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1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2265" yWindow="5235" windowWidth="15180" windowHeight="2790" tabRatio="731" firstSheet="3" activeTab="3"/>
  </bookViews>
  <sheets>
    <sheet name="2007" sheetId="1" state="hidden" r:id="rId1"/>
    <sheet name="2008" sheetId="6" state="hidden" r:id="rId2"/>
    <sheet name="2009" sheetId="7" state="hidden" r:id="rId3"/>
    <sheet name="SM Expenditure" sheetId="72" r:id="rId4"/>
    <sheet name="HONI SM Dx Evidnence Prime" sheetId="70" r:id="rId5"/>
    <sheet name="HONI Total SM Variance Act" sheetId="71" r:id="rId6"/>
    <sheet name="HONI SM Min Fucnt" sheetId="4" r:id="rId7"/>
    <sheet name="HONI SM &gt; Min Fucnt" sheetId="5" r:id="rId8"/>
    <sheet name="HONI SM Costs" sheetId="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N4">'[1]Revenue Forecast_Chg'!#REF!</definedName>
    <definedName name="____________N6">'[1]Revenue Forecast_Old'!#REF!</definedName>
    <definedName name="____________SUM3">[2]OPEB!$A$1:$G$45</definedName>
    <definedName name="___________SUM2">#REF!</definedName>
    <definedName name="_______N4">'[3]Revenue Forecast_Chg'!#REF!</definedName>
    <definedName name="_______N6">'[3]Revenue Forecast_Old'!#REF!</definedName>
    <definedName name="_______SUM1">#N/A</definedName>
    <definedName name="______SUM1">#N/A</definedName>
    <definedName name="______SUM2">#REF!</definedName>
    <definedName name="______SUM3">[4]OPEB!$A$1:$G$45</definedName>
    <definedName name="_____N4">'[3]Revenue Forecast_Chg'!#REF!</definedName>
    <definedName name="_____N6">'[3]Revenue Forecast_Old'!#REF!</definedName>
    <definedName name="_____SUM1">#N/A</definedName>
    <definedName name="_____SUM2">#REF!</definedName>
    <definedName name="_____SUM3">[4]OPEB!$A$1:$G$45</definedName>
    <definedName name="____N4">'[3]Revenue Forecast_Chg'!#REF!</definedName>
    <definedName name="____N6">'[3]Revenue Forecast_Old'!#REF!</definedName>
    <definedName name="____SUM1">#N/A</definedName>
    <definedName name="____SUM2">#REF!</definedName>
    <definedName name="____SUM3">[4]OPEB!$A$1:$G$45</definedName>
    <definedName name="___N4">'[3]Revenue Forecast_Chg'!#REF!</definedName>
    <definedName name="___N6">'[3]Revenue Forecast_Old'!#REF!</definedName>
    <definedName name="___SUM1">#N/A</definedName>
    <definedName name="___SUM2">#REF!</definedName>
    <definedName name="___SUM3">[4]OPEB!$A$1:$G$45</definedName>
    <definedName name="__N4">'[3]Revenue Forecast_Chg'!#REF!</definedName>
    <definedName name="__N6">'[3]Revenue Forecast_Old'!#REF!</definedName>
    <definedName name="__PT2">#REF!</definedName>
    <definedName name="__SUM1">#N/A</definedName>
    <definedName name="__SUM2">#REF!</definedName>
    <definedName name="__SUM3">[4]OPEB!$A$1:$G$45</definedName>
    <definedName name="_1_PMO">#REF!</definedName>
    <definedName name="_10_Head_end_Systems">[5]Variables!$D$11</definedName>
    <definedName name="_11_Integration">[5]Variables!$D$12</definedName>
    <definedName name="_12_Billing___Customer_Care">[5]Variables!$D$13</definedName>
    <definedName name="_1SkillT">#REF!</definedName>
    <definedName name="_1st__250_KWH">'[6]97PVModel'!$B$28:$N$30</definedName>
    <definedName name="_2_Meter_Installation___Field_Services">#REF!</definedName>
    <definedName name="_3_Network_Engineering___Implementation">[5]Variables!$D$4</definedName>
    <definedName name="_5_Contact_Centre">[5]Variables!$D$6</definedName>
    <definedName name="_6_Settlements">[5]Variables!$D$7</definedName>
    <definedName name="_7_Legacy_Systems">[5]Variables!$D$8</definedName>
    <definedName name="_8_Business_Process_Design">[5]Variables!$D$9</definedName>
    <definedName name="_9_Infrastructure">[5]Variables!$D$10</definedName>
    <definedName name="_N4">'[7]Revenue Forecast_Chg'!#REF!</definedName>
    <definedName name="_N6">'[7]Revenue Forecast_Old'!#REF!</definedName>
    <definedName name="_PT1">'[8]Pivot 2009'!$A$1:$I$59</definedName>
    <definedName name="_PT2" localSheetId="4">'[8]Pivot 2009_WO'!$A$1:$N$108</definedName>
    <definedName name="_PT2">#REF!</definedName>
    <definedName name="_PT3">#REF!</definedName>
    <definedName name="_Reg210">'[9]YTD BI'!#REF!</definedName>
    <definedName name="_Regression_Int">1</definedName>
    <definedName name="_SUM1">#N/A</definedName>
    <definedName name="_SUM2">#REF!</definedName>
    <definedName name="_SUM3">[10]OPEB!$A$1:$G$45</definedName>
    <definedName name="a">#REF!</definedName>
    <definedName name="ACBAL">'[11]GL BAL JAN 31, 2007 sum'!#REF!</definedName>
    <definedName name="Acc_Dep_CA">#REF!</definedName>
    <definedName name="Acc_Dep_MJR_Minor_NORMAL_Special_RET_CA">#REF!</definedName>
    <definedName name="accessories">'[12]MD Inputs'!$C$108:$E$113</definedName>
    <definedName name="Account">#REF!</definedName>
    <definedName name="AccountDescription">#REF!</definedName>
    <definedName name="acct_name">#REF!</definedName>
    <definedName name="accum_depr">#REF!</definedName>
    <definedName name="Accural_by_Customer_Class">#REF!</definedName>
    <definedName name="act_2008">'[13]2008_Actuals'!$B$1:$P$57</definedName>
    <definedName name="act_2009">'[13]2009_Actuals'!$B$1:$P$57</definedName>
    <definedName name="ActDirect">'[14]Total Directs and LDCs'!$A$8:$W$13</definedName>
    <definedName name="ActDirectApr">'[15]Total Directs and LDCs'!$A$8:$X$9</definedName>
    <definedName name="ActDirectAug">'[16]Total Directs and LDCs'!$A$8:$X$9</definedName>
    <definedName name="ActDirectDec">'[17]Total Directs and LDCs'!$A$8:$X$9</definedName>
    <definedName name="ActDirectFeb">'[18]Total Directs and LDCs'!$A$8:$X$9</definedName>
    <definedName name="ActDirectJan">'[19]Total Directs and LDCs'!$A$8:$X$9</definedName>
    <definedName name="ActDirectJuly">'[20]Total Directs and LDCs'!$A$8:$X$9</definedName>
    <definedName name="ActDirectJune">'[21]Total Directs and LDCs'!$A$8:$X$9</definedName>
    <definedName name="ActDirectMar">'[22]Total Directs and LDCs'!$A$8:$X$9</definedName>
    <definedName name="ActDirectMay">'[23]Total Directs and LDCs'!$A$8:$X$9</definedName>
    <definedName name="ActDirectNov">'[24]Total Directs and LDCs'!$A$8:$X$9</definedName>
    <definedName name="ActDirectOct">'[25]Total Directs and LDCs'!$A$8:$X$9</definedName>
    <definedName name="ActDirectSept">'[26]Total Directs and LDCs'!$A$8:$X$9</definedName>
    <definedName name="ActELDC">'[14]Total Directs and LDCs'!$A$16:$W$21</definedName>
    <definedName name="ActELDCApr">'[15]Total Directs and LDCs'!$A$13:$X$14</definedName>
    <definedName name="ActELDCAug">'[16]Total Directs and LDCs'!$A$13:$X$14</definedName>
    <definedName name="ActELDCDec">'[17]Total Directs and LDCs'!$A$13:$X$14</definedName>
    <definedName name="ActELDCFeb">'[18]Total Directs and LDCs'!$A$13:$X$14</definedName>
    <definedName name="ActELDCJan">'[19]Total Directs and LDCs'!$A$13:$X$14</definedName>
    <definedName name="ActELDCJuly">'[20]Total Directs and LDCs'!$A$13:$X$14</definedName>
    <definedName name="ActELDCJune">'[21]Total Directs and LDCs'!$A$13:$X$14</definedName>
    <definedName name="ActELDCMar">'[22]Total Directs and LDCs'!$A$13:$X$14</definedName>
    <definedName name="ActELDCMay">'[23]Total Directs and LDCs'!$A$13:$X$14</definedName>
    <definedName name="ActELDCNov">'[24]Total Directs and LDCs'!$A$13:$X$14</definedName>
    <definedName name="ActELDCOct">'[25]Total Directs and LDCs'!$A$13:$X$14</definedName>
    <definedName name="ActELDCSept">'[26]Total Directs and LDCs'!$A$13:$X$14</definedName>
    <definedName name="ActOMEU">'[27]Total from CSS (Retail and MEU)'!$A$111:$U$123</definedName>
    <definedName name="ActOMEUApr">'[28]Total from CSS (Retail and MEU)'!$A$98:$X$110</definedName>
    <definedName name="ActOMEUAug">'[29]Total from CSS (Retail and MEU)'!$A$98:$X$110</definedName>
    <definedName name="ActOMEUDec">'[30]Total from CSS (Retail and MEU)'!$A$98:$X$110</definedName>
    <definedName name="ActOMEUFeb">'[31]Total from CSS (Retail and MEU)'!$A$98:$X$110</definedName>
    <definedName name="ActOMEUJan">'[32]Total from CSS (Retail and MEU)'!$A$98:$X$110</definedName>
    <definedName name="ActOMEUJuly">'[33]Total from CSS (Retail and MEU)'!$A$98:$X$110</definedName>
    <definedName name="ActOMEUJune">'[34]Total from CSS (Retail and MEU)'!$A$98:$X$110</definedName>
    <definedName name="ActOMEUMar">'[35]Total from CSS (Retail and MEU)'!$A$98:$X$110</definedName>
    <definedName name="ActOMEUMay">'[36]Total from CSS (Retail and MEU)'!$A$98:$X$110</definedName>
    <definedName name="ActOMEUNov">'[37]Total from CSS (Retail and MEU)'!$A$98:$X$110</definedName>
    <definedName name="ActOMEUOct">'[38]Total from CSS (Retail and MEU)'!$A$98:$X$110</definedName>
    <definedName name="ActOMEUSept">'[39]Total from CSS (Retail and MEU)'!$A$98:$X$110</definedName>
    <definedName name="ActRetail">'[27]Total from CSS (Retail and MEU)'!$A$8:$U$95</definedName>
    <definedName name="ActRetailApr">'[28]Total from CSS (Retail and MEU)'!$A$9:$X$80</definedName>
    <definedName name="ActRetailAug">'[29]Total from CSS (Retail and MEU)'!$A$9:$X$80</definedName>
    <definedName name="ActRetailDec">'[30]Total from CSS (Retail and MEU)'!$A$9:$X$80</definedName>
    <definedName name="ActRetailFeb">'[31]Total from CSS (Retail and MEU)'!$A$9:$X$80</definedName>
    <definedName name="ActRetailJan">'[32]Total from CSS (Retail and MEU)'!$A$9:$W$79</definedName>
    <definedName name="ActRetailJuly">'[33]Total from CSS (Retail and MEU)'!$A$9:$X$80</definedName>
    <definedName name="ActRetailJune">'[34]Total from CSS (Retail and MEU)'!$A$9:$X$80</definedName>
    <definedName name="ActRetailMar">'[35]Total from CSS (Retail and MEU)'!$A$9:$X$80</definedName>
    <definedName name="ActRetailMay">'[36]Total from CSS (Retail and MEU)'!$A$9:$X$80</definedName>
    <definedName name="ActRetailNov">'[37]Total from CSS (Retail and MEU)'!$A$9:$X$80</definedName>
    <definedName name="ActRetailOct">'[38]Total from CSS (Retail and MEU)'!$A$9:$X$80</definedName>
    <definedName name="ActRetailSept">'[39]Total from CSS (Retail and MEU)'!$A$9:$X$80</definedName>
    <definedName name="ActRetJan">'[32]Total from CSS (Retail and MEU)'!$A$9:$W$79</definedName>
    <definedName name="ActTXLDC">'[14]Total Directs and LDCs'!$A$15:$W$15</definedName>
    <definedName name="ActTXLDCApr">'[15]Total Directs and LDCs'!$A$12:$X$12</definedName>
    <definedName name="ActTXLDCAug">'[16]Total Directs and LDCs'!$A$12:$X$12</definedName>
    <definedName name="ActTXLDCDec">'[17]Total Directs and LDCs'!$A$12:$X$12</definedName>
    <definedName name="ActTXLDCFeb">'[18]Total Directs and LDCs'!$A$12:$X$12</definedName>
    <definedName name="ActTXLDCJan">'[19]Total Directs and LDCs'!$A$12:$X$12</definedName>
    <definedName name="ActTXLDCJuly">'[20]Total Directs and LDCs'!$A$12:$X$12</definedName>
    <definedName name="ActTXLDCJune">'[21]Total Directs and LDCs'!$A$12:$X$12</definedName>
    <definedName name="ActTXLDCMar">'[22]Total Directs and LDCs'!$A$12:$X$12</definedName>
    <definedName name="ActTXLDCMay">'[23]Total Directs and LDCs'!$A$12:$X$12</definedName>
    <definedName name="ActTXLDCNov">'[24]Total Directs and LDCs'!$A$12:$X$12</definedName>
    <definedName name="ActTXLDCOct">'[25]Total Directs and LDCs'!$A$12:$X$12</definedName>
    <definedName name="ActTXLDCSept">'[26]Total Directs and LDCs'!$A$12:$X$12</definedName>
    <definedName name="ActTXMEU">'[27]Total from CSS (Retail and MEU)'!$A$98:$T$109</definedName>
    <definedName name="ActTXMEUApr">'[28]Total from CSS (Retail and MEU)'!$A$85:$W$96</definedName>
    <definedName name="ActTXMEUAug">'[29]Total from CSS (Retail and MEU)'!$A$85:$W$96</definedName>
    <definedName name="ActTXMEUDec">'[30]Total from CSS (Retail and MEU)'!$A$85:$W$96</definedName>
    <definedName name="ActTXMEUFeb">'[31]Total from CSS (Retail and MEU)'!$A$85:$W$96</definedName>
    <definedName name="ActTXMEUJan">'[32]Total from CSS (Retail and MEU)'!$A$85:$W$96</definedName>
    <definedName name="ActTXMEUJuly">'[33]Total from CSS (Retail and MEU)'!$A$85:$W$96</definedName>
    <definedName name="ActTXMEUJune">'[34]Total from CSS (Retail and MEU)'!$A$85:$W$96</definedName>
    <definedName name="ActTXMEUMar">'[35]Total from CSS (Retail and MEU)'!$A$85:$W$96</definedName>
    <definedName name="ActTXMEUMay">'[36]Total from CSS (Retail and MEU)'!$A$85:$W$96</definedName>
    <definedName name="ActTXMEUNov">'[37]Total from CSS (Retail and MEU)'!$A$85:$W$96</definedName>
    <definedName name="ActTXMEUOct">'[38]Total from CSS (Retail and MEU)'!$A$85:$W$96</definedName>
    <definedName name="ActTXMEUSept">'[39]Total from CSS (Retail and MEU)'!$A$85:$W$96</definedName>
    <definedName name="Actual">'[40]Actual details'!$A$5:$O$97</definedName>
    <definedName name="Actual_Aug">#REF!</definedName>
    <definedName name="Actual_Jul">#REF!</definedName>
    <definedName name="Actual_Jun">#REF!</definedName>
    <definedName name="Actual_May">#REF!</definedName>
    <definedName name="Actual_Points">[41]Actuals!$D$109:$P$198</definedName>
    <definedName name="Actual_units">[41]Actuals!$D$13:$P$99</definedName>
    <definedName name="Actual_Vs_Budget_Aug">#REF!</definedName>
    <definedName name="Actual_Vs_Budget_Jul">#REF!</definedName>
    <definedName name="Actual_Vs_Budget_Jun">#REF!</definedName>
    <definedName name="Actual_Vs_Budget_May">#REF!</definedName>
    <definedName name="Actuals">[42]Actuals!$C$13:$O$704</definedName>
    <definedName name="adapters">'[12]MD Inputs'!$C$115:$E$118</definedName>
    <definedName name="adfadsfe">[43]INCOME!#REF!</definedName>
    <definedName name="adfasdfsdfsd">#REF!</definedName>
    <definedName name="adjust">#REF!</definedName>
    <definedName name="afds">#REF!</definedName>
    <definedName name="Age">'[44]Emp List'!$AI$2:$AI$59996</definedName>
    <definedName name="All">#REF!</definedName>
    <definedName name="ALL_Feb">#REF!</definedName>
    <definedName name="ALL_Jan">#REF!</definedName>
    <definedName name="AllFeb">#REF!</definedName>
    <definedName name="Alloc0">#REF!</definedName>
    <definedName name="AllocAssets0">#REF!</definedName>
    <definedName name="AllocAssetsNames">#REF!</definedName>
    <definedName name="AllocNames">'[45]CCCM-Drivers'!$A$4:$A$84</definedName>
    <definedName name="AM_ACDEPN_CONT_SCHED">'[46]SUPPORT 1B - PIVOT PSAM CONT  '!$B$71:$O$129</definedName>
    <definedName name="am_cost_cont_sched">'[46]SUPPORT 1B - PIVOT PSAM CONT  '!$B$3:$O$69</definedName>
    <definedName name="am_cost_cont_sched_TXDX">#REF!</definedName>
    <definedName name="Amounts">#REF!</definedName>
    <definedName name="ANALYSIS_TYPES">'[47]valid values'!$Z$2:$Z$10</definedName>
    <definedName name="Angela_Suh___METS1_2">#REF!</definedName>
    <definedName name="APN" localSheetId="4">#REF!</definedName>
    <definedName name="APN">#REF!</definedName>
    <definedName name="area1enr">'[6]97PVModel'!$B$9:$N$11</definedName>
    <definedName name="area2enr">'[6]97PVModel'!$B$28:$N$30</definedName>
    <definedName name="area3enr">'[6]97PVModel'!$B$47:$N$49</definedName>
    <definedName name="area4enr">'[6]97PVModel'!$B$66:$N$68</definedName>
    <definedName name="area5enr">'[6]97PVModel'!$B$85:$N$87</definedName>
    <definedName name="area6enr">'[6]97PVModel'!$B$104:$N$106</definedName>
    <definedName name="as">'[48]NVISION statement'!$I$1285</definedName>
    <definedName name="ASD" localSheetId="4">#REF!</definedName>
    <definedName name="ASD">#REF!</definedName>
    <definedName name="asdfadfsdfsdfassdfdsf">#REF!</definedName>
    <definedName name="ASOFDATE" localSheetId="4">'[49]Source Mar 1-2001'!#REF!</definedName>
    <definedName name="ASOFDATE">#REF!</definedName>
    <definedName name="Asset_Accouting_Exit_Conv_2007">#REF!</definedName>
    <definedName name="ASSETS">#REF!</definedName>
    <definedName name="ASSETSJAN09">#REF!</definedName>
    <definedName name="Assumptions_2002">#REF!</definedName>
    <definedName name="Assumptions_2003">#REF!</definedName>
    <definedName name="AvgSeverance">#REF!</definedName>
    <definedName name="b">#REF!,#REF!</definedName>
    <definedName name="BCol">#REF!</definedName>
    <definedName name="bmhgjgjg">#REF!</definedName>
    <definedName name="Box_1">'[50]H1 1506 summary'!$E$20</definedName>
    <definedName name="Box_11">'[50]H1 1506 summary'!$E$39</definedName>
    <definedName name="Box_12">'[50]H1 1506 summary'!$E$40</definedName>
    <definedName name="Box_13">'[50]H1 1506 summary'!$E$41</definedName>
    <definedName name="Box_2">'[50]H1 1506 summary'!$E$21</definedName>
    <definedName name="Box_23">'[50]H1 1506 summary'!$E$47</definedName>
    <definedName name="Box_3">'[50]H1 1506 summary'!$E$27</definedName>
    <definedName name="Box_4">'[50]H1 1506 summary'!$E$28</definedName>
    <definedName name="Box_5">'[50]H1 1506 summary'!$E$32</definedName>
    <definedName name="Box11or12kwh">'[51]H1 1506 summary'!$C$44</definedName>
    <definedName name="Box1or2kwh">'[51]H1 1506 summary'!$E$21</definedName>
    <definedName name="Box23kwh">'[51]H1 1506 summary'!$E$54</definedName>
    <definedName name="Box3or4kwh">'[51]H1 1506 summary'!$E$30</definedName>
    <definedName name="BPO_s">[52]BPO_s!$A$1:$B$15</definedName>
    <definedName name="BRAMPTON_GLBAL_LOOKUP">'[53]SUPPORT 6 - GL ACCOUNT BALANCES'!#REF!</definedName>
    <definedName name="BRow">#REF!</definedName>
    <definedName name="BTable">#REF!</definedName>
    <definedName name="BU">'[47]valid values'!$A$2:$A$38</definedName>
    <definedName name="bu200dept">#REF!</definedName>
    <definedName name="BU300_GL_ACCOUNTS">'[53]TXDX Support 1- Continuity'!#REF!</definedName>
    <definedName name="BU300_GL_CATEGORY">'[53]TXDX Support 1- Continuity'!#REF!</definedName>
    <definedName name="Budget" localSheetId="4">#REF!</definedName>
    <definedName name="budget">[54]Budget!$A$5:$Q$33</definedName>
    <definedName name="Budget_Inflation">'[55]02-07-02'!$S$10</definedName>
    <definedName name="Budget_Points">[41]Budget!$D$109:$Q$196</definedName>
    <definedName name="Budget_units">[41]Budget!$D$13:$Q$105</definedName>
    <definedName name="BudgetCLA">[56]Budget!$A$87:$Q$150</definedName>
    <definedName name="Bus_Proc_and_Qlty_Assurance">#REF!</definedName>
    <definedName name="Buses">[57]Buses!$A$3:$B$4212</definedName>
    <definedName name="BUSINESS_UNIT">'[58]SUPPORT 6 - GL ACCOUNT BALANCES'!#REF!,'[58]SUPPORT 6 - GL ACCOUNT BALANCES'!#REF!</definedName>
    <definedName name="BUV">#REF!</definedName>
    <definedName name="bvnvnv">[43]INCOME!#REF!</definedName>
    <definedName name="CAD">'[47]valid values'!$G$2</definedName>
    <definedName name="capex_inserv_print">#REF!</definedName>
    <definedName name="capex_lookup">#REF!</definedName>
    <definedName name="Categ">#REF!</definedName>
    <definedName name="Category">'[59]A. Level 1 Reconciliation'!#REF!</definedName>
    <definedName name="ccccc">#REF!</definedName>
    <definedName name="cd">#REF!</definedName>
    <definedName name="CGEY_Inflation">[60]Summary!$V$6</definedName>
    <definedName name="Chart_Data">'[6]97PVModel'!$W$211:$AA$348</definedName>
    <definedName name="checks_bal_fa_grp">#REF!</definedName>
    <definedName name="CIP">#REF!</definedName>
    <definedName name="CIP_CA">#REF!</definedName>
    <definedName name="CIP_CONTROL_CLSFY">'[46]CIP SUPPORT - C1e_FDM FOR CIP  '!$A$54:$I$69</definedName>
    <definedName name="CIP_LTD_GLBAL">'[53]CIP SUPPORT - C1e_FDM FOR CIP  '!#REF!</definedName>
    <definedName name="CIP_OTHER_LOOKUP">#REF!</definedName>
    <definedName name="CIP_SUSP_CLSFY">'[46]CIP SUPPORT - C1e_FDM FOR CIP  '!$A$74:$N$89</definedName>
    <definedName name="class">'[6]97PVModel'!$B$5:$O$5</definedName>
    <definedName name="Cmonths">#REF!</definedName>
    <definedName name="CN">[61]Sheet1!$C$1</definedName>
    <definedName name="cntl_mgr">#REF!</definedName>
    <definedName name="code_lookup">#REF!</definedName>
    <definedName name="COLA_1">'[62]Global Variables'!$B$9</definedName>
    <definedName name="COLA_2">'[62]Global Variables'!$C$9</definedName>
    <definedName name="COLA_5.1">'[63]Pension Schedule 2007'!#REF!</definedName>
    <definedName name="COLA_Actual">'[55]12-31-04'!$H$113:$R$113</definedName>
    <definedName name="COLA2.1">[64]COLA!$B$2</definedName>
    <definedName name="colActv">'[65]CCCM-Time'!$D$1:$D$65536</definedName>
    <definedName name="colActv0">'[66]General HOI-T&amp;D Study'!#REF!</definedName>
    <definedName name="colActvYr1">'[45]CCCM-Yr1'!$F$1:$F$65536</definedName>
    <definedName name="colD1">'[66]General HOI-T&amp;D Study'!#REF!</definedName>
    <definedName name="colDept">'[65]CCCM-Time'!$A$1:$A$65536</definedName>
    <definedName name="colDriver">'[66]General HOI-T&amp;D Study'!#REF!</definedName>
    <definedName name="colPctSvc">'[66]General HOI-T&amp;D Study'!#REF!</definedName>
    <definedName name="colSvc">'[65]CCCM-Time'!$B$1:$B$65536</definedName>
    <definedName name="colType">'[65]CCCM-Time'!$C$1:$C$65536</definedName>
    <definedName name="Company">[67]Lookups!$C$6:$C$16</definedName>
    <definedName name="companyId">#REF!</definedName>
    <definedName name="Cons_CapEx">#REF!</definedName>
    <definedName name="Consolidated">'[68]14. CY Actual Summary Results'!#REF!</definedName>
    <definedName name="cont_sched_fa_grp">#REF!</definedName>
    <definedName name="ContingencyIn">#REF!</definedName>
    <definedName name="CONTINUITY">#REF!</definedName>
    <definedName name="CritSystems">'[69]Quick Summary'!$A$1:$L$202</definedName>
    <definedName name="CRStatus">#REF!</definedName>
    <definedName name="CRStatusOld">#REF!</definedName>
    <definedName name="Current_1">#REF!</definedName>
    <definedName name="Current_2">#REF!</definedName>
    <definedName name="Current_3">#REF!</definedName>
    <definedName name="cxl_lookup">#REF!</definedName>
    <definedName name="CXL_XCC_LOOKUP">#REF!</definedName>
    <definedName name="d027returntotop">#REF!</definedName>
    <definedName name="d027z1">#REF!</definedName>
    <definedName name="d027z2">#REF!</definedName>
    <definedName name="d027z3a">#REF!</definedName>
    <definedName name="d027z3b">#REF!</definedName>
    <definedName name="d027z4">#REF!</definedName>
    <definedName name="d027z5">#REF!</definedName>
    <definedName name="d027z6">#REF!</definedName>
    <definedName name="d027z7">#REF!</definedName>
    <definedName name="d043returntotop">#REF!</definedName>
    <definedName name="d043zone1">#REF!</definedName>
    <definedName name="d043zone2">#REF!</definedName>
    <definedName name="d043zone3a">#REF!</definedName>
    <definedName name="d043zone3b">#REF!</definedName>
    <definedName name="d043zone4">#REF!</definedName>
    <definedName name="d043zone5">#REF!</definedName>
    <definedName name="d043zone6">#REF!</definedName>
    <definedName name="d043zone7">#REF!</definedName>
    <definedName name="d044returntotop">#REF!</definedName>
    <definedName name="d044upreturntotop">#REF!</definedName>
    <definedName name="d044zone1">#REF!</definedName>
    <definedName name="d044zone2">#REF!</definedName>
    <definedName name="d044zone3a">#REF!</definedName>
    <definedName name="d044zone3b">#REF!</definedName>
    <definedName name="d044zone4">#REF!</definedName>
    <definedName name="d044zone5">#REF!</definedName>
    <definedName name="d044zone6">#REF!</definedName>
    <definedName name="d044zone7">#REF!</definedName>
    <definedName name="D045returntotop">#REF!</definedName>
    <definedName name="d045zone1">#REF!</definedName>
    <definedName name="d045zone2">#REF!</definedName>
    <definedName name="d045zone3a">#REF!</definedName>
    <definedName name="d045zone3b">#REF!</definedName>
    <definedName name="d045zone4">#REF!</definedName>
    <definedName name="d045zone5">#REF!</definedName>
    <definedName name="d045zone6">#REF!</definedName>
    <definedName name="d045zone7">#REF!</definedName>
    <definedName name="d046returntotop">#REF!</definedName>
    <definedName name="d046zone1">#REF!</definedName>
    <definedName name="d046zone2">#REF!</definedName>
    <definedName name="d046zone3a">#REF!</definedName>
    <definedName name="d046zone3b">#REF!</definedName>
    <definedName name="d046zone4">#REF!</definedName>
    <definedName name="d046zone5">#REF!</definedName>
    <definedName name="d046zone6">#REF!</definedName>
    <definedName name="d046zone7">#REF!</definedName>
    <definedName name="D046zone8">#REF!</definedName>
    <definedName name="d047zon8">[70]D047!#REF!</definedName>
    <definedName name="d070returntotop">#REF!</definedName>
    <definedName name="d070zone1">#REF!</definedName>
    <definedName name="d070zone2">#REF!</definedName>
    <definedName name="d070zone3a">#REF!</definedName>
    <definedName name="d070zone3b">#REF!</definedName>
    <definedName name="d070zone4">#REF!</definedName>
    <definedName name="d070zone5">#REF!</definedName>
    <definedName name="d070zone6">#REF!</definedName>
    <definedName name="d070zone7">#REF!</definedName>
    <definedName name="d093returntotop">#REF!</definedName>
    <definedName name="d093zone1">#REF!</definedName>
    <definedName name="d093zone2">#REF!</definedName>
    <definedName name="d093zone3a">#REF!</definedName>
    <definedName name="d093zone3b">#REF!</definedName>
    <definedName name="d093zone4">#REF!</definedName>
    <definedName name="d093zone5">#REF!</definedName>
    <definedName name="d093zone6">#REF!</definedName>
    <definedName name="d093zone7">#REF!</definedName>
    <definedName name="d27zone1">#REF!</definedName>
    <definedName name="d27zone2">#REF!</definedName>
    <definedName name="d27zone3">#REF!</definedName>
    <definedName name="d27zone3a">#REF!</definedName>
    <definedName name="d27zone4">#REF!</definedName>
    <definedName name="d27zone5">#REF!</definedName>
    <definedName name="d27zone6">#REF!</definedName>
    <definedName name="d27zone7">#REF!</definedName>
    <definedName name="d433one8">#REF!</definedName>
    <definedName name="d43returntotop">#REF!</definedName>
    <definedName name="d43zone1">#REF!</definedName>
    <definedName name="d43zone2">#REF!</definedName>
    <definedName name="d43zone3a">#REF!</definedName>
    <definedName name="d43zone3b">#REF!</definedName>
    <definedName name="d43zone4">#REF!</definedName>
    <definedName name="d43zone5">#REF!</definedName>
    <definedName name="d43zone6">#REF!</definedName>
    <definedName name="d43zone7">#REF!</definedName>
    <definedName name="d43zone8">#REF!</definedName>
    <definedName name="d44zone1">#REF!</definedName>
    <definedName name="d44zone2">#REF!</definedName>
    <definedName name="d44zone3a">#REF!</definedName>
    <definedName name="d44zone3b">#REF!</definedName>
    <definedName name="d44zone4">#REF!</definedName>
    <definedName name="d44zone5">#REF!</definedName>
    <definedName name="d44zone6">#REF!</definedName>
    <definedName name="d44zone7">#REF!</definedName>
    <definedName name="dasdfeeferfer">[43]INCOME!$D$15:$H$1371,[43]INCOME!$J$15:$M$118,[43]INCOME!$J$1371:$M$1371,[43]INCOME!$P$15:$T$1371,[43]INCOME!$V$15:$Y$1371</definedName>
    <definedName name="DATA1">'[71]acct changes Remotes'!#REF!</definedName>
    <definedName name="DataChoice">'[72]Data Table'!#REF!</definedName>
    <definedName name="date" localSheetId="4">[73]notes!$B$1</definedName>
    <definedName name="date">'[54]Month rev'!$A$1:$L$3</definedName>
    <definedName name="DATEINC">[61]Sheet1!$C$2</definedName>
    <definedName name="DC_L">'[74]Trend %'!$E$22:$R$61</definedName>
    <definedName name="ddddd">39969.400462963</definedName>
    <definedName name="de">0.00154386574286036</definedName>
    <definedName name="Dec_02_Actual">#REF!</definedName>
    <definedName name="DECASSETS">#REF!</definedName>
    <definedName name="DECLIAB">#REF!</definedName>
    <definedName name="DeptID">#REF!</definedName>
    <definedName name="Desc">#REF!</definedName>
    <definedName name="Descr">#REF!</definedName>
    <definedName name="dfdf">'[75]Total Directs and LDCs'!$A$8:$X$9</definedName>
    <definedName name="dfdfdf">'[76]Total Directs and LDCs'!$A$8:$X$9</definedName>
    <definedName name="dfe">37350.4474895833</definedName>
    <definedName name="dferererer">#REF!</definedName>
    <definedName name="dfjkldsk">'[77]Total Directs and LDCs'!$A$8:$X$9</definedName>
    <definedName name="DirectLoad">'[78]Dx_Tariff&amp;COP'!#REF!</definedName>
    <definedName name="Director_Provincial_Lines">#REF!</definedName>
    <definedName name="DirectRate">#REF!</definedName>
    <definedName name="Disc_Rate">'[55]02-07-02'!$S$13</definedName>
    <definedName name="dkfopw">'[79]Total Directs and LDCs'!$A$8:$X$9</definedName>
    <definedName name="DM_F">'[74]Trend %'!$E$122:$R$129</definedName>
    <definedName name="DM_L">'[74]Trend %'!$E$63:$R$111</definedName>
    <definedName name="DME_BeforeCloseCompleted" hidden="1">"False"</definedName>
    <definedName name="DollarFormat">#REF!</definedName>
    <definedName name="DollarFormat_Area">#REF!</definedName>
    <definedName name="download">'[80]Download by month'!$A$3:$R$141</definedName>
    <definedName name="Driver_owners">#REF!</definedName>
    <definedName name="drop_zone" localSheetId="4">[81]Actuals!$A$1:$N$38</definedName>
    <definedName name="drop_zone">[54]Actuals!$A$1:$N$48</definedName>
    <definedName name="dsa">"V920"</definedName>
    <definedName name="DXDepr99">#REF!</definedName>
    <definedName name="eLDC_1505">#REF!</definedName>
    <definedName name="ELDCLoad">'[78]Dx_Tariff&amp;COP'!#REF!</definedName>
    <definedName name="ELDCRate">#REF!</definedName>
    <definedName name="EmpClass">'[44]Emp List'!$AF$2:$AF$59996</definedName>
    <definedName name="EPS">'[82]EPS Dump'!$C$2:$BM$1239</definedName>
    <definedName name="Escalation_Status">'[55]02-07-02'!$W$10</definedName>
    <definedName name="ESPCAhours">2080</definedName>
    <definedName name="ESPCAot">5.4655%</definedName>
    <definedName name="ETS_Taxable">'[55]12-31-04'!$V$7</definedName>
    <definedName name="etswork0405">#REF!</definedName>
    <definedName name="etswork0408">#REF!</definedName>
    <definedName name="etswork0408b">#REF!</definedName>
    <definedName name="etswork0408c">[83]etswork0408c!$A$1:$AC$226</definedName>
    <definedName name="etsworkAll">#REF!</definedName>
    <definedName name="FA_AccDep_Reconciliations_CA">#REF!</definedName>
    <definedName name="FA_CA">#REF!</definedName>
    <definedName name="FA_GL_lookup">#REF!</definedName>
    <definedName name="FA_MJR_Minor_NORMAL_Special_RET_CA">#REF!</definedName>
    <definedName name="FA_PSOFT_AM_ACCDEPN">#REF!</definedName>
    <definedName name="FA2a_lookup">#REF!</definedName>
    <definedName name="FA2c_lookup">#REF!</definedName>
    <definedName name="FA2c1_GLBAL_LOOKUP">'[53]SUPPORT 6 - GL ACCOUNT BALANCES'!#REF!</definedName>
    <definedName name="FA2d_accdep_lookup">#REF!</definedName>
    <definedName name="FA2d_COST_lookup">#REF!</definedName>
    <definedName name="FA2d_lookup">#REF!</definedName>
    <definedName name="FA2e_lookup">#REF!</definedName>
    <definedName name="FDMbudget">'[80]budget - FDM'!$A$19:$M$34</definedName>
    <definedName name="Feb">#REF!</definedName>
    <definedName name="feb_lookup">#REF!</definedName>
    <definedName name="FebActRetail">'[31]Total from CSS (Retail and MEU)'!$A$9:$X$80</definedName>
    <definedName name="Field_Administrative_Services">#REF!</definedName>
    <definedName name="Field_Meter_Services_Manager">#REF!</definedName>
    <definedName name="figures" localSheetId="4">#REF!</definedName>
    <definedName name="figures">#REF!</definedName>
    <definedName name="FiscalYR" localSheetId="4">#REF!</definedName>
    <definedName name="FiscalYR">#REF!</definedName>
    <definedName name="fixed_assets">#REF!</definedName>
    <definedName name="fore_2009">#REF!</definedName>
    <definedName name="fore_2010">'[84]2010_Forecast'!$B$2:$S$64</definedName>
    <definedName name="Forecast" localSheetId="4">[42]Forecast!$A$8:$AX$985</definedName>
    <definedName name="forecast">[54]Forecast!$A$5:$R$34</definedName>
    <definedName name="Forecast_ECS">#REF!</definedName>
    <definedName name="Forecast_Points">[41]Forecast!$D$111:$AO$194</definedName>
    <definedName name="Forecast_Units">[41]Forecast!$D$15:$AO$97</definedName>
    <definedName name="Forestry_Director">#REF!</definedName>
    <definedName name="Forestry_Operations_Eastern">#REF!</definedName>
    <definedName name="Forestry_Operations_Northern">#REF!</definedName>
    <definedName name="Forestry_Operations_Southern">#REF!</definedName>
    <definedName name="Forestry_Technicians">#REF!</definedName>
    <definedName name="Formulas">'[68]14. CY Actual Summary Results'!#REF!</definedName>
    <definedName name="Fringe_Rate">[85]Global_Variables!$G$52</definedName>
    <definedName name="FSSubTeams">#REF!</definedName>
    <definedName name="FVRate0">'[86]Input - Proj Info'!$K$113</definedName>
    <definedName name="FVRate1">'[86]Input - Proj Info'!$K$114</definedName>
    <definedName name="FVRate2">'[86]Input - Proj Info'!$K$115</definedName>
    <definedName name="FVRate3">'[86]Input - Proj Info'!$K$116</definedName>
    <definedName name="FVRate4">'[86]Input - Proj Info'!$K$117</definedName>
    <definedName name="FY4nv" localSheetId="4">#REF!</definedName>
    <definedName name="FY4nv">#REF!</definedName>
    <definedName name="GL">'[87]GL Input'!$A$9:$N$91</definedName>
    <definedName name="GL_ACCDEPN_LOOKUP">'[88]SUPPORT 6A - LEDGER BAL CONTROL'!$J$1:$O$55</definedName>
    <definedName name="gl_acdepn_susp">'[46]SUPPORT 6B - LEDGER BAL SUSP'!$S$1:$AF$56</definedName>
    <definedName name="GL_BAL_ALLBU_LOOKUP">'[89]SUPPORT 6 - GL ACCOUNT BALANCES'!$J$8:$L$75</definedName>
    <definedName name="GL_Bal_summary">#REF!</definedName>
    <definedName name="GL_COLUMN_NBR">'[53]SUPPORT 6 - GL ACCOUNT BALANCES'!#REF!</definedName>
    <definedName name="GL_cost_susp">'[46]SUPPORT 6B - LEDGER BAL SUSP'!$B$1:$P$91</definedName>
    <definedName name="GL_Prior_Year">'[90]2004GL Input'!$A$7:$N$81</definedName>
    <definedName name="gl_txdx_amort_bal">#REF!</definedName>
    <definedName name="GL_TXDX_BAL">#REF!</definedName>
    <definedName name="glbal_accdep">#REF!</definedName>
    <definedName name="glbal_cip">#REF!</definedName>
    <definedName name="glbal_fixedassets">#REF!</definedName>
    <definedName name="Grade_Levels">#REF!</definedName>
    <definedName name="Group">[91]Accumulator!$B$2:$C$16</definedName>
    <definedName name="H1_consol">'[92]6 Other_Continuity'!#REF!</definedName>
    <definedName name="H1_dx">'[92]6 Other_Continuity'!#REF!</definedName>
    <definedName name="H1_networks">'[92]6 Other_Continuity'!#REF!</definedName>
    <definedName name="H1_other">'[92]6 Other_Continuity'!#REF!</definedName>
    <definedName name="H1_tx">'[92]6 Other_Continuity'!#REF!</definedName>
    <definedName name="HEADER1">[61]Sheet1!$A$4</definedName>
    <definedName name="HOI_HONI_">#REF!</definedName>
    <definedName name="HOI_HONI_Prior_Year">#REF!</definedName>
    <definedName name="HON_1505">#REF!</definedName>
    <definedName name="HONI_Budget_By_Investment">#REF!</definedName>
    <definedName name="HTML_CodePage" hidden="1">1252</definedName>
    <definedName name="HTML_Control" localSheetId="4" hidden="1">{"'2003 05 15'!$W$11:$AI$18","'2003 05 15'!$A$1:$V$30"}</definedName>
    <definedName name="HTML_Control" hidden="1">{"'2003 05 15'!$W$11:$AI$18","'2003 05 15'!$A$1:$V$30"}</definedName>
    <definedName name="HTML_Description" hidden="1">""</definedName>
    <definedName name="HTML_Email" hidden="1">""</definedName>
    <definedName name="HTML_Header" hidden="1">"2003 05 15"</definedName>
    <definedName name="HTML_LastUpdate" hidden="1">"5/15/2003"</definedName>
    <definedName name="HTML_LineAfter" hidden="1">FALSE</definedName>
    <definedName name="HTML_LineBefore" hidden="1">FALSE</definedName>
    <definedName name="HTML_Name" hidden="1">"Dave Sloan"</definedName>
    <definedName name="HTML_OBDlg2" hidden="1">TRUE</definedName>
    <definedName name="HTML_OBDlg4" hidden="1">TRUE</definedName>
    <definedName name="HTML_OS" hidden="1">0</definedName>
    <definedName name="HTML_PathFile" hidden="1">"N:\Time _ Cost Allocation\2003 03 AM Time Allocation\Results\MyHTML.htm"</definedName>
    <definedName name="HTML_Title" hidden="1">"2003 05 15 to Ian"</definedName>
    <definedName name="Huh?" localSheetId="4" hidden="1">{"'2003 05 15'!$W$11:$AI$18","'2003 05 15'!$A$1:$V$30"}</definedName>
    <definedName name="Huh?" hidden="1">{"'2003 05 15'!$W$11:$AI$18","'2003 05 15'!$A$1:$V$30"}</definedName>
    <definedName name="Hydro_One">[93]Lookups!$E$24</definedName>
    <definedName name="Hydro_One_Brampton_Inc.">'[68]14. CY Actual Summary Results'!#REF!</definedName>
    <definedName name="Hydro_One_Remote_Communities_Inc.">'[68]14. CY Actual Summary Results'!#REF!</definedName>
    <definedName name="Hydro_One_Telecom_Inc.">'[68]14. CY Actual Summary Results'!#REF!</definedName>
    <definedName name="Imported">[94]Dump!$C$1:$D$905</definedName>
    <definedName name="IN_SERVICE_ADDS">#REF!</definedName>
    <definedName name="InergiTitle">[95]INInrCSO!$B$2</definedName>
    <definedName name="Inflation">#REF!</definedName>
    <definedName name="INSERV_LOOKUP">#REF!</definedName>
    <definedName name="inservice_lookup">#REF!</definedName>
    <definedName name="Jan_03_Estimate_p1">#REF!</definedName>
    <definedName name="Jan_03_Estimate_p2">#REF!</definedName>
    <definedName name="Jan_03_p3">#REF!</definedName>
    <definedName name="Jan_03_p4">#REF!</definedName>
    <definedName name="jtemp">#REF!</definedName>
    <definedName name="June_02">#REF!</definedName>
    <definedName name="Last_Year">'[96]2009 actual'!$C$12:$O$862</definedName>
    <definedName name="LDC">'[78]Dx_Tariff&amp;COP'!#REF!</definedName>
    <definedName name="LDCkWh">'[78]Dx_Tariff&amp;COP'!#REF!</definedName>
    <definedName name="LDCkWh2">'[78]Dx_Tariff&amp;COP'!#REF!</definedName>
    <definedName name="LDCkWh3">'[78]Dx_Tariff&amp;COP'!#REF!</definedName>
    <definedName name="LDCLoads">'[78]Dx_Tariff&amp;COP'!#REF!</definedName>
    <definedName name="LDCRates">#REF!</definedName>
    <definedName name="LDCRates2">#REF!</definedName>
    <definedName name="LEDGER">'[47]valid values'!$B$2:$B$8</definedName>
    <definedName name="LIAB">#REF!</definedName>
    <definedName name="LIABJAN09">#REF!</definedName>
    <definedName name="Lines_Technical_Services">#REF!</definedName>
    <definedName name="Lines_Zone_1">#REF!</definedName>
    <definedName name="Lines_Zone_2">#REF!</definedName>
    <definedName name="Lines_Zone_3A">#REF!</definedName>
    <definedName name="Lines_Zone_3B">#REF!</definedName>
    <definedName name="Lines_Zone_4">#REF!</definedName>
    <definedName name="Lines_Zone_5">#REF!</definedName>
    <definedName name="Lines_Zone_6">#REF!</definedName>
    <definedName name="Lines_Zone_7">#REF!</definedName>
    <definedName name="Lines_Zone_8">#REF!</definedName>
    <definedName name="Links_Page">#REF!</definedName>
    <definedName name="LoadForecast">'[78]Dx_Tariff&amp;COP'!#REF!</definedName>
    <definedName name="Loads">'[78]Dx_Tariff&amp;COP'!#REF!</definedName>
    <definedName name="LOB">'[44]Emp List'!$AG$2:$AG$59996</definedName>
    <definedName name="LOOKUP">#REF!</definedName>
    <definedName name="lookup_1110190">#REF!</definedName>
    <definedName name="lookup_bu">#REF!</definedName>
    <definedName name="lookup_class">#REF!</definedName>
    <definedName name="LPK">#REF!</definedName>
    <definedName name="LU">#REF!</definedName>
    <definedName name="LYN" localSheetId="4">'[49]Source Mar 1-2001'!#REF!</definedName>
    <definedName name="LYN">#REF!</definedName>
    <definedName name="MAJOR_CONT_AM_LOOKUP">#REF!</definedName>
    <definedName name="Manual">'[87]Manual Input'!$A$7:$N$24</definedName>
    <definedName name="Manual_Prior_Year">'[90]2004Manual Input'!$A$8:$N$34</definedName>
    <definedName name="march">#REF!</definedName>
    <definedName name="Match_All_Data" localSheetId="4">#REF!</definedName>
    <definedName name="Match_All_Data">#REF!</definedName>
    <definedName name="May_02">#REF!</definedName>
    <definedName name="meter_costs">'[12]MD Inputs'!$C$100:$E$106</definedName>
    <definedName name="meter_installation_costs_by_type">'[12]MD Inputs'!$D$120:$F$128</definedName>
    <definedName name="Meter_Readers_Zone_1">#REF!</definedName>
    <definedName name="Meter_Readers_Zone_2">#REF!</definedName>
    <definedName name="Meter_Readers_Zone_3">#REF!</definedName>
    <definedName name="Meter_Readers_Zone_4">#REF!</definedName>
    <definedName name="Meter_Readers_Zone_5">#REF!</definedName>
    <definedName name="Meter_Readers_Zone_6">#REF!</definedName>
    <definedName name="Meter_Readers_Zone_7">#REF!</definedName>
    <definedName name="Meter_Reading_Hiring_Hall">#REF!</definedName>
    <definedName name="meter_targets_by_program">'[12]MD Inputs'!$B$13:$F$17</definedName>
    <definedName name="METS1_2___Rebate_Effective_Dates">#REF!</definedName>
    <definedName name="MEULoads">'[78]Dx_Tariff&amp;COP'!#REF!</definedName>
    <definedName name="MEUR">#REF!</definedName>
    <definedName name="MEURates">#REF!</definedName>
    <definedName name="MEURTXLoad">'[78]Dx_Tariff&amp;COP'!#REF!</definedName>
    <definedName name="MEURTXRate">#REF!</definedName>
    <definedName name="MFA_BU_CATG_LOOKUP">#REF!</definedName>
    <definedName name="MFA_Feed">'[97]MFA Feed'!$A$2:$G$120</definedName>
    <definedName name="mgr">#REF!</definedName>
    <definedName name="mil">[98]notes!$F$1</definedName>
    <definedName name="million">[99]notes!$J$1</definedName>
    <definedName name="MINOR_CONT_AM_LOOKUP">#REF!</definedName>
    <definedName name="misc1">'[6]97PVModel'!$C$14:$C$17</definedName>
    <definedName name="misc2">'[6]97PVModel'!$C$33:$C$36</definedName>
    <definedName name="misc3">'[6]97PVModel'!$C$52:$C$55</definedName>
    <definedName name="misc4">'[6]97PVModel'!$C$71:$C$74</definedName>
    <definedName name="misc5">'[6]97PVModel'!$C$90:$C$93</definedName>
    <definedName name="misc6">'[6]97PVModel'!$C$109:$C$112</definedName>
    <definedName name="mmm">'[100]Apr-03 Method'!$G$5</definedName>
    <definedName name="Month" localSheetId="4">'[101]Month Identifier'!$B$1</definedName>
    <definedName name="Month">'[54]Month rev'!$B$5</definedName>
    <definedName name="Month_identifier">#REF!</definedName>
    <definedName name="Month_Prior">[61]Dx!#REF!</definedName>
    <definedName name="MONTHS" localSheetId="4">'[49]Source Mar 1-2001'!#REF!</definedName>
    <definedName name="Months">#REF!</definedName>
    <definedName name="mrr">#REF!</definedName>
    <definedName name="name" localSheetId="4">#REF!</definedName>
    <definedName name="name">#REF!</definedName>
    <definedName name="nd_costs_other">'[12]ND Inputs'!$C$54:$E$61</definedName>
    <definedName name="nd_hardware_costs">'[12]ND Inputs'!$C$48:$E$50</definedName>
    <definedName name="nd_resource_costs">'[12]ND Inputs'!$H$48:$J$50</definedName>
    <definedName name="NELDC_kWhs">#REF!</definedName>
    <definedName name="new">#REF!</definedName>
    <definedName name="New_Rate_Order_Effective_Date">'[102]Per Meter Point'!#REF!</definedName>
    <definedName name="nmbmbm">"V2002-03-29"</definedName>
    <definedName name="nnbbmb">[43]INCOME!$I$15:$I$1371,[43]INCOME!$N$15:$N$1371,[43]INCOME!$U$15:$U$1371,[43]INCOME!$Z$15:$Z$1371</definedName>
    <definedName name="NNELDCkWhs">'[78]Dx_Tariff&amp;COP'!#REF!</definedName>
    <definedName name="NOVASSETS">#REF!</definedName>
    <definedName name="NOVLIAB">#REF!</definedName>
    <definedName name="NPV">[103]BUS_Statements!#REF!</definedName>
    <definedName name="NT">'[104]Global Variables'!$B$9</definedName>
    <definedName name="NvsAnswerCol">"[Drill1]JRNLLAYOUT!$A$4:$A$79"</definedName>
    <definedName name="NvsASD" localSheetId="4">"V1999-12-29"</definedName>
    <definedName name="NvsASD">"V2001-09-28"</definedName>
    <definedName name="NvsAutoDrillOk">"VN"</definedName>
    <definedName name="NvsDateToNumber">"Y"</definedName>
    <definedName name="NvsElapsedTime" localSheetId="4">0.000695023147272877</definedName>
    <definedName name="NvsElapsedTime">0.000140277777973097</definedName>
    <definedName name="NvsEndTime" localSheetId="4">36951.4243821759</definedName>
    <definedName name="NvsEndTime">37167.6702140046</definedName>
    <definedName name="NvsInstLang">"VENG"</definedName>
    <definedName name="NvsInstSpec" localSheetId="4">"%"</definedName>
    <definedName name="NvsInstSpec">"%,FDEPTID,TCOMBDEPT,NFLEET_ASSET_ADMIN"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 localSheetId="4">"%,X,RZF..OHnplode,CZF.."</definedName>
    <definedName name="NvsNplSpec">"%,X,RZT.ACCOUNT.OHnplode,CZF.."</definedName>
    <definedName name="NvsPanelEffdt" localSheetId="4">"V1901-01-01"</definedName>
    <definedName name="NvsPanelEffdt">"V2049-12-31"</definedName>
    <definedName name="NvsPanelSetid" localSheetId="4">"VSHARE"</definedName>
    <definedName name="NvsPanelSetid">"V300"</definedName>
    <definedName name="NvsParentRef" localSheetId="4">#REF!</definedName>
    <definedName name="NvsParentRef">[105]Documentation!$F$77</definedName>
    <definedName name="NvsReqBU" localSheetId="4">"V900"</definedName>
    <definedName name="NvsReqBU">"V920"</definedName>
    <definedName name="NvsReqBUOnly">"VN"</definedName>
    <definedName name="NvsTransLed">"VN"</definedName>
    <definedName name="NvsTreeASD" localSheetId="4">"V1999-12-29"</definedName>
    <definedName name="NvsTreeASD">"V2001-09-28"</definedName>
    <definedName name="NvsValTbl.ACCOUNT">"GL_ACCOUNT_TBL"</definedName>
    <definedName name="NvsValTbl.ACTIVITY_ID">"PROJ_ACTIVITY"</definedName>
    <definedName name="NvsValTbl.ANALYSIS_TYPE">"PROJ_ANTYPE_FS"</definedName>
    <definedName name="NvsValTbl.BUSINESS_UNIT">"BUS_UNIT_TBL_GL"</definedName>
    <definedName name="NvsValTbl.CATEGORY">"CATEGORY_TBL"</definedName>
    <definedName name="NvsValTbl.CURRENCY_CD">"CURRENCY_CD_TBL"</definedName>
    <definedName name="NvsValTbl.DEPTID">"DEPARTMENT_TBL"</definedName>
    <definedName name="NvsValTbl.OH_WORK_PROG">"OH_NVPROGRAM_VW"</definedName>
    <definedName name="NvsValTbl.PROJECT_ID">"OH_P300_TREE_VW"</definedName>
    <definedName name="NvsValTbl.PROJECT_TYPE">"OH_PROJ_TYPE_VW"</definedName>
    <definedName name="NvsValTbl.RESOURCE_TYPE">"PROJ_RES_TYPE"</definedName>
    <definedName name="NvsValTbl.STATISTICS_CODE">"STAT_TBL"</definedName>
    <definedName name="NvsValTbl.UNIT_OF_MEASURE">"UNITS_TBL"</definedName>
    <definedName name="OCTASSETS">#REF!</definedName>
    <definedName name="OCTLIAB">#REF!</definedName>
    <definedName name="October">'[106]Month rev'!$B$5</definedName>
    <definedName name="OHSC_GC_S_BOARD_OF_DIRECTORS">#REF!</definedName>
    <definedName name="Old_Print_Area_A">#REF!</definedName>
    <definedName name="OLOL">'[104]Global Variables'!$B$23</definedName>
    <definedName name="Others">'[68]14. CY Actual Summary Results'!#REF!</definedName>
    <definedName name="overhead">'[86]Input - Proj Info'!$I$148</definedName>
    <definedName name="PAGE1">#REF!</definedName>
    <definedName name="PC">'[87]PC Input'!$A$9:$N$38</definedName>
    <definedName name="PC_CAP_PROJ_LTD_LOOKUP">#REF!</definedName>
    <definedName name="PC_Prior_Year">'[90]2004PC Input'!$A$8:$N$116</definedName>
    <definedName name="PER">#REF!</definedName>
    <definedName name="Percent_Area">[107]INCOME!$I$15:$I$50,[107]INCOME!$N$15:$N$50,[107]INCOME!$X$15:$X$50,[107]INCOME!$AC$15:$AC$50</definedName>
    <definedName name="pivot">#REF!</definedName>
    <definedName name="pivot_110190">#REF!</definedName>
    <definedName name="pivot_174090">#REF!</definedName>
    <definedName name="PIVOT3_Green" hidden="1">{"'2003 05 15'!$W$11:$AI$18","'2003 05 15'!$A$1:$V$30"}</definedName>
    <definedName name="popoiuo">"V900"</definedName>
    <definedName name="pp">#REF!</definedName>
    <definedName name="_xlnm.Print_Area" localSheetId="4">'HONI SM Dx Evidnence Prime'!$A$3:$G$67</definedName>
    <definedName name="_xlnm.Print_Area" localSheetId="6">'HONI SM Min Fucnt'!$A$1:$M$152</definedName>
    <definedName name="_xlnm.Print_Area" localSheetId="5">'HONI Total SM Variance Act'!$A$1:$N$160</definedName>
    <definedName name="_xlnm.Print_Area">#REF!</definedName>
    <definedName name="Print_Area_MI">#REF!</definedName>
    <definedName name="Print_Area2">#REF!</definedName>
    <definedName name="PRINT_BDCOMMSEC">#REF!</definedName>
    <definedName name="PRINT_DIRECTORATE">#REF!</definedName>
    <definedName name="Print_EO_Consolid">#REF!</definedName>
    <definedName name="PRINT_EXEC.SUPP.">#REF!</definedName>
    <definedName name="PRINT_LEGAL">#REF!</definedName>
    <definedName name="PRINT_RECORDS">#REF!</definedName>
    <definedName name="PRINT_SEC_EXCL_CA">#REF!</definedName>
    <definedName name="PRINT_SECURITY">#REF!</definedName>
    <definedName name="PRINT_SUMMARIZED_WORKSHEET">#REF!</definedName>
    <definedName name="PRINT_SUMMARY">#REF!</definedName>
    <definedName name="_xlnm.Print_Titles" localSheetId="0">'2007'!$1:$3</definedName>
    <definedName name="_xlnm.Print_Titles" localSheetId="1">'2008'!$1:$3</definedName>
    <definedName name="_xlnm.Print_Titles" localSheetId="2">'2009'!$1:$3</definedName>
    <definedName name="_xlnm.Print_Titles" localSheetId="7">'HONI SM &gt; Min Fucnt'!$1:$2</definedName>
    <definedName name="_xlnm.Print_Titles" localSheetId="8">'HONI SM Costs'!$2:$3</definedName>
    <definedName name="_xlnm.Print_Titles" localSheetId="6">'HONI SM Min Fucnt'!$1:$2</definedName>
    <definedName name="Print_VPs_Monthlyflows">#REF!</definedName>
    <definedName name="Proj">#REF!</definedName>
    <definedName name="PROJECT_ID">#REF!</definedName>
    <definedName name="projectinfo0409">#REF!</definedName>
    <definedName name="projectinfo0502">[83]projectinfo0502!$A$2:$AD$40</definedName>
    <definedName name="projectinfo0502a">[108]projectinfo0502a!$A$1:$AD$38</definedName>
    <definedName name="ProjectName">#REF!</definedName>
    <definedName name="ProjectPhase">#REF!</definedName>
    <definedName name="ProjectStartDate">#REF!</definedName>
    <definedName name="Prudential_2002">#REF!</definedName>
    <definedName name="Prudential_2003">#REF!</definedName>
    <definedName name="PV_Rate">#REF!</definedName>
    <definedName name="PVModel_Rates_8.5percent">[109]PVModel_Rates!$A$9:$B$143</definedName>
    <definedName name="q1bpe">'[110]q1 2002'!$A$15:$F$21</definedName>
    <definedName name="Query3">'[69]Quick Summary'!$B$1:$M$59</definedName>
    <definedName name="R_GL_AD_N">'[111]SUPPORT 1B - PIVOT PSAM ACDEPN'!$B$199:$H$220</definedName>
    <definedName name="R_GL_AD_R">'[111]SUPPORT 1B - PIVOT PSAM ACDEPN'!$B$228:$I$238</definedName>
    <definedName name="R_GL_AD_S">'[111]SUPPORT 1B - PIVOT PSAM ACDEPN'!$B$246:$H$265</definedName>
    <definedName name="R_GL_COST_ACCT_TYPE">'[111]SUPPORT 1B - PIVOT PSAM COST'!$B$169:$V$450</definedName>
    <definedName name="Range_name__gl_accdepn_lookup_txdx">"1.'SUPPORT 6A - LEDGER BAL CONTROL'!$I$1:$P$55"</definedName>
    <definedName name="Range_name__Subledger_bal_by_bu___a9_to_f33">#REF!</definedName>
    <definedName name="RateLookup">#REF!</definedName>
    <definedName name="RatesScenarios">[112]Fcst!#REF!</definedName>
    <definedName name="rawdata">'[113]gl reg'!$B$5:$K$139</definedName>
    <definedName name="RBN" localSheetId="4">#REF!</definedName>
    <definedName name="RBN">#REF!</definedName>
    <definedName name="RBU" localSheetId="4">#REF!</definedName>
    <definedName name="RBU">#REF!</definedName>
    <definedName name="re">'[102]Per Meter Point'!#REF!</definedName>
    <definedName name="RecdTbl">'[114]TS Received Table'!$A$6:$Z$494</definedName>
    <definedName name="RegAssLiab">'[9]YTD BI'!#REF!</definedName>
    <definedName name="Report_Date">[115]notes!$B$3</definedName>
    <definedName name="Report_Month">[115]notes!$B$4</definedName>
    <definedName name="Reporting_Month_Accomp">[41]Actuals!$D$1</definedName>
    <definedName name="RES_CAT">'[47]valid values'!$X$2:$X$40</definedName>
    <definedName name="RES_SUB_CAT">'[47]valid values'!$Y$2:$Y$61</definedName>
    <definedName name="RES_TYPE">'[47]valid values'!$W$2:$W$20</definedName>
    <definedName name="ResourceTypes">#REF!</definedName>
    <definedName name="ResultsData">'[114]TS Results Summ 2a'!$A$6:$O$494</definedName>
    <definedName name="Retailers_1505">#REF!</definedName>
    <definedName name="RetailRates">#REF!</definedName>
    <definedName name="Return_to_Index">#REF!</definedName>
    <definedName name="REVERSAL_VAL">'[47]valid values'!$AB$2:$AB$3</definedName>
    <definedName name="Revised_PV_Rates">'[6]97PVModel'!$A$432:$AB$605</definedName>
    <definedName name="rfff">#REF!</definedName>
    <definedName name="rfwejojkr">'[116]Total Directs and LDCs'!$A$8:$X$9</definedName>
    <definedName name="rg">'[117]SUPPORT 6 - GL ACCOUNT BALANCES'!#REF!</definedName>
    <definedName name="RID" localSheetId="4">[107]INCOME!#REF!</definedName>
    <definedName name="RID">#REF!</definedName>
    <definedName name="RMDepr">#REF!</definedName>
    <definedName name="rollup_code">#REF!</definedName>
    <definedName name="RTT" localSheetId="4">#REF!</definedName>
    <definedName name="RTT">#REF!</definedName>
    <definedName name="rundate" localSheetId="4">#REF!</definedName>
    <definedName name="rundate">#REF!</definedName>
    <definedName name="s">'[118]Global Variables'!$B$9</definedName>
    <definedName name="Salary">'[44]Emp List'!$Z$2:$Z$59996</definedName>
    <definedName name="Savings_Factor">'[55]02-07-02'!$S$14</definedName>
    <definedName name="SCD" localSheetId="4">#REF!</definedName>
    <definedName name="SCD">#REF!</definedName>
    <definedName name="SCN" localSheetId="4">'[49]Source Mar 1-2001'!#REF!</definedName>
    <definedName name="SCN">#REF!</definedName>
    <definedName name="Scope">#REF!</definedName>
    <definedName name="Scope_Inflation">'[55]02-07-02'!$S$11</definedName>
    <definedName name="sdrtyhjr">[119]Month!$A$1:$L$3</definedName>
    <definedName name="Service">'[44]Emp List'!$AJ$2:$AJ$59996</definedName>
    <definedName name="ServiceLines">#REF!</definedName>
    <definedName name="SFD" localSheetId="4">#REF!</definedName>
    <definedName name="SFD">#REF!</definedName>
    <definedName name="SFDBU" localSheetId="4">#REF!</definedName>
    <definedName name="SFDBU">#REF!</definedName>
    <definedName name="SFDDEPT" localSheetId="4">#REF!</definedName>
    <definedName name="SFDDEPT">#REF!</definedName>
    <definedName name="SFN" localSheetId="4">#REF!</definedName>
    <definedName name="SFN">#REF!</definedName>
    <definedName name="SFNDEPT" localSheetId="4">#REF!</definedName>
    <definedName name="SFNDEPT">#REF!</definedName>
    <definedName name="SFV" localSheetId="4">#REF!</definedName>
    <definedName name="SFV">#REF!</definedName>
    <definedName name="SFVBU" localSheetId="4">#REF!</definedName>
    <definedName name="SFVBU">#REF!</definedName>
    <definedName name="SFVDEPT" localSheetId="4">#REF!</definedName>
    <definedName name="SFVDEPT">#REF!</definedName>
    <definedName name="Skill_LOB">[67]Lookups!$E$6:$E$11</definedName>
    <definedName name="Skill_Type">[67]Lookups!$G$6:$G$35</definedName>
    <definedName name="SkillLOBs">#REF!</definedName>
    <definedName name="SkillTypes">#REF!</definedName>
    <definedName name="SLD">#REF!</definedName>
    <definedName name="Sorted">#REF!</definedName>
    <definedName name="SOW">[67]Lookups!$A$32:$A$33</definedName>
    <definedName name="Split_kWh_First___Balance_040212b_Summary_Query">#REF!</definedName>
    <definedName name="ss" hidden="1">{"'2003 05 15'!$W$11:$AI$18","'2003 05 15'!$A$1:$V$30"}</definedName>
    <definedName name="staff">[43]INCOME!#REF!</definedName>
    <definedName name="START_YR">'[86]Input - Proj Info'!$M$27</definedName>
    <definedName name="STAT_CODE">'[47]valid values'!$M$2:$M$2</definedName>
    <definedName name="StreamAcronym">[120]Lookups!$B$9:$B$26</definedName>
    <definedName name="Subledger_bal_110100">#REF!</definedName>
    <definedName name="Subledger_bal_110200">#REF!</definedName>
    <definedName name="Subledger_bal_110300">#REF!</definedName>
    <definedName name="Subledger_bal_110400">#REF!</definedName>
    <definedName name="Subledger_bal_140100">#REF!</definedName>
    <definedName name="Subledger_bal_140200">#REF!</definedName>
    <definedName name="Subledger_bal_140300">#REF!</definedName>
    <definedName name="Subledger_bal_140400">#REF!</definedName>
    <definedName name="Subledger_bal_by_bu">#REF!</definedName>
    <definedName name="SubRelease">#REF!</definedName>
    <definedName name="Sum_of_Sum_Amount" localSheetId="4">#REF!</definedName>
    <definedName name="Sum_of_Sum_Amount">#REF!</definedName>
    <definedName name="Summary">#REF!</definedName>
    <definedName name="Summary_Forestry">#REF!</definedName>
    <definedName name="Summary_Meter_Readers">#REF!</definedName>
    <definedName name="Summary_Provincial_Lines">#REF!</definedName>
    <definedName name="susp_name">#REF!</definedName>
    <definedName name="t258areturntotop">#REF!</definedName>
    <definedName name="t258azone1">#REF!</definedName>
    <definedName name="t258azone2">#REF!</definedName>
    <definedName name="t258azone3a">#REF!</definedName>
    <definedName name="t258azone3b">#REF!</definedName>
    <definedName name="t258azone4">#REF!</definedName>
    <definedName name="t258azone5">#REF!</definedName>
    <definedName name="t258azone6">#REF!</definedName>
    <definedName name="t258azone7">#REF!</definedName>
    <definedName name="t258breturntotop">#REF!</definedName>
    <definedName name="t258bzone1">#REF!</definedName>
    <definedName name="t258bzone2">#REF!</definedName>
    <definedName name="t258bzone3a">#REF!</definedName>
    <definedName name="t258bzone3b">#REF!</definedName>
    <definedName name="t258bzone5">#REF!</definedName>
    <definedName name="t258bzone6">#REF!</definedName>
    <definedName name="t258bzone7">#REF!</definedName>
    <definedName name="t258zone4">#REF!</definedName>
    <definedName name="Tax">#REF!</definedName>
    <definedName name="Tax_Provision">#REF!</definedName>
    <definedName name="TC_L">'[74]Trend %'!$E$2:$R$10</definedName>
    <definedName name="TC202PrintArea">#REF!</definedName>
    <definedName name="TC212PrintArea">#REF!</definedName>
    <definedName name="temp">#REF!</definedName>
    <definedName name="This_Year">'[96]2010'!$D$12:$Q$1574</definedName>
    <definedName name="thou">[98]notes!$I$1</definedName>
    <definedName name="Tier2_Lookup">#REF!</definedName>
    <definedName name="Tier2_reference">#REF!</definedName>
    <definedName name="Title">[121]Index!$B$4</definedName>
    <definedName name="TM_F">'[74]Trend %'!$E$113:$R$119</definedName>
    <definedName name="TM_L">'[74]Trend %'!$E$12:$R$20</definedName>
    <definedName name="TOTAL">'[58]SUPPORT 6 - GL ACCOUNT BALANCES'!#REF!</definedName>
    <definedName name="Trade_Month">[50]notes!$B$5</definedName>
    <definedName name="trans_clsfy_110190">#REF!</definedName>
    <definedName name="Trend">[122]trend_percent!$C$1:$C$65536</definedName>
    <definedName name="TrendName">[122]trend_percent!$C$2:$C$65536</definedName>
    <definedName name="trendy">[123]trend_percents!$A$3:$A$64</definedName>
    <definedName name="TWE_adds__fr_MFA_worksheet">#REF!</definedName>
    <definedName name="txdx_acdepn_cont_sched">'[53]TXDX Support 1- Continuity'!$A$220+'[53]TXDX Support 1- Continuity'!$A$220:$S$249:'[53]TXDX Support 1- Continuity'!$R$115</definedName>
    <definedName name="txdx_cip_cont_sched_LTD2006">'[53]CIP SUPPORT - C1e_FDM FOR CIP  '!#REF!</definedName>
    <definedName name="TXDX_CIP_CONT_SCHED_YTD">'[53]CIP SUPPORT - C1e_FDM FOR CIP  '!#REF!</definedName>
    <definedName name="TXDX_CONT_LOOKUP">#REF!</definedName>
    <definedName name="txdx_cost_cont">#REF!</definedName>
    <definedName name="txdx_cost_cont300">#REF!</definedName>
    <definedName name="TXLDCLoad">'[78]Dx_Tariff&amp;COP'!#REF!</definedName>
    <definedName name="TXLDCRate">#REF!</definedName>
    <definedName name="Union">'[44]Emp List'!$AE$2:$AE$59996</definedName>
    <definedName name="unit_bud">'[124]Unit Budget_Forecast'!$C$5:$N$30</definedName>
    <definedName name="unit_fcs">'[124]Unit Budget_Forecast'!$P$5:$AC$30</definedName>
    <definedName name="Update_Date">'[125]47. 2003 Comp&amp;Benefits Summary'!$AB$1</definedName>
    <definedName name="we">#REF!,#REF!</definedName>
    <definedName name="wer">#REF!</definedName>
    <definedName name="werere">37348.4370907407</definedName>
    <definedName name="wererere">0.000118634263344575</definedName>
    <definedName name="wererewr">"V2002-03-29"</definedName>
    <definedName name="werewryuyui">"%,FBUSINESS_UNIT,V940"</definedName>
    <definedName name="werwerewrwerwe">#REF!</definedName>
    <definedName name="Work_Force_Deployment">#REF!</definedName>
    <definedName name="Workforce_Acquisition">#REF!</definedName>
    <definedName name="WorkstreamNames">#REF!</definedName>
    <definedName name="wrn.August._.Ops._.Report." hidden="1">{#N/A,#N/A,FALSE,"Cover";#N/A,#N/A,FALSE,"SLA Performance";#N/A,#N/A,FALSE,"Trouble";#N/A,#N/A,FALSE,"NCONS";#N/A,#N/A,FALSE,"Upgrades";#N/A,#N/A,FALSE,"Dx Projects";#N/A,#N/A,FALSE,"Dx Project Data";#N/A,#N/A,FALSE,"Tx Projects";#N/A,#N/A,FALSE,"Productivity";#N/A,#N/A,FALSE,"Indicators";#N/A,#N/A,FALSE,"Scorecard"}</definedName>
    <definedName name="wrn.HO._.Cost._.Alloc." localSheetId="4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.Alloc.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localSheetId="4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wrn.HO._.Cost._Alloc.ReV" hidden="1">{"SumCost_Alloc",#N/A,FALSE,"Sheet1";"ChairOffice",#N/A,FALSE,"Sheet1";"BoardDirectors",#N/A,FALSE,"Sheet1";"PresCEO",#N/A,FALSE,"Sheet1";"CFOOffice",#N/A,FALSE,"Sheet1";"TreasOffice",#N/A,FALSE,"Sheet1";"StratDevelop",#N/A,FALSE,"Sheet1";"GenlCons_Secy",#N/A,FALSE,"Sheet1";"GenlCons_Corp",#N/A,FALSE,"Sheet1";"GenlCons_Law",#N/A,FALSE,"Sheet1";"GenlCons_Reg_Price",#N/A,FALSE,"Sheet1";"HumanResources",#N/A,FALSE,"Sheet1";"LabourRelations",#N/A,FALSE,"Sheet1";"IMIT",#N/A,FALSE,"Sheet1";"CorpComm",#N/A,FALSE,"Sheet1";"LBSSFacilities",#N/A,FALSE,"Sheet1";"CF_CorpContr",#N/A,FALSE,"Sheet1";"CFTreasury",#N/A,FALSE,"Sheet1";"CFTax",#N/A,FALSE,"Sheet1";"CFStrategy",#N/A,FALSE,"Sheet1";"CF_InternalAudit",#N/A,FALSE,"Sheet1"}</definedName>
    <definedName name="x">#REF!</definedName>
    <definedName name="xcvbc">#REF!</definedName>
    <definedName name="Y1_p1a">#REF!</definedName>
    <definedName name="Y1_p2a">#REF!</definedName>
    <definedName name="y2_p1">#REF!</definedName>
    <definedName name="Y2p2">#REF!</definedName>
    <definedName name="YesorNo">[126]Input!$I$3</definedName>
    <definedName name="YTD">#REF!</definedName>
    <definedName name="YTDBI">'[127]LTD BI'!$D$3:$M$201</definedName>
    <definedName name="z">#REF!</definedName>
    <definedName name="zone1">#REF!</definedName>
    <definedName name="zxzxz">#REF!</definedName>
  </definedNames>
  <calcPr calcId="145621"/>
</workbook>
</file>

<file path=xl/calcChain.xml><?xml version="1.0" encoding="utf-8"?>
<calcChain xmlns="http://schemas.openxmlformats.org/spreadsheetml/2006/main">
  <c r="I38" i="72" l="1"/>
  <c r="I41" i="72" s="1"/>
  <c r="I32" i="72"/>
  <c r="I21" i="72"/>
  <c r="F21" i="72"/>
  <c r="I11" i="72"/>
  <c r="F11" i="72"/>
  <c r="D39" i="70" l="1"/>
  <c r="G23" i="70" l="1"/>
  <c r="C63" i="70" l="1"/>
  <c r="C59" i="70"/>
  <c r="M33" i="2" l="1"/>
  <c r="F27" i="70" l="1"/>
  <c r="F26" i="70"/>
  <c r="E27" i="70"/>
  <c r="E26" i="70"/>
  <c r="D27" i="70"/>
  <c r="D26" i="70"/>
  <c r="I20" i="2"/>
  <c r="I33" i="2" s="1"/>
  <c r="F23" i="70"/>
  <c r="C23" i="70"/>
  <c r="I12" i="71"/>
  <c r="J12" i="71"/>
  <c r="K12" i="71"/>
  <c r="L12" i="71"/>
  <c r="C16" i="70"/>
  <c r="C18" i="70" s="1"/>
  <c r="C19" i="70" s="1"/>
  <c r="G16" i="70"/>
  <c r="G18" i="70" s="1"/>
  <c r="F16" i="70"/>
  <c r="F18" i="70" s="1"/>
  <c r="E16" i="70"/>
  <c r="E18" i="70" s="1"/>
  <c r="D16" i="70"/>
  <c r="D18" i="70" s="1"/>
  <c r="C26" i="70" l="1"/>
  <c r="C27" i="70"/>
  <c r="F25" i="70"/>
  <c r="E25" i="70"/>
  <c r="D19" i="70"/>
  <c r="E19" i="70" s="1"/>
  <c r="F19" i="70" s="1"/>
  <c r="G19" i="70" s="1"/>
  <c r="D25" i="70"/>
  <c r="L74" i="5" l="1"/>
  <c r="L75" i="5"/>
  <c r="L76" i="5"/>
  <c r="L77" i="5"/>
  <c r="L78" i="5"/>
  <c r="L79" i="5"/>
  <c r="L80" i="5"/>
  <c r="L82" i="5"/>
  <c r="L83" i="5"/>
  <c r="L85" i="5"/>
  <c r="M158" i="71"/>
  <c r="L158" i="71"/>
  <c r="K158" i="71"/>
  <c r="J158" i="71"/>
  <c r="I158" i="71"/>
  <c r="M155" i="71"/>
  <c r="L155" i="71"/>
  <c r="K155" i="71"/>
  <c r="J155" i="71"/>
  <c r="I155" i="71"/>
  <c r="M150" i="71"/>
  <c r="L150" i="71"/>
  <c r="K150" i="71"/>
  <c r="J150" i="71"/>
  <c r="I150" i="71"/>
  <c r="M149" i="71"/>
  <c r="L149" i="71"/>
  <c r="K149" i="71"/>
  <c r="J149" i="71"/>
  <c r="I149" i="71"/>
  <c r="M148" i="71"/>
  <c r="L148" i="71"/>
  <c r="K148" i="71"/>
  <c r="J148" i="71"/>
  <c r="I148" i="71"/>
  <c r="M145" i="71"/>
  <c r="L145" i="71"/>
  <c r="K145" i="71"/>
  <c r="J145" i="71"/>
  <c r="I145" i="71"/>
  <c r="M140" i="71"/>
  <c r="L140" i="71"/>
  <c r="K140" i="71"/>
  <c r="J140" i="71"/>
  <c r="I140" i="71"/>
  <c r="M139" i="71"/>
  <c r="L139" i="71"/>
  <c r="K139" i="71"/>
  <c r="J139" i="71"/>
  <c r="I139" i="71"/>
  <c r="M138" i="71"/>
  <c r="L138" i="71"/>
  <c r="K138" i="71"/>
  <c r="J138" i="71"/>
  <c r="I138" i="71"/>
  <c r="M135" i="71"/>
  <c r="L135" i="71"/>
  <c r="K135" i="71"/>
  <c r="J135" i="71"/>
  <c r="I135" i="71"/>
  <c r="M130" i="71"/>
  <c r="L130" i="71"/>
  <c r="K130" i="71"/>
  <c r="J130" i="71"/>
  <c r="I130" i="71"/>
  <c r="M129" i="71"/>
  <c r="L129" i="71"/>
  <c r="K129" i="71"/>
  <c r="J129" i="71"/>
  <c r="I129" i="71"/>
  <c r="M128" i="71"/>
  <c r="L128" i="71"/>
  <c r="K128" i="71"/>
  <c r="J128" i="71"/>
  <c r="I128" i="71"/>
  <c r="M127" i="71"/>
  <c r="L127" i="71"/>
  <c r="K127" i="71"/>
  <c r="J127" i="71"/>
  <c r="I127" i="71"/>
  <c r="M126" i="71"/>
  <c r="L126" i="71"/>
  <c r="K126" i="71"/>
  <c r="J126" i="71"/>
  <c r="I126" i="71"/>
  <c r="M125" i="71"/>
  <c r="L125" i="71"/>
  <c r="K125" i="71"/>
  <c r="J125" i="71"/>
  <c r="I125" i="71"/>
  <c r="M123" i="71"/>
  <c r="L123" i="71"/>
  <c r="K123" i="71"/>
  <c r="J123" i="71"/>
  <c r="I123" i="71"/>
  <c r="M121" i="71"/>
  <c r="L121" i="71"/>
  <c r="K121" i="71"/>
  <c r="J121" i="71"/>
  <c r="I121" i="71"/>
  <c r="M117" i="71"/>
  <c r="L117" i="71"/>
  <c r="K117" i="71"/>
  <c r="J117" i="71"/>
  <c r="I117" i="71"/>
  <c r="M116" i="71"/>
  <c r="L116" i="71"/>
  <c r="K116" i="71"/>
  <c r="J116" i="71"/>
  <c r="I116" i="71"/>
  <c r="M110" i="71"/>
  <c r="L110" i="71"/>
  <c r="K110" i="71"/>
  <c r="J110" i="71"/>
  <c r="I110" i="71"/>
  <c r="L106" i="71"/>
  <c r="K106" i="71"/>
  <c r="J106" i="71"/>
  <c r="I106" i="71"/>
  <c r="M105" i="71"/>
  <c r="L105" i="71"/>
  <c r="K105" i="71"/>
  <c r="J105" i="71"/>
  <c r="I105" i="71"/>
  <c r="M104" i="71"/>
  <c r="L104" i="71"/>
  <c r="K104" i="71"/>
  <c r="J104" i="71"/>
  <c r="I104" i="71"/>
  <c r="M102" i="71"/>
  <c r="L102" i="71"/>
  <c r="K102" i="71"/>
  <c r="J102" i="71"/>
  <c r="I102" i="71"/>
  <c r="K74" i="5"/>
  <c r="K75" i="5"/>
  <c r="K76" i="5"/>
  <c r="K77" i="5"/>
  <c r="K78" i="5"/>
  <c r="K79" i="5"/>
  <c r="K80" i="5"/>
  <c r="K82" i="5"/>
  <c r="K83" i="5"/>
  <c r="K84" i="5"/>
  <c r="K85" i="5"/>
  <c r="K86" i="5"/>
  <c r="M70" i="71"/>
  <c r="L70" i="71"/>
  <c r="K70" i="71"/>
  <c r="J70" i="71"/>
  <c r="I70" i="71"/>
  <c r="M68" i="71"/>
  <c r="L68" i="71"/>
  <c r="K68" i="71"/>
  <c r="J68" i="71"/>
  <c r="I68" i="71"/>
  <c r="M67" i="71"/>
  <c r="L67" i="71"/>
  <c r="K67" i="71"/>
  <c r="J67" i="71"/>
  <c r="I67" i="71"/>
  <c r="M66" i="71"/>
  <c r="L66" i="71"/>
  <c r="K66" i="71"/>
  <c r="J66" i="71"/>
  <c r="I66" i="71"/>
  <c r="M65" i="71"/>
  <c r="L65" i="71"/>
  <c r="K65" i="71"/>
  <c r="J65" i="71"/>
  <c r="I65" i="71"/>
  <c r="M59" i="71"/>
  <c r="L59" i="71"/>
  <c r="K59" i="71"/>
  <c r="J59" i="71"/>
  <c r="I59" i="71"/>
  <c r="M58" i="71"/>
  <c r="L58" i="71"/>
  <c r="K58" i="71"/>
  <c r="J58" i="71"/>
  <c r="I58" i="71"/>
  <c r="M50" i="71"/>
  <c r="L50" i="71"/>
  <c r="K50" i="71"/>
  <c r="J50" i="71"/>
  <c r="I50" i="71"/>
  <c r="M49" i="71"/>
  <c r="L49" i="71"/>
  <c r="K49" i="71"/>
  <c r="J49" i="71"/>
  <c r="I49" i="71"/>
  <c r="M48" i="71"/>
  <c r="L48" i="71"/>
  <c r="K48" i="71"/>
  <c r="J48" i="71"/>
  <c r="I48" i="71"/>
  <c r="M46" i="71"/>
  <c r="L46" i="71"/>
  <c r="K46" i="71"/>
  <c r="J46" i="71"/>
  <c r="I46" i="71"/>
  <c r="M44" i="71"/>
  <c r="L44" i="71"/>
  <c r="K44" i="71"/>
  <c r="J44" i="71"/>
  <c r="I44" i="71"/>
  <c r="M34" i="71"/>
  <c r="L34" i="71"/>
  <c r="K34" i="71"/>
  <c r="J34" i="71"/>
  <c r="I34" i="71"/>
  <c r="M33" i="71"/>
  <c r="L33" i="71"/>
  <c r="K33" i="71"/>
  <c r="J33" i="71"/>
  <c r="I33" i="71"/>
  <c r="M32" i="71"/>
  <c r="L32" i="71"/>
  <c r="K32" i="71"/>
  <c r="J32" i="71"/>
  <c r="I32" i="71"/>
  <c r="M26" i="71"/>
  <c r="L26" i="71"/>
  <c r="K26" i="71"/>
  <c r="J26" i="71"/>
  <c r="I26" i="71"/>
  <c r="M25" i="71"/>
  <c r="L25" i="71"/>
  <c r="K25" i="71"/>
  <c r="J25" i="71"/>
  <c r="I25" i="71"/>
  <c r="M24" i="71"/>
  <c r="L24" i="71"/>
  <c r="K24" i="71"/>
  <c r="J24" i="71"/>
  <c r="I24" i="71"/>
  <c r="M20" i="71"/>
  <c r="L20" i="71"/>
  <c r="K20" i="71"/>
  <c r="J20" i="71"/>
  <c r="I20" i="71"/>
  <c r="M16" i="71"/>
  <c r="L16" i="71"/>
  <c r="K16" i="71"/>
  <c r="J16" i="71"/>
  <c r="I16" i="71"/>
  <c r="M11" i="71"/>
  <c r="L11" i="71"/>
  <c r="K11" i="71"/>
  <c r="J11" i="71"/>
  <c r="I11" i="71"/>
  <c r="H74" i="71"/>
  <c r="H61" i="71" s="1"/>
  <c r="G74" i="71"/>
  <c r="G61" i="71" s="1"/>
  <c r="F74" i="71"/>
  <c r="F61" i="71" s="1"/>
  <c r="H73" i="71"/>
  <c r="H152" i="71" s="1"/>
  <c r="G73" i="71"/>
  <c r="G152" i="71" s="1"/>
  <c r="F73" i="71"/>
  <c r="F119" i="71" s="1"/>
  <c r="H72" i="71"/>
  <c r="H142" i="71" s="1"/>
  <c r="G72" i="71"/>
  <c r="G142" i="71" s="1"/>
  <c r="F72" i="71"/>
  <c r="F142" i="71" s="1"/>
  <c r="F146" i="71" s="1"/>
  <c r="F147" i="71" s="1"/>
  <c r="F143" i="71" s="1"/>
  <c r="F144" i="71" s="1"/>
  <c r="G141" i="71" s="1"/>
  <c r="H71" i="71"/>
  <c r="H132" i="71" s="1"/>
  <c r="G71" i="71"/>
  <c r="G132" i="71" s="1"/>
  <c r="F71" i="71"/>
  <c r="F132" i="71" s="1"/>
  <c r="F136" i="71" s="1"/>
  <c r="F137" i="71" s="1"/>
  <c r="H69" i="71"/>
  <c r="H27" i="71" s="1"/>
  <c r="G69" i="71"/>
  <c r="G27" i="71" s="1"/>
  <c r="F69" i="71"/>
  <c r="F18" i="71" s="1"/>
  <c r="F10" i="71"/>
  <c r="F27" i="71" l="1"/>
  <c r="F36" i="71" s="1"/>
  <c r="G18" i="71"/>
  <c r="F13" i="71"/>
  <c r="G8" i="71" s="1"/>
  <c r="G13" i="71" s="1"/>
  <c r="F100" i="71"/>
  <c r="F133" i="71"/>
  <c r="F134" i="71" s="1"/>
  <c r="G131" i="71" s="1"/>
  <c r="G146" i="71"/>
  <c r="G147" i="71" s="1"/>
  <c r="G143" i="71" s="1"/>
  <c r="G144" i="71" s="1"/>
  <c r="H141" i="71" s="1"/>
  <c r="H36" i="71"/>
  <c r="G36" i="71"/>
  <c r="F120" i="71"/>
  <c r="F122" i="71" s="1"/>
  <c r="G118" i="71"/>
  <c r="F152" i="71"/>
  <c r="H18" i="71"/>
  <c r="F108" i="71"/>
  <c r="F56" i="70"/>
  <c r="F60" i="70" s="1"/>
  <c r="E56" i="70"/>
  <c r="E60" i="70" s="1"/>
  <c r="C25" i="70"/>
  <c r="F101" i="71" l="1"/>
  <c r="F103" i="71" s="1"/>
  <c r="G99" i="71"/>
  <c r="G100" i="71" s="1"/>
  <c r="H99" i="71" s="1"/>
  <c r="H100" i="71" s="1"/>
  <c r="C22" i="70"/>
  <c r="G136" i="71"/>
  <c r="G137" i="71" s="1"/>
  <c r="H8" i="71"/>
  <c r="F156" i="71"/>
  <c r="F157" i="71" s="1"/>
  <c r="H146" i="71"/>
  <c r="H147" i="71" s="1"/>
  <c r="H143" i="71" s="1"/>
  <c r="H144" i="71" s="1"/>
  <c r="G107" i="71"/>
  <c r="F109" i="71"/>
  <c r="F111" i="71" s="1"/>
  <c r="G119" i="71"/>
  <c r="H118" i="71" s="1"/>
  <c r="I65" i="4"/>
  <c r="M67" i="4"/>
  <c r="G101" i="71" l="1"/>
  <c r="G103" i="71" s="1"/>
  <c r="G120" i="71"/>
  <c r="G122" i="71" s="1"/>
  <c r="F124" i="71"/>
  <c r="F28" i="71" s="1"/>
  <c r="G108" i="71"/>
  <c r="H107" i="71" s="1"/>
  <c r="H119" i="71"/>
  <c r="H101" i="71"/>
  <c r="H103" i="71" s="1"/>
  <c r="H13" i="71"/>
  <c r="F153" i="71"/>
  <c r="F154" i="71" s="1"/>
  <c r="G151" i="71" s="1"/>
  <c r="F159" i="71"/>
  <c r="F42" i="71" s="1"/>
  <c r="G133" i="71"/>
  <c r="G134" i="71" s="1"/>
  <c r="H131" i="71" s="1"/>
  <c r="F14" i="71" l="1"/>
  <c r="G9" i="71" s="1"/>
  <c r="G10" i="71" s="1"/>
  <c r="H136" i="71"/>
  <c r="H137" i="71" s="1"/>
  <c r="G156" i="71"/>
  <c r="G157" i="71" s="1"/>
  <c r="H120" i="71"/>
  <c r="H122" i="71" s="1"/>
  <c r="F41" i="71"/>
  <c r="F37" i="71"/>
  <c r="H108" i="71"/>
  <c r="H109" i="71" s="1"/>
  <c r="H111" i="71" s="1"/>
  <c r="G109" i="71"/>
  <c r="G111" i="71" s="1"/>
  <c r="G124" i="71" s="1"/>
  <c r="H124" i="71" l="1"/>
  <c r="H28" i="71" s="1"/>
  <c r="H41" i="71" s="1"/>
  <c r="F15" i="71"/>
  <c r="F17" i="71" s="1"/>
  <c r="F19" i="71" s="1"/>
  <c r="F29" i="71" s="1"/>
  <c r="G153" i="71"/>
  <c r="G154" i="71" s="1"/>
  <c r="H151" i="71" s="1"/>
  <c r="G159" i="71"/>
  <c r="G42" i="71" s="1"/>
  <c r="G28" i="71"/>
  <c r="G14" i="71"/>
  <c r="H133" i="71"/>
  <c r="H134" i="71" s="1"/>
  <c r="H14" i="71" l="1"/>
  <c r="H15" i="71" s="1"/>
  <c r="H37" i="71"/>
  <c r="F22" i="71"/>
  <c r="F21" i="71"/>
  <c r="F39" i="71" s="1"/>
  <c r="G37" i="71"/>
  <c r="G41" i="71"/>
  <c r="H9" i="71"/>
  <c r="H10" i="71" s="1"/>
  <c r="H17" i="71" s="1"/>
  <c r="H19" i="71" s="1"/>
  <c r="G15" i="71"/>
  <c r="G17" i="71" s="1"/>
  <c r="G19" i="71" s="1"/>
  <c r="H156" i="71"/>
  <c r="H157" i="71" s="1"/>
  <c r="F38" i="71"/>
  <c r="F23" i="71" l="1"/>
  <c r="F30" i="71" s="1"/>
  <c r="F31" i="71" s="1"/>
  <c r="F51" i="71" s="1"/>
  <c r="G29" i="71"/>
  <c r="G21" i="71"/>
  <c r="G22" i="71"/>
  <c r="H29" i="71"/>
  <c r="H21" i="71"/>
  <c r="H22" i="71"/>
  <c r="H153" i="71"/>
  <c r="H154" i="71" s="1"/>
  <c r="H159" i="71"/>
  <c r="H42" i="71" s="1"/>
  <c r="F35" i="71" l="1"/>
  <c r="F40" i="71" s="1"/>
  <c r="F43" i="71" s="1"/>
  <c r="F45" i="71" s="1"/>
  <c r="F47" i="71" s="1"/>
  <c r="F52" i="71" s="1"/>
  <c r="F53" i="71" s="1"/>
  <c r="F60" i="71" s="1"/>
  <c r="F62" i="71" s="1"/>
  <c r="G39" i="71"/>
  <c r="G23" i="71"/>
  <c r="G30" i="71" s="1"/>
  <c r="G31" i="71" s="1"/>
  <c r="H39" i="71"/>
  <c r="H23" i="71"/>
  <c r="H30" i="71" s="1"/>
  <c r="H31" i="71" s="1"/>
  <c r="G38" i="71"/>
  <c r="H38" i="71"/>
  <c r="M10" i="2"/>
  <c r="H35" i="71" l="1"/>
  <c r="H40" i="71" s="1"/>
  <c r="H43" i="71" s="1"/>
  <c r="H45" i="71" s="1"/>
  <c r="H47" i="71" s="1"/>
  <c r="H52" i="71" s="1"/>
  <c r="H51" i="71"/>
  <c r="G35" i="71"/>
  <c r="G40" i="71" s="1"/>
  <c r="G43" i="71" s="1"/>
  <c r="G45" i="71" s="1"/>
  <c r="G47" i="71" s="1"/>
  <c r="G52" i="71" s="1"/>
  <c r="G51" i="71"/>
  <c r="F63" i="71"/>
  <c r="F64" i="71" s="1"/>
  <c r="G53" i="71" l="1"/>
  <c r="G60" i="71" s="1"/>
  <c r="G62" i="71" s="1"/>
  <c r="G63" i="71" s="1"/>
  <c r="G64" i="71" s="1"/>
  <c r="H53" i="71"/>
  <c r="H60" i="71" s="1"/>
  <c r="H62" i="71" s="1"/>
  <c r="H63" i="71" l="1"/>
  <c r="H64" i="71" s="1"/>
  <c r="L33" i="2" l="1"/>
  <c r="K33" i="2"/>
  <c r="J33" i="2"/>
  <c r="M70" i="5" l="1"/>
  <c r="M69" i="5"/>
  <c r="M145" i="5" s="1"/>
  <c r="M68" i="5"/>
  <c r="M135" i="5" s="1"/>
  <c r="M67" i="5"/>
  <c r="M57" i="5"/>
  <c r="M70" i="4"/>
  <c r="M69" i="4"/>
  <c r="M68" i="4"/>
  <c r="M72" i="71" s="1"/>
  <c r="M7" i="2"/>
  <c r="M9" i="2"/>
  <c r="M8" i="2"/>
  <c r="M125" i="5" l="1"/>
  <c r="M71" i="71"/>
  <c r="M57" i="4"/>
  <c r="M61" i="71" s="1"/>
  <c r="M74" i="71"/>
  <c r="M145" i="4"/>
  <c r="M152" i="71" s="1"/>
  <c r="M73" i="71"/>
  <c r="M125" i="4"/>
  <c r="M135" i="4"/>
  <c r="M142" i="71" s="1"/>
  <c r="M132" i="71" l="1"/>
  <c r="L6" i="2"/>
  <c r="L65" i="5" l="1"/>
  <c r="F67" i="4"/>
  <c r="F125" i="4" s="1"/>
  <c r="F129" i="4" s="1"/>
  <c r="F130" i="4" s="1"/>
  <c r="F126" i="4" s="1"/>
  <c r="G67" i="4"/>
  <c r="G125" i="4" s="1"/>
  <c r="H67" i="4"/>
  <c r="H125" i="4" s="1"/>
  <c r="I67" i="4"/>
  <c r="L67" i="4"/>
  <c r="F68" i="4"/>
  <c r="G68" i="4"/>
  <c r="G135" i="4" s="1"/>
  <c r="H68" i="4"/>
  <c r="H135" i="4" s="1"/>
  <c r="I68" i="4"/>
  <c r="K68" i="4"/>
  <c r="F69" i="4"/>
  <c r="F112" i="4" s="1"/>
  <c r="G69" i="4"/>
  <c r="G145" i="4" s="1"/>
  <c r="H69" i="4"/>
  <c r="H145" i="4" s="1"/>
  <c r="I69" i="4"/>
  <c r="J69" i="4"/>
  <c r="K69" i="4"/>
  <c r="K145" i="4" s="1"/>
  <c r="L69" i="4"/>
  <c r="F67" i="5"/>
  <c r="F96" i="5" s="1"/>
  <c r="F97" i="5" s="1"/>
  <c r="F99" i="5" s="1"/>
  <c r="G67" i="5"/>
  <c r="G125" i="5" s="1"/>
  <c r="H67" i="5"/>
  <c r="H125" i="5" s="1"/>
  <c r="I67" i="5"/>
  <c r="I125" i="5" s="1"/>
  <c r="J67" i="5"/>
  <c r="J125" i="5" s="1"/>
  <c r="K67" i="5"/>
  <c r="K125" i="5" s="1"/>
  <c r="L67" i="5"/>
  <c r="L125" i="5" s="1"/>
  <c r="F68" i="5"/>
  <c r="F135" i="5" s="1"/>
  <c r="F139" i="5" s="1"/>
  <c r="F140" i="5" s="1"/>
  <c r="F136" i="5" s="1"/>
  <c r="F137" i="5" s="1"/>
  <c r="G134" i="5" s="1"/>
  <c r="G68" i="5"/>
  <c r="G135" i="5" s="1"/>
  <c r="H68" i="5"/>
  <c r="H135" i="5" s="1"/>
  <c r="I68" i="5"/>
  <c r="I135" i="5" s="1"/>
  <c r="J68" i="5"/>
  <c r="J135" i="5" s="1"/>
  <c r="K68" i="5"/>
  <c r="K135" i="5" s="1"/>
  <c r="L68" i="5"/>
  <c r="L135" i="5" s="1"/>
  <c r="F69" i="5"/>
  <c r="F112" i="5" s="1"/>
  <c r="G69" i="5"/>
  <c r="G145" i="5" s="1"/>
  <c r="H69" i="5"/>
  <c r="H145" i="5" s="1"/>
  <c r="I69" i="5"/>
  <c r="I145" i="5" s="1"/>
  <c r="J69" i="5"/>
  <c r="J145" i="5" s="1"/>
  <c r="K69" i="5"/>
  <c r="K145" i="5" s="1"/>
  <c r="L69" i="5"/>
  <c r="L145" i="5" s="1"/>
  <c r="K70" i="5"/>
  <c r="K57" i="5" s="1"/>
  <c r="K70" i="4"/>
  <c r="K65" i="4"/>
  <c r="L10" i="2"/>
  <c r="L9" i="2"/>
  <c r="L7" i="2"/>
  <c r="L70" i="4"/>
  <c r="F65" i="4"/>
  <c r="F26" i="4" s="1"/>
  <c r="F35" i="4" s="1"/>
  <c r="F70" i="4"/>
  <c r="F57" i="4" s="1"/>
  <c r="G65" i="4"/>
  <c r="G26" i="4" s="1"/>
  <c r="G35" i="4" s="1"/>
  <c r="G70" i="4"/>
  <c r="G57" i="4" s="1"/>
  <c r="E38" i="1" s="1"/>
  <c r="H65" i="4"/>
  <c r="H70" i="4"/>
  <c r="H57" i="4" s="1"/>
  <c r="E38" i="6" s="1"/>
  <c r="I17" i="4"/>
  <c r="I26" i="4"/>
  <c r="C32" i="70" s="1"/>
  <c r="I57" i="4"/>
  <c r="J70" i="4"/>
  <c r="L70" i="5"/>
  <c r="L57" i="5" s="1"/>
  <c r="F65" i="5"/>
  <c r="F17" i="5" s="1"/>
  <c r="F70" i="5"/>
  <c r="F57" i="5" s="1"/>
  <c r="G65" i="5"/>
  <c r="G17" i="5" s="1"/>
  <c r="G70" i="5"/>
  <c r="G57" i="5" s="1"/>
  <c r="E60" i="1" s="1"/>
  <c r="H65" i="5"/>
  <c r="H17" i="5" s="1"/>
  <c r="H70" i="5"/>
  <c r="H57" i="5" s="1"/>
  <c r="E60" i="6" s="1"/>
  <c r="I65" i="5"/>
  <c r="I70" i="5"/>
  <c r="J65" i="5"/>
  <c r="J26" i="5" s="1"/>
  <c r="J70" i="5"/>
  <c r="J57" i="5" s="1"/>
  <c r="K65" i="5"/>
  <c r="K21" i="2"/>
  <c r="E23" i="70" s="1"/>
  <c r="J22" i="2"/>
  <c r="J8" i="2" s="1"/>
  <c r="K8" i="2"/>
  <c r="K9" i="2"/>
  <c r="K10" i="2"/>
  <c r="I8" i="2"/>
  <c r="I7" i="2"/>
  <c r="I6" i="2"/>
  <c r="F9" i="5"/>
  <c r="F9" i="4"/>
  <c r="E16" i="1"/>
  <c r="E16" i="6"/>
  <c r="G67" i="6"/>
  <c r="H65" i="6"/>
  <c r="H38" i="6"/>
  <c r="I38" i="6"/>
  <c r="J38" i="6" s="1"/>
  <c r="K38" i="6" s="1"/>
  <c r="L38" i="6"/>
  <c r="M38" i="6" s="1"/>
  <c r="N38" i="6" s="1"/>
  <c r="O38" i="6" s="1"/>
  <c r="P38" i="6" s="1"/>
  <c r="Q38" i="6" s="1"/>
  <c r="R38" i="6" s="1"/>
  <c r="P30" i="6"/>
  <c r="O30" i="6"/>
  <c r="G30" i="6"/>
  <c r="H21" i="6"/>
  <c r="I21" i="6" s="1"/>
  <c r="J21" i="6" s="1"/>
  <c r="K21" i="6" s="1"/>
  <c r="L21" i="6" s="1"/>
  <c r="M21" i="6" s="1"/>
  <c r="N21" i="6" s="1"/>
  <c r="O21" i="6" s="1"/>
  <c r="P21" i="6" s="1"/>
  <c r="Q21" i="6" s="1"/>
  <c r="G23" i="6"/>
  <c r="H43" i="6"/>
  <c r="I43" i="6" s="1"/>
  <c r="J43" i="6" s="1"/>
  <c r="K43" i="6" s="1"/>
  <c r="L43" i="6" s="1"/>
  <c r="G45" i="6"/>
  <c r="I65" i="6"/>
  <c r="J65" i="6" s="1"/>
  <c r="K65" i="6" s="1"/>
  <c r="L65" i="6" s="1"/>
  <c r="M65" i="6" s="1"/>
  <c r="N65" i="6" s="1"/>
  <c r="O65" i="6" s="1"/>
  <c r="P65" i="6" s="1"/>
  <c r="Q65" i="6" s="1"/>
  <c r="R65" i="6" s="1"/>
  <c r="L8" i="1"/>
  <c r="M8" i="1"/>
  <c r="O38" i="1"/>
  <c r="P38" i="1"/>
  <c r="Q38" i="1"/>
  <c r="R38" i="1" s="1"/>
  <c r="H65" i="1"/>
  <c r="I65" i="1"/>
  <c r="R58" i="1"/>
  <c r="R62" i="1" s="1"/>
  <c r="R66" i="1"/>
  <c r="G67" i="1"/>
  <c r="G58" i="1"/>
  <c r="G62" i="1" s="1"/>
  <c r="G66" i="1"/>
  <c r="H58" i="1"/>
  <c r="H62" i="1"/>
  <c r="H66" i="1" s="1"/>
  <c r="I58" i="1"/>
  <c r="I62" i="1"/>
  <c r="I66" i="1"/>
  <c r="J58" i="1"/>
  <c r="J62" i="1" s="1"/>
  <c r="J66" i="1"/>
  <c r="K58" i="1"/>
  <c r="K62" i="1"/>
  <c r="K66" i="1" s="1"/>
  <c r="L58" i="1"/>
  <c r="L62" i="1"/>
  <c r="L66" i="1" s="1"/>
  <c r="M58" i="1"/>
  <c r="M62" i="1"/>
  <c r="M66" i="1"/>
  <c r="N58" i="1"/>
  <c r="N62" i="1" s="1"/>
  <c r="N66" i="1"/>
  <c r="O58" i="1"/>
  <c r="O62" i="1"/>
  <c r="O66" i="1" s="1"/>
  <c r="P58" i="1"/>
  <c r="P62" i="1"/>
  <c r="P66" i="1" s="1"/>
  <c r="Q58" i="1"/>
  <c r="Q62" i="1"/>
  <c r="Q66" i="1"/>
  <c r="H43" i="1"/>
  <c r="G45" i="1"/>
  <c r="G36" i="1"/>
  <c r="G40" i="1"/>
  <c r="G44" i="1" s="1"/>
  <c r="H36" i="1"/>
  <c r="H40" i="1" s="1"/>
  <c r="H44" i="1" s="1"/>
  <c r="I36" i="1"/>
  <c r="I40" i="1"/>
  <c r="I44" i="1" s="1"/>
  <c r="J36" i="1"/>
  <c r="J40" i="1" s="1"/>
  <c r="J44" i="1" s="1"/>
  <c r="K36" i="1"/>
  <c r="K40" i="1" s="1"/>
  <c r="K44" i="1" s="1"/>
  <c r="L36" i="1"/>
  <c r="L40" i="1" s="1"/>
  <c r="L44" i="1"/>
  <c r="M36" i="1"/>
  <c r="M40" i="1"/>
  <c r="M44" i="1" s="1"/>
  <c r="N36" i="1"/>
  <c r="N40" i="1" s="1"/>
  <c r="N44" i="1" s="1"/>
  <c r="G23" i="1"/>
  <c r="H23" i="1" s="1"/>
  <c r="I23" i="1" s="1"/>
  <c r="G14" i="1"/>
  <c r="G18" i="1" s="1"/>
  <c r="G22" i="1"/>
  <c r="G24" i="1" s="1"/>
  <c r="H21" i="1"/>
  <c r="H14" i="1"/>
  <c r="H18" i="1"/>
  <c r="H22" i="1" s="1"/>
  <c r="I21" i="1"/>
  <c r="I14" i="1"/>
  <c r="I18" i="1"/>
  <c r="I22" i="1" s="1"/>
  <c r="J21" i="1"/>
  <c r="K21" i="1" s="1"/>
  <c r="J14" i="1"/>
  <c r="J18" i="1"/>
  <c r="J22" i="1" s="1"/>
  <c r="K14" i="1"/>
  <c r="K18" i="1" s="1"/>
  <c r="K22" i="1" s="1"/>
  <c r="L14" i="1"/>
  <c r="L18" i="1" s="1"/>
  <c r="L22" i="1" s="1"/>
  <c r="L16" i="1"/>
  <c r="M16" i="1"/>
  <c r="N16" i="1"/>
  <c r="O16" i="1" s="1"/>
  <c r="P16" i="1" s="1"/>
  <c r="Q16" i="1" s="1"/>
  <c r="R16" i="1" s="1"/>
  <c r="J9" i="2"/>
  <c r="J10" i="2"/>
  <c r="I9" i="2"/>
  <c r="I10" i="2"/>
  <c r="K6" i="2"/>
  <c r="J65" i="4"/>
  <c r="J17" i="4" s="1"/>
  <c r="J6" i="2"/>
  <c r="I43" i="1"/>
  <c r="J43" i="1" s="1"/>
  <c r="L8" i="2"/>
  <c r="L68" i="4"/>
  <c r="K43" i="1"/>
  <c r="L43" i="1"/>
  <c r="R21" i="6"/>
  <c r="J68" i="4" l="1"/>
  <c r="J72" i="71" s="1"/>
  <c r="I57" i="5"/>
  <c r="I61" i="71" s="1"/>
  <c r="I74" i="71"/>
  <c r="K152" i="71"/>
  <c r="K7" i="2"/>
  <c r="K67" i="4"/>
  <c r="K125" i="4" s="1"/>
  <c r="K132" i="71" s="1"/>
  <c r="K73" i="71"/>
  <c r="I71" i="71"/>
  <c r="J135" i="4"/>
  <c r="J142" i="71" s="1"/>
  <c r="J57" i="4"/>
  <c r="J61" i="71" s="1"/>
  <c r="J74" i="71"/>
  <c r="K135" i="4"/>
  <c r="K142" i="71" s="1"/>
  <c r="K72" i="71"/>
  <c r="L135" i="4"/>
  <c r="L142" i="71" s="1"/>
  <c r="L72" i="71"/>
  <c r="K57" i="4"/>
  <c r="K61" i="71" s="1"/>
  <c r="K74" i="71"/>
  <c r="J145" i="4"/>
  <c r="J152" i="71" s="1"/>
  <c r="J73" i="71"/>
  <c r="I145" i="4"/>
  <c r="I152" i="71" s="1"/>
  <c r="I73" i="71"/>
  <c r="I135" i="4"/>
  <c r="I142" i="71" s="1"/>
  <c r="I72" i="71"/>
  <c r="L125" i="4"/>
  <c r="L132" i="71" s="1"/>
  <c r="L71" i="71"/>
  <c r="L145" i="4"/>
  <c r="L152" i="71" s="1"/>
  <c r="L73" i="71"/>
  <c r="L57" i="4"/>
  <c r="L61" i="71" s="1"/>
  <c r="L74" i="71"/>
  <c r="I17" i="5"/>
  <c r="I18" i="71" s="1"/>
  <c r="I69" i="71"/>
  <c r="I35" i="4"/>
  <c r="J69" i="71"/>
  <c r="K26" i="4"/>
  <c r="K69" i="71"/>
  <c r="J21" i="2"/>
  <c r="D23" i="70" s="1"/>
  <c r="I125" i="4"/>
  <c r="I132" i="71" s="1"/>
  <c r="G26" i="5"/>
  <c r="G35" i="5" s="1"/>
  <c r="I26" i="5"/>
  <c r="H26" i="5"/>
  <c r="H35" i="5" s="1"/>
  <c r="F96" i="4"/>
  <c r="F97" i="4" s="1"/>
  <c r="F99" i="4" s="1"/>
  <c r="G95" i="5"/>
  <c r="G96" i="5" s="1"/>
  <c r="H95" i="5" s="1"/>
  <c r="H96" i="5" s="1"/>
  <c r="I95" i="5" s="1"/>
  <c r="I96" i="5" s="1"/>
  <c r="J95" i="5" s="1"/>
  <c r="J26" i="4"/>
  <c r="J35" i="4" s="1"/>
  <c r="E8" i="6"/>
  <c r="F12" i="4"/>
  <c r="G7" i="4" s="1"/>
  <c r="G12" i="4" s="1"/>
  <c r="H7" i="4" s="1"/>
  <c r="H12" i="4" s="1"/>
  <c r="J17" i="5"/>
  <c r="F125" i="5"/>
  <c r="F129" i="5" s="1"/>
  <c r="F130" i="5" s="1"/>
  <c r="F126" i="5" s="1"/>
  <c r="F127" i="5" s="1"/>
  <c r="G124" i="5" s="1"/>
  <c r="G129" i="5" s="1"/>
  <c r="G130" i="5" s="1"/>
  <c r="G126" i="5" s="1"/>
  <c r="G127" i="5" s="1"/>
  <c r="H124" i="5" s="1"/>
  <c r="H129" i="5" s="1"/>
  <c r="H130" i="5" s="1"/>
  <c r="F145" i="5"/>
  <c r="F149" i="5" s="1"/>
  <c r="F150" i="5" s="1"/>
  <c r="F146" i="5" s="1"/>
  <c r="F147" i="5" s="1"/>
  <c r="G144" i="5" s="1"/>
  <c r="G149" i="5" s="1"/>
  <c r="G150" i="5" s="1"/>
  <c r="G146" i="5" s="1"/>
  <c r="G147" i="5" s="1"/>
  <c r="H144" i="5" s="1"/>
  <c r="E30" i="1"/>
  <c r="F26" i="5"/>
  <c r="F35" i="5" s="1"/>
  <c r="E8" i="1"/>
  <c r="F12" i="5"/>
  <c r="G7" i="5" s="1"/>
  <c r="G12" i="5" s="1"/>
  <c r="G139" i="5"/>
  <c r="G140" i="5" s="1"/>
  <c r="G136" i="5" s="1"/>
  <c r="G137" i="5" s="1"/>
  <c r="H134" i="5" s="1"/>
  <c r="G111" i="4"/>
  <c r="G112" i="4" s="1"/>
  <c r="H111" i="4" s="1"/>
  <c r="H112" i="4" s="1"/>
  <c r="I111" i="4" s="1"/>
  <c r="F113" i="4"/>
  <c r="F115" i="4" s="1"/>
  <c r="F17" i="4"/>
  <c r="F145" i="4"/>
  <c r="F149" i="4" s="1"/>
  <c r="F150" i="4" s="1"/>
  <c r="F146" i="4" s="1"/>
  <c r="F147" i="4" s="1"/>
  <c r="G144" i="4" s="1"/>
  <c r="G149" i="4" s="1"/>
  <c r="G150" i="4" s="1"/>
  <c r="G146" i="4" s="1"/>
  <c r="G147" i="4" s="1"/>
  <c r="H144" i="4" s="1"/>
  <c r="F104" i="5"/>
  <c r="J23" i="1"/>
  <c r="K23" i="1" s="1"/>
  <c r="L23" i="1" s="1"/>
  <c r="M43" i="1"/>
  <c r="M43" i="6"/>
  <c r="J35" i="5"/>
  <c r="G111" i="5"/>
  <c r="F113" i="5"/>
  <c r="F115" i="5" s="1"/>
  <c r="H24" i="1"/>
  <c r="N8" i="1"/>
  <c r="M14" i="1"/>
  <c r="M18" i="1" s="1"/>
  <c r="M22" i="1" s="1"/>
  <c r="L26" i="5"/>
  <c r="F39" i="70" s="1"/>
  <c r="L17" i="5"/>
  <c r="G68" i="1"/>
  <c r="H67" i="1"/>
  <c r="I67" i="1" s="1"/>
  <c r="J67" i="1" s="1"/>
  <c r="L21" i="1"/>
  <c r="G46" i="1"/>
  <c r="H45" i="1"/>
  <c r="J65" i="1"/>
  <c r="I24" i="1"/>
  <c r="K26" i="5"/>
  <c r="E39" i="70" s="1"/>
  <c r="K17" i="5"/>
  <c r="F127" i="4"/>
  <c r="G124" i="4" s="1"/>
  <c r="K17" i="4"/>
  <c r="G17" i="4"/>
  <c r="F104" i="4"/>
  <c r="F135" i="4"/>
  <c r="H17" i="4"/>
  <c r="H26" i="4"/>
  <c r="L65" i="4"/>
  <c r="L69" i="71" s="1"/>
  <c r="K71" i="71" l="1"/>
  <c r="J27" i="71"/>
  <c r="D22" i="70"/>
  <c r="E22" i="70"/>
  <c r="F22" i="70"/>
  <c r="I112" i="4"/>
  <c r="K18" i="71"/>
  <c r="I35" i="5"/>
  <c r="I36" i="71" s="1"/>
  <c r="C39" i="70"/>
  <c r="J18" i="71"/>
  <c r="I27" i="71"/>
  <c r="K27" i="71"/>
  <c r="E32" i="70"/>
  <c r="K35" i="4"/>
  <c r="J36" i="71"/>
  <c r="D32" i="70"/>
  <c r="J67" i="4"/>
  <c r="J71" i="71" s="1"/>
  <c r="J7" i="2"/>
  <c r="E52" i="1"/>
  <c r="G97" i="5"/>
  <c r="G99" i="5" s="1"/>
  <c r="E52" i="6"/>
  <c r="E58" i="6" s="1"/>
  <c r="E62" i="6" s="1"/>
  <c r="G95" i="4"/>
  <c r="G96" i="4" s="1"/>
  <c r="H95" i="4" s="1"/>
  <c r="F152" i="5"/>
  <c r="F41" i="5" s="1"/>
  <c r="H113" i="4"/>
  <c r="H115" i="4" s="1"/>
  <c r="I113" i="4"/>
  <c r="H97" i="5"/>
  <c r="H99" i="5" s="1"/>
  <c r="G113" i="4"/>
  <c r="G115" i="4" s="1"/>
  <c r="G152" i="5"/>
  <c r="G41" i="5" s="1"/>
  <c r="F105" i="5"/>
  <c r="F107" i="5" s="1"/>
  <c r="F117" i="5" s="1"/>
  <c r="G103" i="5"/>
  <c r="H149" i="4"/>
  <c r="H150" i="4" s="1"/>
  <c r="H146" i="4" s="1"/>
  <c r="H147" i="4" s="1"/>
  <c r="I144" i="4" s="1"/>
  <c r="F139" i="4"/>
  <c r="F140" i="4" s="1"/>
  <c r="E30" i="6"/>
  <c r="E36" i="6" s="1"/>
  <c r="E40" i="6" s="1"/>
  <c r="H35" i="4"/>
  <c r="G103" i="4"/>
  <c r="F105" i="4"/>
  <c r="F107" i="4" s="1"/>
  <c r="F117" i="4" s="1"/>
  <c r="L35" i="5"/>
  <c r="N14" i="1"/>
  <c r="N18" i="1" s="1"/>
  <c r="N22" i="1" s="1"/>
  <c r="O8" i="1"/>
  <c r="N43" i="6"/>
  <c r="H139" i="5"/>
  <c r="H140" i="5" s="1"/>
  <c r="H136" i="5" s="1"/>
  <c r="H137" i="5" s="1"/>
  <c r="I134" i="5" s="1"/>
  <c r="I7" i="4"/>
  <c r="J24" i="1"/>
  <c r="K65" i="1"/>
  <c r="J68" i="1"/>
  <c r="L24" i="1"/>
  <c r="M21" i="1"/>
  <c r="J96" i="5"/>
  <c r="K95" i="5" s="1"/>
  <c r="I97" i="5"/>
  <c r="I99" i="5" s="1"/>
  <c r="I45" i="1"/>
  <c r="H46" i="1"/>
  <c r="M23" i="1"/>
  <c r="H149" i="5"/>
  <c r="H150" i="5" s="1"/>
  <c r="H146" i="5" s="1"/>
  <c r="H147" i="5" s="1"/>
  <c r="I144" i="5" s="1"/>
  <c r="L17" i="4"/>
  <c r="L18" i="71" s="1"/>
  <c r="L26" i="4"/>
  <c r="G129" i="4"/>
  <c r="G130" i="4" s="1"/>
  <c r="K35" i="5"/>
  <c r="I68" i="1"/>
  <c r="K24" i="1"/>
  <c r="G112" i="5"/>
  <c r="H111" i="5" s="1"/>
  <c r="H126" i="5"/>
  <c r="H127" i="5" s="1"/>
  <c r="I124" i="5" s="1"/>
  <c r="N43" i="1"/>
  <c r="H7" i="5"/>
  <c r="H68" i="1"/>
  <c r="I151" i="71" l="1"/>
  <c r="E46" i="70"/>
  <c r="D46" i="70"/>
  <c r="I115" i="4"/>
  <c r="J111" i="4"/>
  <c r="C46" i="70"/>
  <c r="K36" i="71"/>
  <c r="F32" i="70"/>
  <c r="L27" i="71"/>
  <c r="J125" i="4"/>
  <c r="J132" i="71" s="1"/>
  <c r="F13" i="5"/>
  <c r="G8" i="5" s="1"/>
  <c r="G9" i="5" s="1"/>
  <c r="G97" i="4"/>
  <c r="G99" i="4" s="1"/>
  <c r="J97" i="5"/>
  <c r="J99" i="5" s="1"/>
  <c r="H96" i="4"/>
  <c r="I95" i="4" s="1"/>
  <c r="I99" i="71" s="1"/>
  <c r="F27" i="5"/>
  <c r="F40" i="5" s="1"/>
  <c r="G104" i="5"/>
  <c r="H103" i="5" s="1"/>
  <c r="I149" i="4"/>
  <c r="I149" i="5"/>
  <c r="I150" i="5" s="1"/>
  <c r="I146" i="5" s="1"/>
  <c r="I147" i="5" s="1"/>
  <c r="J144" i="5" s="1"/>
  <c r="L35" i="4"/>
  <c r="L36" i="71" s="1"/>
  <c r="K96" i="5"/>
  <c r="L95" i="5" s="1"/>
  <c r="M24" i="1"/>
  <c r="N21" i="1"/>
  <c r="O43" i="6"/>
  <c r="H112" i="5"/>
  <c r="I111" i="5" s="1"/>
  <c r="I118" i="71" s="1"/>
  <c r="L65" i="1"/>
  <c r="K68" i="1"/>
  <c r="H12" i="5"/>
  <c r="I129" i="5"/>
  <c r="I130" i="5" s="1"/>
  <c r="G126" i="4"/>
  <c r="G127" i="4" s="1"/>
  <c r="H124" i="4" s="1"/>
  <c r="J45" i="1"/>
  <c r="I46" i="1"/>
  <c r="I12" i="4"/>
  <c r="K67" i="1"/>
  <c r="L67" i="1" s="1"/>
  <c r="F13" i="4"/>
  <c r="F27" i="4"/>
  <c r="N23" i="1"/>
  <c r="I139" i="5"/>
  <c r="I140" i="5" s="1"/>
  <c r="I136" i="5" s="1"/>
  <c r="I137" i="5" s="1"/>
  <c r="J134" i="5" s="1"/>
  <c r="O30" i="1"/>
  <c r="O36" i="1" s="1"/>
  <c r="O40" i="1" s="1"/>
  <c r="O44" i="1" s="1"/>
  <c r="P8" i="1"/>
  <c r="O14" i="1"/>
  <c r="O18" i="1" s="1"/>
  <c r="O22" i="1" s="1"/>
  <c r="O43" i="1"/>
  <c r="H152" i="5"/>
  <c r="H41" i="5" s="1"/>
  <c r="G113" i="5"/>
  <c r="G115" i="5" s="1"/>
  <c r="G104" i="4"/>
  <c r="H103" i="4" s="1"/>
  <c r="F136" i="4"/>
  <c r="F137" i="4" s="1"/>
  <c r="G134" i="4" s="1"/>
  <c r="F152" i="4"/>
  <c r="F41" i="4" s="1"/>
  <c r="F46" i="70" l="1"/>
  <c r="F36" i="5"/>
  <c r="F14" i="5"/>
  <c r="F16" i="5" s="1"/>
  <c r="F18" i="5" s="1"/>
  <c r="F21" i="5" s="1"/>
  <c r="J112" i="4"/>
  <c r="I150" i="4"/>
  <c r="I156" i="71"/>
  <c r="H113" i="5"/>
  <c r="H115" i="5" s="1"/>
  <c r="H97" i="4"/>
  <c r="H99" i="4" s="1"/>
  <c r="I96" i="4"/>
  <c r="J95" i="4" s="1"/>
  <c r="G105" i="5"/>
  <c r="G107" i="5" s="1"/>
  <c r="G117" i="5" s="1"/>
  <c r="H104" i="5"/>
  <c r="I103" i="5" s="1"/>
  <c r="J139" i="5"/>
  <c r="J140" i="5" s="1"/>
  <c r="J136" i="5" s="1"/>
  <c r="J137" i="5" s="1"/>
  <c r="K134" i="5" s="1"/>
  <c r="J149" i="5"/>
  <c r="J150" i="5" s="1"/>
  <c r="J146" i="5" s="1"/>
  <c r="J147" i="5" s="1"/>
  <c r="K144" i="5" s="1"/>
  <c r="L96" i="5"/>
  <c r="H104" i="4"/>
  <c r="I103" i="4" s="1"/>
  <c r="I107" i="71" s="1"/>
  <c r="F36" i="4"/>
  <c r="F40" i="4"/>
  <c r="M67" i="1"/>
  <c r="I152" i="5"/>
  <c r="I41" i="5" s="1"/>
  <c r="I126" i="5"/>
  <c r="I127" i="5" s="1"/>
  <c r="J124" i="5" s="1"/>
  <c r="M65" i="1"/>
  <c r="L68" i="1"/>
  <c r="P43" i="6"/>
  <c r="K97" i="5"/>
  <c r="K99" i="5" s="1"/>
  <c r="G139" i="4"/>
  <c r="G140" i="4" s="1"/>
  <c r="G105" i="4"/>
  <c r="G107" i="4" s="1"/>
  <c r="G117" i="4" s="1"/>
  <c r="P43" i="1"/>
  <c r="F14" i="4"/>
  <c r="F16" i="4" s="1"/>
  <c r="F18" i="4" s="1"/>
  <c r="G8" i="4"/>
  <c r="G9" i="4" s="1"/>
  <c r="J7" i="4"/>
  <c r="I7" i="5"/>
  <c r="I8" i="71" s="1"/>
  <c r="O21" i="1"/>
  <c r="N24" i="1"/>
  <c r="P30" i="1"/>
  <c r="P36" i="1" s="1"/>
  <c r="P40" i="1" s="1"/>
  <c r="P44" i="1" s="1"/>
  <c r="Q8" i="1"/>
  <c r="P14" i="1"/>
  <c r="P18" i="1" s="1"/>
  <c r="P22" i="1" s="1"/>
  <c r="O23" i="1"/>
  <c r="K45" i="1"/>
  <c r="J46" i="1"/>
  <c r="H129" i="4"/>
  <c r="H130" i="4" s="1"/>
  <c r="I112" i="5"/>
  <c r="F28" i="5" l="1"/>
  <c r="F20" i="5"/>
  <c r="F38" i="5" s="1"/>
  <c r="J111" i="5"/>
  <c r="J118" i="71" s="1"/>
  <c r="I119" i="71"/>
  <c r="J99" i="71"/>
  <c r="I100" i="71"/>
  <c r="K111" i="4"/>
  <c r="J113" i="4"/>
  <c r="I146" i="4"/>
  <c r="I157" i="71"/>
  <c r="L97" i="5"/>
  <c r="L99" i="5" s="1"/>
  <c r="M95" i="5"/>
  <c r="M96" i="5" s="1"/>
  <c r="I97" i="4"/>
  <c r="E9" i="6"/>
  <c r="M9" i="6" s="1"/>
  <c r="H105" i="4"/>
  <c r="H107" i="4" s="1"/>
  <c r="H117" i="4" s="1"/>
  <c r="H27" i="4" s="1"/>
  <c r="E31" i="6" s="1"/>
  <c r="G27" i="5"/>
  <c r="G36" i="5" s="1"/>
  <c r="G13" i="5"/>
  <c r="H8" i="5" s="1"/>
  <c r="H9" i="5" s="1"/>
  <c r="H105" i="5"/>
  <c r="H107" i="5" s="1"/>
  <c r="H117" i="5" s="1"/>
  <c r="I104" i="5"/>
  <c r="J103" i="5" s="1"/>
  <c r="E9" i="1"/>
  <c r="J112" i="5"/>
  <c r="K111" i="5" s="1"/>
  <c r="G27" i="4"/>
  <c r="G13" i="4"/>
  <c r="Q43" i="6"/>
  <c r="K149" i="5"/>
  <c r="K150" i="5" s="1"/>
  <c r="K146" i="5" s="1"/>
  <c r="K147" i="5" s="1"/>
  <c r="L144" i="5" s="1"/>
  <c r="H126" i="4"/>
  <c r="H127" i="4" s="1"/>
  <c r="I124" i="4" s="1"/>
  <c r="I131" i="71" s="1"/>
  <c r="O24" i="1"/>
  <c r="P21" i="1"/>
  <c r="I113" i="5"/>
  <c r="L45" i="1"/>
  <c r="K46" i="1"/>
  <c r="I12" i="5"/>
  <c r="I13" i="71" s="1"/>
  <c r="J12" i="4"/>
  <c r="Q43" i="1"/>
  <c r="N65" i="1"/>
  <c r="M68" i="1"/>
  <c r="P23" i="1"/>
  <c r="K139" i="5"/>
  <c r="K140" i="5" s="1"/>
  <c r="K136" i="5" s="1"/>
  <c r="K137" i="5" s="1"/>
  <c r="L134" i="5" s="1"/>
  <c r="Q30" i="1"/>
  <c r="Q36" i="1" s="1"/>
  <c r="Q40" i="1" s="1"/>
  <c r="Q44" i="1" s="1"/>
  <c r="Q14" i="1"/>
  <c r="Q18" i="1" s="1"/>
  <c r="Q22" i="1" s="1"/>
  <c r="R8" i="1"/>
  <c r="I104" i="4"/>
  <c r="J103" i="4" s="1"/>
  <c r="N67" i="1"/>
  <c r="F28" i="4"/>
  <c r="F20" i="4"/>
  <c r="F21" i="4"/>
  <c r="F37" i="5"/>
  <c r="G136" i="4"/>
  <c r="G137" i="4" s="1"/>
  <c r="H134" i="4" s="1"/>
  <c r="G152" i="4"/>
  <c r="G41" i="4" s="1"/>
  <c r="J129" i="5"/>
  <c r="J130" i="5" s="1"/>
  <c r="F22" i="5" l="1"/>
  <c r="F29" i="5" s="1"/>
  <c r="F30" i="5" s="1"/>
  <c r="J119" i="71"/>
  <c r="I115" i="5"/>
  <c r="I122" i="71" s="1"/>
  <c r="I120" i="71"/>
  <c r="J96" i="4"/>
  <c r="J97" i="4" s="1"/>
  <c r="J99" i="4" s="1"/>
  <c r="K118" i="71"/>
  <c r="K112" i="4"/>
  <c r="K113" i="4" s="1"/>
  <c r="J107" i="71"/>
  <c r="I108" i="71"/>
  <c r="J115" i="4"/>
  <c r="I99" i="4"/>
  <c r="I103" i="71" s="1"/>
  <c r="I101" i="71"/>
  <c r="I147" i="4"/>
  <c r="I153" i="71"/>
  <c r="M97" i="5"/>
  <c r="M99" i="5" s="1"/>
  <c r="L9" i="6"/>
  <c r="R9" i="6"/>
  <c r="H40" i="4"/>
  <c r="O9" i="6"/>
  <c r="G9" i="6"/>
  <c r="H36" i="4"/>
  <c r="J9" i="6"/>
  <c r="N9" i="6"/>
  <c r="E53" i="1"/>
  <c r="P9" i="6"/>
  <c r="H9" i="6"/>
  <c r="K9" i="6"/>
  <c r="G40" i="5"/>
  <c r="H13" i="4"/>
  <c r="H14" i="4" s="1"/>
  <c r="I105" i="5"/>
  <c r="I107" i="5" s="1"/>
  <c r="I9" i="6"/>
  <c r="Q9" i="6"/>
  <c r="I105" i="4"/>
  <c r="J113" i="5"/>
  <c r="J115" i="5" s="1"/>
  <c r="G14" i="5"/>
  <c r="G16" i="5" s="1"/>
  <c r="G18" i="5" s="1"/>
  <c r="G20" i="5" s="1"/>
  <c r="H27" i="5"/>
  <c r="H13" i="5"/>
  <c r="J104" i="5"/>
  <c r="K103" i="5" s="1"/>
  <c r="F50" i="5"/>
  <c r="F34" i="5"/>
  <c r="F39" i="5" s="1"/>
  <c r="F42" i="5" s="1"/>
  <c r="F44" i="5" s="1"/>
  <c r="F46" i="5" s="1"/>
  <c r="F51" i="5" s="1"/>
  <c r="F37" i="4"/>
  <c r="K7" i="4"/>
  <c r="G40" i="4"/>
  <c r="G36" i="4"/>
  <c r="E31" i="1"/>
  <c r="O65" i="1"/>
  <c r="N68" i="1"/>
  <c r="L139" i="5"/>
  <c r="L140" i="5" s="1"/>
  <c r="L136" i="5" s="1"/>
  <c r="L137" i="5" s="1"/>
  <c r="M134" i="5" s="1"/>
  <c r="M139" i="5" s="1"/>
  <c r="M140" i="5" s="1"/>
  <c r="M136" i="5" s="1"/>
  <c r="M137" i="5" s="1"/>
  <c r="E12" i="1"/>
  <c r="R43" i="1"/>
  <c r="J7" i="5"/>
  <c r="J8" i="71" s="1"/>
  <c r="M45" i="1"/>
  <c r="L46" i="1"/>
  <c r="I129" i="4"/>
  <c r="G14" i="4"/>
  <c r="G16" i="4" s="1"/>
  <c r="G18" i="4" s="1"/>
  <c r="H8" i="4"/>
  <c r="H9" i="4" s="1"/>
  <c r="K112" i="5"/>
  <c r="L111" i="5" s="1"/>
  <c r="L149" i="5"/>
  <c r="L150" i="5" s="1"/>
  <c r="L146" i="5" s="1"/>
  <c r="L147" i="5" s="1"/>
  <c r="M144" i="5" s="1"/>
  <c r="R43" i="6"/>
  <c r="H139" i="4"/>
  <c r="H140" i="4" s="1"/>
  <c r="R14" i="1"/>
  <c r="R18" i="1" s="1"/>
  <c r="R22" i="1" s="1"/>
  <c r="R30" i="1"/>
  <c r="R36" i="1" s="1"/>
  <c r="R40" i="1" s="1"/>
  <c r="R44" i="1" s="1"/>
  <c r="J126" i="5"/>
  <c r="J127" i="5" s="1"/>
  <c r="K124" i="5" s="1"/>
  <c r="J152" i="5"/>
  <c r="J41" i="5" s="1"/>
  <c r="F38" i="4"/>
  <c r="F22" i="4"/>
  <c r="F29" i="4" s="1"/>
  <c r="F30" i="4" s="1"/>
  <c r="O31" i="6"/>
  <c r="O36" i="6" s="1"/>
  <c r="O40" i="6" s="1"/>
  <c r="O44" i="6" s="1"/>
  <c r="O46" i="6" s="1"/>
  <c r="P31" i="6"/>
  <c r="P36" i="6" s="1"/>
  <c r="P40" i="6" s="1"/>
  <c r="P44" i="6" s="1"/>
  <c r="P46" i="6" s="1"/>
  <c r="H31" i="6"/>
  <c r="H36" i="6" s="1"/>
  <c r="H40" i="6" s="1"/>
  <c r="H44" i="6" s="1"/>
  <c r="H46" i="6" s="1"/>
  <c r="L31" i="6"/>
  <c r="L36" i="6" s="1"/>
  <c r="L40" i="6" s="1"/>
  <c r="L44" i="6" s="1"/>
  <c r="L46" i="6" s="1"/>
  <c r="G31" i="6"/>
  <c r="G36" i="6" s="1"/>
  <c r="G40" i="6" s="1"/>
  <c r="G44" i="6" s="1"/>
  <c r="J31" i="6"/>
  <c r="J36" i="6" s="1"/>
  <c r="J40" i="6" s="1"/>
  <c r="J44" i="6" s="1"/>
  <c r="J46" i="6" s="1"/>
  <c r="Q31" i="6"/>
  <c r="Q36" i="6" s="1"/>
  <c r="Q40" i="6" s="1"/>
  <c r="Q44" i="6" s="1"/>
  <c r="Q46" i="6" s="1"/>
  <c r="I31" i="6"/>
  <c r="I36" i="6" s="1"/>
  <c r="I40" i="6" s="1"/>
  <c r="I44" i="6" s="1"/>
  <c r="I46" i="6" s="1"/>
  <c r="R31" i="6"/>
  <c r="R36" i="6" s="1"/>
  <c r="R40" i="6" s="1"/>
  <c r="R44" i="6" s="1"/>
  <c r="M31" i="6"/>
  <c r="M36" i="6" s="1"/>
  <c r="M40" i="6" s="1"/>
  <c r="M44" i="6" s="1"/>
  <c r="M46" i="6" s="1"/>
  <c r="K31" i="6"/>
  <c r="K36" i="6" s="1"/>
  <c r="K40" i="6" s="1"/>
  <c r="K44" i="6" s="1"/>
  <c r="K46" i="6" s="1"/>
  <c r="N31" i="6"/>
  <c r="N36" i="6" s="1"/>
  <c r="N40" i="6" s="1"/>
  <c r="N44" i="6" s="1"/>
  <c r="N46" i="6" s="1"/>
  <c r="P24" i="1"/>
  <c r="Q21" i="1"/>
  <c r="J122" i="71" l="1"/>
  <c r="J120" i="71"/>
  <c r="I117" i="5"/>
  <c r="I13" i="5" s="1"/>
  <c r="J8" i="5" s="1"/>
  <c r="J9" i="5" s="1"/>
  <c r="J104" i="4"/>
  <c r="J108" i="71" s="1"/>
  <c r="I107" i="4"/>
  <c r="I109" i="71"/>
  <c r="K115" i="4"/>
  <c r="J144" i="4"/>
  <c r="I154" i="71"/>
  <c r="L111" i="4"/>
  <c r="K119" i="71"/>
  <c r="I130" i="4"/>
  <c r="I137" i="71" s="1"/>
  <c r="I136" i="71"/>
  <c r="J103" i="71"/>
  <c r="J101" i="71"/>
  <c r="K103" i="4"/>
  <c r="K107" i="71" s="1"/>
  <c r="K95" i="4"/>
  <c r="J100" i="71"/>
  <c r="M149" i="5"/>
  <c r="M150" i="5" s="1"/>
  <c r="M146" i="5" s="1"/>
  <c r="M147" i="5" s="1"/>
  <c r="G21" i="5"/>
  <c r="E56" i="1" s="1"/>
  <c r="E12" i="6"/>
  <c r="L12" i="6" s="1"/>
  <c r="I8" i="4"/>
  <c r="G28" i="5"/>
  <c r="E54" i="1" s="1"/>
  <c r="H16" i="4"/>
  <c r="H18" i="4" s="1"/>
  <c r="H20" i="4" s="1"/>
  <c r="J105" i="5"/>
  <c r="J107" i="5" s="1"/>
  <c r="J117" i="5" s="1"/>
  <c r="J27" i="5" s="1"/>
  <c r="F52" i="5"/>
  <c r="F56" i="5" s="1"/>
  <c r="F58" i="5" s="1"/>
  <c r="F59" i="5" s="1"/>
  <c r="F60" i="5" s="1"/>
  <c r="K104" i="5"/>
  <c r="L103" i="5" s="1"/>
  <c r="L104" i="5" s="1"/>
  <c r="I8" i="5"/>
  <c r="I9" i="5" s="1"/>
  <c r="H14" i="5"/>
  <c r="H16" i="5" s="1"/>
  <c r="H18" i="5" s="1"/>
  <c r="K113" i="5"/>
  <c r="K115" i="5" s="1"/>
  <c r="H40" i="5"/>
  <c r="H36" i="5"/>
  <c r="E53" i="6"/>
  <c r="F34" i="4"/>
  <c r="F39" i="4" s="1"/>
  <c r="F42" i="4" s="1"/>
  <c r="F44" i="4" s="1"/>
  <c r="F46" i="4" s="1"/>
  <c r="F51" i="4" s="1"/>
  <c r="F50" i="4"/>
  <c r="P65" i="1"/>
  <c r="R21" i="1"/>
  <c r="H136" i="4"/>
  <c r="H137" i="4" s="1"/>
  <c r="I134" i="4" s="1"/>
  <c r="I141" i="71" s="1"/>
  <c r="H152" i="4"/>
  <c r="H41" i="4" s="1"/>
  <c r="L112" i="5"/>
  <c r="E11" i="1"/>
  <c r="E11" i="6"/>
  <c r="K12" i="4"/>
  <c r="O67" i="1"/>
  <c r="P67" i="1" s="1"/>
  <c r="J12" i="5"/>
  <c r="J13" i="71" s="1"/>
  <c r="Q23" i="1"/>
  <c r="R23" i="1" s="1"/>
  <c r="H45" i="6"/>
  <c r="I45" i="6" s="1"/>
  <c r="J45" i="6" s="1"/>
  <c r="K45" i="6" s="1"/>
  <c r="L45" i="6" s="1"/>
  <c r="M45" i="6" s="1"/>
  <c r="N45" i="6" s="1"/>
  <c r="O45" i="6" s="1"/>
  <c r="P45" i="6" s="1"/>
  <c r="Q45" i="6" s="1"/>
  <c r="R45" i="6" s="1"/>
  <c r="G46" i="6"/>
  <c r="K129" i="5"/>
  <c r="K130" i="5" s="1"/>
  <c r="R46" i="6"/>
  <c r="G28" i="4"/>
  <c r="G21" i="4"/>
  <c r="E34" i="1" s="1"/>
  <c r="G20" i="4"/>
  <c r="N45" i="1"/>
  <c r="M46" i="1"/>
  <c r="E10" i="1"/>
  <c r="E10" i="6"/>
  <c r="E55" i="1"/>
  <c r="G38" i="5"/>
  <c r="I27" i="5" l="1"/>
  <c r="I14" i="5"/>
  <c r="I16" i="5" s="1"/>
  <c r="I18" i="5" s="1"/>
  <c r="I20" i="5" s="1"/>
  <c r="G22" i="5"/>
  <c r="G29" i="5" s="1"/>
  <c r="G30" i="5" s="1"/>
  <c r="G34" i="5" s="1"/>
  <c r="D40" i="70"/>
  <c r="J36" i="5"/>
  <c r="J105" i="4"/>
  <c r="J107" i="4" s="1"/>
  <c r="K104" i="4"/>
  <c r="K108" i="71" s="1"/>
  <c r="I126" i="4"/>
  <c r="I133" i="71" s="1"/>
  <c r="K122" i="71"/>
  <c r="I40" i="5"/>
  <c r="C40" i="70"/>
  <c r="K120" i="71"/>
  <c r="L118" i="71"/>
  <c r="L112" i="4"/>
  <c r="L113" i="4" s="1"/>
  <c r="I9" i="4"/>
  <c r="I10" i="71" s="1"/>
  <c r="I9" i="71"/>
  <c r="K99" i="71"/>
  <c r="K96" i="4"/>
  <c r="J151" i="71"/>
  <c r="J149" i="4"/>
  <c r="I117" i="4"/>
  <c r="I111" i="71"/>
  <c r="O12" i="6"/>
  <c r="G37" i="5"/>
  <c r="J12" i="6"/>
  <c r="K12" i="6"/>
  <c r="R12" i="6"/>
  <c r="H12" i="6"/>
  <c r="P12" i="6"/>
  <c r="Q12" i="6"/>
  <c r="I12" i="6"/>
  <c r="G12" i="6"/>
  <c r="L105" i="5"/>
  <c r="L107" i="5" s="1"/>
  <c r="M103" i="5"/>
  <c r="M104" i="5" s="1"/>
  <c r="H21" i="4"/>
  <c r="E34" i="6" s="1"/>
  <c r="I34" i="6" s="1"/>
  <c r="L113" i="5"/>
  <c r="L115" i="5" s="1"/>
  <c r="M111" i="5"/>
  <c r="M112" i="5" s="1"/>
  <c r="N12" i="6"/>
  <c r="M12" i="6"/>
  <c r="I36" i="5"/>
  <c r="H28" i="4"/>
  <c r="E32" i="6" s="1"/>
  <c r="K105" i="5"/>
  <c r="K107" i="5" s="1"/>
  <c r="K117" i="5" s="1"/>
  <c r="J40" i="5"/>
  <c r="J13" i="5"/>
  <c r="K8" i="5" s="1"/>
  <c r="N53" i="6"/>
  <c r="N58" i="6" s="1"/>
  <c r="N62" i="6" s="1"/>
  <c r="N66" i="6" s="1"/>
  <c r="N68" i="6" s="1"/>
  <c r="M53" i="6"/>
  <c r="M58" i="6" s="1"/>
  <c r="M62" i="6" s="1"/>
  <c r="M66" i="6" s="1"/>
  <c r="M68" i="6" s="1"/>
  <c r="G53" i="6"/>
  <c r="G58" i="6" s="1"/>
  <c r="G62" i="6" s="1"/>
  <c r="G66" i="6" s="1"/>
  <c r="Q53" i="6"/>
  <c r="Q58" i="6" s="1"/>
  <c r="Q62" i="6" s="1"/>
  <c r="Q66" i="6" s="1"/>
  <c r="Q68" i="6" s="1"/>
  <c r="H53" i="6"/>
  <c r="H58" i="6" s="1"/>
  <c r="H62" i="6" s="1"/>
  <c r="H66" i="6" s="1"/>
  <c r="H68" i="6" s="1"/>
  <c r="R53" i="6"/>
  <c r="R58" i="6" s="1"/>
  <c r="R62" i="6" s="1"/>
  <c r="R66" i="6" s="1"/>
  <c r="R68" i="6" s="1"/>
  <c r="P53" i="6"/>
  <c r="P58" i="6" s="1"/>
  <c r="P62" i="6" s="1"/>
  <c r="P66" i="6" s="1"/>
  <c r="P68" i="6" s="1"/>
  <c r="O53" i="6"/>
  <c r="O58" i="6" s="1"/>
  <c r="O62" i="6" s="1"/>
  <c r="O66" i="6" s="1"/>
  <c r="O68" i="6" s="1"/>
  <c r="J53" i="6"/>
  <c r="J58" i="6" s="1"/>
  <c r="J62" i="6" s="1"/>
  <c r="J66" i="6" s="1"/>
  <c r="J68" i="6" s="1"/>
  <c r="L53" i="6"/>
  <c r="L58" i="6" s="1"/>
  <c r="L62" i="6" s="1"/>
  <c r="L66" i="6" s="1"/>
  <c r="L68" i="6" s="1"/>
  <c r="I53" i="6"/>
  <c r="I58" i="6" s="1"/>
  <c r="I62" i="6" s="1"/>
  <c r="I66" i="6" s="1"/>
  <c r="I68" i="6" s="1"/>
  <c r="K53" i="6"/>
  <c r="K58" i="6" s="1"/>
  <c r="K62" i="6" s="1"/>
  <c r="K66" i="6" s="1"/>
  <c r="K68" i="6" s="1"/>
  <c r="H21" i="5"/>
  <c r="E56" i="6" s="1"/>
  <c r="H28" i="5"/>
  <c r="H20" i="5"/>
  <c r="K7" i="5"/>
  <c r="K8" i="71" s="1"/>
  <c r="E33" i="1"/>
  <c r="G38" i="4"/>
  <c r="G22" i="4"/>
  <c r="G29" i="4" s="1"/>
  <c r="G30" i="4" s="1"/>
  <c r="K126" i="5"/>
  <c r="K127" i="5" s="1"/>
  <c r="L124" i="5" s="1"/>
  <c r="K152" i="5"/>
  <c r="K41" i="5" s="1"/>
  <c r="I139" i="4"/>
  <c r="Q24" i="1"/>
  <c r="Q65" i="1"/>
  <c r="P68" i="1"/>
  <c r="F52" i="4"/>
  <c r="F56" i="4" s="1"/>
  <c r="F58" i="4" s="1"/>
  <c r="L11" i="6"/>
  <c r="N11" i="6"/>
  <c r="P11" i="6"/>
  <c r="R11" i="6"/>
  <c r="H11" i="6"/>
  <c r="K11" i="6"/>
  <c r="M11" i="6"/>
  <c r="Q11" i="6"/>
  <c r="G11" i="6"/>
  <c r="I11" i="6"/>
  <c r="J11" i="6"/>
  <c r="O11" i="6"/>
  <c r="E32" i="1"/>
  <c r="G37" i="4"/>
  <c r="M10" i="6"/>
  <c r="J10" i="6"/>
  <c r="Q10" i="6"/>
  <c r="N10" i="6"/>
  <c r="L10" i="6"/>
  <c r="R10" i="6"/>
  <c r="K10" i="6"/>
  <c r="O10" i="6"/>
  <c r="H10" i="6"/>
  <c r="I10" i="6"/>
  <c r="P10" i="6"/>
  <c r="G10" i="6"/>
  <c r="Q67" i="1"/>
  <c r="O45" i="1"/>
  <c r="N46" i="1"/>
  <c r="E33" i="6"/>
  <c r="H38" i="4"/>
  <c r="L7" i="4"/>
  <c r="R24" i="1"/>
  <c r="O68" i="1"/>
  <c r="L103" i="4" l="1"/>
  <c r="L107" i="71" s="1"/>
  <c r="K105" i="4"/>
  <c r="K107" i="4" s="1"/>
  <c r="I127" i="4"/>
  <c r="G50" i="5"/>
  <c r="G39" i="5"/>
  <c r="G42" i="5" s="1"/>
  <c r="G44" i="5" s="1"/>
  <c r="G46" i="5" s="1"/>
  <c r="E57" i="1" s="1"/>
  <c r="E58" i="1" s="1"/>
  <c r="E62" i="1" s="1"/>
  <c r="J111" i="71"/>
  <c r="J117" i="4"/>
  <c r="J109" i="71"/>
  <c r="M34" i="6"/>
  <c r="K109" i="71"/>
  <c r="L115" i="4"/>
  <c r="L122" i="71" s="1"/>
  <c r="L120" i="71"/>
  <c r="L119" i="71"/>
  <c r="M111" i="4"/>
  <c r="J150" i="4"/>
  <c r="J156" i="71"/>
  <c r="L95" i="4"/>
  <c r="K100" i="71"/>
  <c r="K97" i="4"/>
  <c r="K99" i="4" s="1"/>
  <c r="I140" i="4"/>
  <c r="I147" i="71" s="1"/>
  <c r="I146" i="71"/>
  <c r="H37" i="4"/>
  <c r="P34" i="6"/>
  <c r="I27" i="4"/>
  <c r="I124" i="71"/>
  <c r="I13" i="4"/>
  <c r="N34" i="6"/>
  <c r="M113" i="5"/>
  <c r="M115" i="5" s="1"/>
  <c r="L117" i="5"/>
  <c r="L27" i="5" s="1"/>
  <c r="M105" i="5"/>
  <c r="M107" i="5" s="1"/>
  <c r="R34" i="6"/>
  <c r="H34" i="6"/>
  <c r="H22" i="4"/>
  <c r="H29" i="4" s="1"/>
  <c r="H30" i="4" s="1"/>
  <c r="H34" i="4" s="1"/>
  <c r="L34" i="6"/>
  <c r="K34" i="6"/>
  <c r="O34" i="6"/>
  <c r="G34" i="6"/>
  <c r="Q34" i="6"/>
  <c r="J34" i="6"/>
  <c r="I21" i="5"/>
  <c r="I22" i="5" s="1"/>
  <c r="I29" i="5" s="1"/>
  <c r="C42" i="70" s="1"/>
  <c r="I28" i="5"/>
  <c r="J14" i="5"/>
  <c r="J16" i="5" s="1"/>
  <c r="J18" i="5" s="1"/>
  <c r="J21" i="5" s="1"/>
  <c r="E55" i="6"/>
  <c r="H38" i="5"/>
  <c r="H22" i="5"/>
  <c r="H29" i="5" s="1"/>
  <c r="H30" i="5" s="1"/>
  <c r="H67" i="6"/>
  <c r="I67" i="6" s="1"/>
  <c r="J67" i="6" s="1"/>
  <c r="K67" i="6" s="1"/>
  <c r="L67" i="6" s="1"/>
  <c r="M67" i="6" s="1"/>
  <c r="N67" i="6" s="1"/>
  <c r="O67" i="6" s="1"/>
  <c r="P67" i="6" s="1"/>
  <c r="Q67" i="6" s="1"/>
  <c r="R67" i="6" s="1"/>
  <c r="G68" i="6"/>
  <c r="Q56" i="6"/>
  <c r="G56" i="6"/>
  <c r="M56" i="6"/>
  <c r="H56" i="6"/>
  <c r="O56" i="6"/>
  <c r="N56" i="6"/>
  <c r="J56" i="6"/>
  <c r="L56" i="6"/>
  <c r="P56" i="6"/>
  <c r="I56" i="6"/>
  <c r="K56" i="6"/>
  <c r="R56" i="6"/>
  <c r="H37" i="5"/>
  <c r="E54" i="6"/>
  <c r="K13" i="5"/>
  <c r="L8" i="5" s="1"/>
  <c r="K27" i="5"/>
  <c r="E40" i="70" s="1"/>
  <c r="I38" i="5"/>
  <c r="L12" i="4"/>
  <c r="P45" i="1"/>
  <c r="O46" i="1"/>
  <c r="K32" i="6"/>
  <c r="O32" i="6"/>
  <c r="P32" i="6"/>
  <c r="R32" i="6"/>
  <c r="J32" i="6"/>
  <c r="G32" i="6"/>
  <c r="I32" i="6"/>
  <c r="Q32" i="6"/>
  <c r="H32" i="6"/>
  <c r="M32" i="6"/>
  <c r="N32" i="6"/>
  <c r="L32" i="6"/>
  <c r="L33" i="6"/>
  <c r="P33" i="6"/>
  <c r="K33" i="6"/>
  <c r="R33" i="6"/>
  <c r="O33" i="6"/>
  <c r="M33" i="6"/>
  <c r="Q33" i="6"/>
  <c r="H33" i="6"/>
  <c r="J33" i="6"/>
  <c r="I33" i="6"/>
  <c r="G33" i="6"/>
  <c r="N33" i="6"/>
  <c r="Q68" i="1"/>
  <c r="R65" i="1"/>
  <c r="R67" i="1" s="1"/>
  <c r="L129" i="5"/>
  <c r="L130" i="5" s="1"/>
  <c r="G50" i="4"/>
  <c r="G34" i="4"/>
  <c r="G39" i="4" s="1"/>
  <c r="G42" i="4" s="1"/>
  <c r="G44" i="4" s="1"/>
  <c r="G46" i="4" s="1"/>
  <c r="E13" i="1"/>
  <c r="E14" i="1" s="1"/>
  <c r="E18" i="1" s="1"/>
  <c r="F59" i="4"/>
  <c r="F60" i="4" s="1"/>
  <c r="E13" i="6"/>
  <c r="K9" i="5"/>
  <c r="K12" i="5"/>
  <c r="K13" i="71" s="1"/>
  <c r="G51" i="5"/>
  <c r="G52" i="5" s="1"/>
  <c r="G56" i="5" s="1"/>
  <c r="G58" i="5" s="1"/>
  <c r="L104" i="4" l="1"/>
  <c r="L105" i="4" s="1"/>
  <c r="L107" i="4" s="1"/>
  <c r="L111" i="71" s="1"/>
  <c r="I134" i="71"/>
  <c r="H39" i="4"/>
  <c r="H42" i="4" s="1"/>
  <c r="H44" i="4" s="1"/>
  <c r="H46" i="4" s="1"/>
  <c r="E35" i="6" s="1"/>
  <c r="I152" i="4"/>
  <c r="I159" i="71" s="1"/>
  <c r="J124" i="71"/>
  <c r="J27" i="4"/>
  <c r="J28" i="71" s="1"/>
  <c r="I136" i="4"/>
  <c r="I143" i="71" s="1"/>
  <c r="J13" i="4"/>
  <c r="I14" i="71"/>
  <c r="J8" i="4"/>
  <c r="I14" i="4"/>
  <c r="I41" i="4"/>
  <c r="I42" i="71" s="1"/>
  <c r="K103" i="71"/>
  <c r="K101" i="71"/>
  <c r="J146" i="4"/>
  <c r="J157" i="71"/>
  <c r="M118" i="71"/>
  <c r="M112" i="4"/>
  <c r="M113" i="4" s="1"/>
  <c r="K111" i="71"/>
  <c r="J131" i="71"/>
  <c r="J129" i="4"/>
  <c r="M7" i="4"/>
  <c r="M12" i="4" s="1"/>
  <c r="M11" i="4" s="1"/>
  <c r="M12" i="71" s="1"/>
  <c r="C33" i="70"/>
  <c r="C47" i="70" s="1"/>
  <c r="I36" i="4"/>
  <c r="I37" i="71" s="1"/>
  <c r="I40" i="4"/>
  <c r="I41" i="71" s="1"/>
  <c r="I28" i="71"/>
  <c r="L96" i="4"/>
  <c r="L97" i="4" s="1"/>
  <c r="L99" i="71"/>
  <c r="I37" i="5"/>
  <c r="C41" i="70"/>
  <c r="L36" i="5"/>
  <c r="F40" i="70"/>
  <c r="L40" i="5"/>
  <c r="J28" i="5"/>
  <c r="D41" i="70" s="1"/>
  <c r="M117" i="5"/>
  <c r="M27" i="5" s="1"/>
  <c r="H50" i="4"/>
  <c r="L13" i="5"/>
  <c r="M8" i="5" s="1"/>
  <c r="I30" i="5"/>
  <c r="I34" i="5" s="1"/>
  <c r="J20" i="5"/>
  <c r="N54" i="6"/>
  <c r="G54" i="6"/>
  <c r="H54" i="6"/>
  <c r="L54" i="6"/>
  <c r="M54" i="6"/>
  <c r="O54" i="6"/>
  <c r="Q54" i="6"/>
  <c r="J54" i="6"/>
  <c r="P54" i="6"/>
  <c r="I54" i="6"/>
  <c r="R54" i="6"/>
  <c r="K54" i="6"/>
  <c r="H50" i="5"/>
  <c r="H34" i="5"/>
  <c r="H39" i="5" s="1"/>
  <c r="H42" i="5" s="1"/>
  <c r="H44" i="5" s="1"/>
  <c r="H46" i="5" s="1"/>
  <c r="K40" i="5"/>
  <c r="K36" i="5"/>
  <c r="H55" i="6"/>
  <c r="L55" i="6"/>
  <c r="R55" i="6"/>
  <c r="J55" i="6"/>
  <c r="O55" i="6"/>
  <c r="M55" i="6"/>
  <c r="K55" i="6"/>
  <c r="G55" i="6"/>
  <c r="Q55" i="6"/>
  <c r="P55" i="6"/>
  <c r="I55" i="6"/>
  <c r="N55" i="6"/>
  <c r="L152" i="5"/>
  <c r="L41" i="5" s="1"/>
  <c r="L126" i="5"/>
  <c r="L127" i="5" s="1"/>
  <c r="M124" i="5" s="1"/>
  <c r="N13" i="6"/>
  <c r="N14" i="6" s="1"/>
  <c r="N18" i="6" s="1"/>
  <c r="N22" i="6" s="1"/>
  <c r="O13" i="6"/>
  <c r="O14" i="6" s="1"/>
  <c r="O18" i="6" s="1"/>
  <c r="O22" i="6" s="1"/>
  <c r="K13" i="6"/>
  <c r="K14" i="6" s="1"/>
  <c r="K18" i="6" s="1"/>
  <c r="K22" i="6" s="1"/>
  <c r="G13" i="6"/>
  <c r="G14" i="6" s="1"/>
  <c r="G18" i="6" s="1"/>
  <c r="G22" i="6" s="1"/>
  <c r="M13" i="6"/>
  <c r="M14" i="6" s="1"/>
  <c r="M18" i="6" s="1"/>
  <c r="M22" i="6" s="1"/>
  <c r="P13" i="6"/>
  <c r="P14" i="6" s="1"/>
  <c r="P18" i="6" s="1"/>
  <c r="P22" i="6" s="1"/>
  <c r="H13" i="6"/>
  <c r="H14" i="6" s="1"/>
  <c r="H18" i="6" s="1"/>
  <c r="H22" i="6" s="1"/>
  <c r="R13" i="6"/>
  <c r="R14" i="6" s="1"/>
  <c r="R18" i="6" s="1"/>
  <c r="R22" i="6" s="1"/>
  <c r="Q13" i="6"/>
  <c r="Q14" i="6" s="1"/>
  <c r="Q18" i="6" s="1"/>
  <c r="Q22" i="6" s="1"/>
  <c r="J13" i="6"/>
  <c r="J14" i="6" s="1"/>
  <c r="J18" i="6" s="1"/>
  <c r="J22" i="6" s="1"/>
  <c r="L13" i="6"/>
  <c r="L14" i="6" s="1"/>
  <c r="L18" i="6" s="1"/>
  <c r="L22" i="6" s="1"/>
  <c r="I13" i="6"/>
  <c r="I14" i="6" s="1"/>
  <c r="I18" i="6" s="1"/>
  <c r="I22" i="6" s="1"/>
  <c r="E14" i="6"/>
  <c r="E18" i="6" s="1"/>
  <c r="R68" i="1"/>
  <c r="Q45" i="1"/>
  <c r="P46" i="1"/>
  <c r="G59" i="5"/>
  <c r="G60" i="5" s="1"/>
  <c r="K14" i="5"/>
  <c r="K16" i="5" s="1"/>
  <c r="K18" i="5" s="1"/>
  <c r="L7" i="5"/>
  <c r="L8" i="71" s="1"/>
  <c r="G51" i="4"/>
  <c r="G52" i="4" s="1"/>
  <c r="G56" i="4" s="1"/>
  <c r="G58" i="4" s="1"/>
  <c r="E35" i="1"/>
  <c r="E36" i="1" s="1"/>
  <c r="E40" i="1" s="1"/>
  <c r="H51" i="4" l="1"/>
  <c r="I137" i="4"/>
  <c r="I144" i="71" s="1"/>
  <c r="L109" i="71"/>
  <c r="L108" i="71"/>
  <c r="M103" i="4"/>
  <c r="D33" i="70"/>
  <c r="D47" i="70" s="1"/>
  <c r="J38" i="5"/>
  <c r="J36" i="4"/>
  <c r="J37" i="71" s="1"/>
  <c r="J40" i="4"/>
  <c r="J41" i="71" s="1"/>
  <c r="J14" i="4"/>
  <c r="J15" i="71" s="1"/>
  <c r="J14" i="71"/>
  <c r="K8" i="4"/>
  <c r="K117" i="4"/>
  <c r="K27" i="4" s="1"/>
  <c r="M13" i="5"/>
  <c r="I39" i="5"/>
  <c r="I42" i="5" s="1"/>
  <c r="I44" i="5" s="1"/>
  <c r="I46" i="5" s="1"/>
  <c r="I51" i="5" s="1"/>
  <c r="C43" i="70" s="1"/>
  <c r="C44" i="70" s="1"/>
  <c r="M115" i="4"/>
  <c r="M122" i="71" s="1"/>
  <c r="M120" i="71"/>
  <c r="I15" i="71"/>
  <c r="I16" i="4"/>
  <c r="G22" i="70"/>
  <c r="L99" i="4"/>
  <c r="L101" i="71"/>
  <c r="J130" i="4"/>
  <c r="J136" i="71"/>
  <c r="L100" i="71"/>
  <c r="M95" i="4"/>
  <c r="J153" i="71"/>
  <c r="J147" i="4"/>
  <c r="J9" i="4"/>
  <c r="J9" i="71"/>
  <c r="M119" i="71"/>
  <c r="H52" i="4"/>
  <c r="H56" i="4" s="1"/>
  <c r="H58" i="4" s="1"/>
  <c r="H59" i="4" s="1"/>
  <c r="H60" i="4" s="1"/>
  <c r="I50" i="5"/>
  <c r="J37" i="5"/>
  <c r="J22" i="5"/>
  <c r="J29" i="5" s="1"/>
  <c r="D42" i="70" s="1"/>
  <c r="M36" i="5"/>
  <c r="G40" i="70"/>
  <c r="M40" i="5"/>
  <c r="M129" i="5"/>
  <c r="M130" i="5" s="1"/>
  <c r="H51" i="5"/>
  <c r="H52" i="5" s="1"/>
  <c r="H56" i="5" s="1"/>
  <c r="H58" i="5" s="1"/>
  <c r="E57" i="6"/>
  <c r="G59" i="4"/>
  <c r="G60" i="4" s="1"/>
  <c r="K21" i="5"/>
  <c r="K28" i="5"/>
  <c r="E41" i="70" s="1"/>
  <c r="K20" i="5"/>
  <c r="R45" i="1"/>
  <c r="R46" i="1" s="1"/>
  <c r="Q46" i="1"/>
  <c r="J35" i="6"/>
  <c r="H35" i="6"/>
  <c r="Q35" i="6"/>
  <c r="P35" i="6"/>
  <c r="R35" i="6"/>
  <c r="N35" i="6"/>
  <c r="I35" i="6"/>
  <c r="L35" i="6"/>
  <c r="M35" i="6"/>
  <c r="O35" i="6"/>
  <c r="G35" i="6"/>
  <c r="K35" i="6"/>
  <c r="L9" i="5"/>
  <c r="L12" i="5"/>
  <c r="L13" i="71" s="1"/>
  <c r="H23" i="6"/>
  <c r="I23" i="6" s="1"/>
  <c r="J23" i="6" s="1"/>
  <c r="K23" i="6" s="1"/>
  <c r="L23" i="6" s="1"/>
  <c r="M23" i="6" s="1"/>
  <c r="N23" i="6" s="1"/>
  <c r="O23" i="6" s="1"/>
  <c r="P23" i="6" s="1"/>
  <c r="Q23" i="6" s="1"/>
  <c r="R23" i="6" s="1"/>
  <c r="R24" i="6" s="1"/>
  <c r="G24" i="6"/>
  <c r="I52" i="5" l="1"/>
  <c r="I56" i="5" s="1"/>
  <c r="I58" i="5" s="1"/>
  <c r="M104" i="4"/>
  <c r="M107" i="71"/>
  <c r="K13" i="4"/>
  <c r="L8" i="4" s="1"/>
  <c r="K9" i="4"/>
  <c r="K10" i="71" s="1"/>
  <c r="K9" i="71"/>
  <c r="K124" i="71"/>
  <c r="J30" i="5"/>
  <c r="J34" i="5" s="1"/>
  <c r="J39" i="5" s="1"/>
  <c r="J42" i="5" s="1"/>
  <c r="J44" i="5" s="1"/>
  <c r="J46" i="5" s="1"/>
  <c r="J51" i="5" s="1"/>
  <c r="D43" i="70" s="1"/>
  <c r="J10" i="71"/>
  <c r="J16" i="4"/>
  <c r="I17" i="71"/>
  <c r="I18" i="4"/>
  <c r="K40" i="4"/>
  <c r="K41" i="71" s="1"/>
  <c r="E33" i="70"/>
  <c r="K36" i="4"/>
  <c r="K37" i="71" s="1"/>
  <c r="K28" i="71"/>
  <c r="K144" i="4"/>
  <c r="J154" i="71"/>
  <c r="L103" i="71"/>
  <c r="L117" i="4"/>
  <c r="J141" i="71"/>
  <c r="J139" i="4"/>
  <c r="M99" i="71"/>
  <c r="M96" i="4"/>
  <c r="M97" i="4" s="1"/>
  <c r="J137" i="71"/>
  <c r="J126" i="4"/>
  <c r="I59" i="5"/>
  <c r="I60" i="5" s="1"/>
  <c r="L14" i="5"/>
  <c r="L16" i="5" s="1"/>
  <c r="L18" i="5" s="1"/>
  <c r="L28" i="5" s="1"/>
  <c r="F41" i="70" s="1"/>
  <c r="M7" i="5"/>
  <c r="M8" i="71" s="1"/>
  <c r="M126" i="5"/>
  <c r="M127" i="5" s="1"/>
  <c r="M152" i="5"/>
  <c r="M41" i="5" s="1"/>
  <c r="G57" i="6"/>
  <c r="J57" i="6"/>
  <c r="R57" i="6"/>
  <c r="P57" i="6"/>
  <c r="I57" i="6"/>
  <c r="L57" i="6"/>
  <c r="O57" i="6"/>
  <c r="Q57" i="6"/>
  <c r="K57" i="6"/>
  <c r="M57" i="6"/>
  <c r="H57" i="6"/>
  <c r="N57" i="6"/>
  <c r="H59" i="5"/>
  <c r="H60" i="5" s="1"/>
  <c r="O24" i="6"/>
  <c r="Q24" i="6"/>
  <c r="K24" i="6"/>
  <c r="K37" i="5"/>
  <c r="N24" i="6"/>
  <c r="P24" i="6"/>
  <c r="M24" i="6"/>
  <c r="H24" i="6"/>
  <c r="J24" i="6"/>
  <c r="L24" i="6"/>
  <c r="I24" i="6"/>
  <c r="K38" i="5"/>
  <c r="K22" i="5"/>
  <c r="K29" i="5" s="1"/>
  <c r="M108" i="71" l="1"/>
  <c r="M105" i="4"/>
  <c r="M102" i="4"/>
  <c r="M106" i="71" s="1"/>
  <c r="E47" i="70"/>
  <c r="K14" i="4"/>
  <c r="K16" i="4" s="1"/>
  <c r="K14" i="71"/>
  <c r="D44" i="70"/>
  <c r="J50" i="5"/>
  <c r="J52" i="5" s="1"/>
  <c r="J56" i="5" s="1"/>
  <c r="J58" i="5" s="1"/>
  <c r="J59" i="5" s="1"/>
  <c r="J60" i="5" s="1"/>
  <c r="J127" i="4"/>
  <c r="J133" i="71"/>
  <c r="J140" i="4"/>
  <c r="J146" i="71"/>
  <c r="I28" i="4"/>
  <c r="I19" i="71"/>
  <c r="I21" i="4"/>
  <c r="I22" i="71" s="1"/>
  <c r="I20" i="4"/>
  <c r="M101" i="71"/>
  <c r="M99" i="4"/>
  <c r="J18" i="4"/>
  <c r="J17" i="71"/>
  <c r="L27" i="4"/>
  <c r="L13" i="4"/>
  <c r="L124" i="71"/>
  <c r="M100" i="71"/>
  <c r="M94" i="4"/>
  <c r="L9" i="4"/>
  <c r="L9" i="71"/>
  <c r="K149" i="4"/>
  <c r="K151" i="71"/>
  <c r="K30" i="5"/>
  <c r="K34" i="5" s="1"/>
  <c r="K39" i="5" s="1"/>
  <c r="K42" i="5" s="1"/>
  <c r="K44" i="5" s="1"/>
  <c r="K46" i="5" s="1"/>
  <c r="K51" i="5" s="1"/>
  <c r="E43" i="70" s="1"/>
  <c r="E42" i="70"/>
  <c r="M12" i="5"/>
  <c r="M13" i="71" s="1"/>
  <c r="M9" i="5"/>
  <c r="L20" i="5"/>
  <c r="L38" i="5" s="1"/>
  <c r="L21" i="5"/>
  <c r="L37" i="5"/>
  <c r="M109" i="71" l="1"/>
  <c r="M107" i="4"/>
  <c r="M111" i="71" s="1"/>
  <c r="J28" i="4"/>
  <c r="J37" i="4" s="1"/>
  <c r="J20" i="4"/>
  <c r="K15" i="71"/>
  <c r="K150" i="4"/>
  <c r="K156" i="71"/>
  <c r="L10" i="71"/>
  <c r="J19" i="71"/>
  <c r="L14" i="4"/>
  <c r="L15" i="71" s="1"/>
  <c r="L14" i="71"/>
  <c r="M8" i="4"/>
  <c r="C34" i="70"/>
  <c r="C48" i="70" s="1"/>
  <c r="I29" i="71"/>
  <c r="I37" i="4"/>
  <c r="I38" i="71" s="1"/>
  <c r="K124" i="4"/>
  <c r="J134" i="71"/>
  <c r="L40" i="4"/>
  <c r="L41" i="71" s="1"/>
  <c r="F33" i="70"/>
  <c r="L36" i="4"/>
  <c r="L37" i="71" s="1"/>
  <c r="L28" i="71"/>
  <c r="K17" i="71"/>
  <c r="K18" i="4"/>
  <c r="I38" i="4"/>
  <c r="I39" i="71" s="1"/>
  <c r="I22" i="4"/>
  <c r="I21" i="71"/>
  <c r="M103" i="71"/>
  <c r="J147" i="71"/>
  <c r="J136" i="4"/>
  <c r="J152" i="4"/>
  <c r="J41" i="4" s="1"/>
  <c r="K50" i="5"/>
  <c r="K52" i="5" s="1"/>
  <c r="K56" i="5" s="1"/>
  <c r="K58" i="5" s="1"/>
  <c r="E44" i="70"/>
  <c r="M14" i="5"/>
  <c r="L22" i="5"/>
  <c r="L29" i="5" s="1"/>
  <c r="M117" i="4" l="1"/>
  <c r="M124" i="71" s="1"/>
  <c r="F47" i="70"/>
  <c r="J38" i="4"/>
  <c r="J39" i="71" s="1"/>
  <c r="J22" i="4"/>
  <c r="J29" i="4" s="1"/>
  <c r="J30" i="4" s="1"/>
  <c r="J22" i="71"/>
  <c r="L16" i="4"/>
  <c r="L17" i="71" s="1"/>
  <c r="K19" i="71"/>
  <c r="K28" i="4"/>
  <c r="K20" i="4"/>
  <c r="K21" i="4"/>
  <c r="K22" i="71" s="1"/>
  <c r="J159" i="71"/>
  <c r="J42" i="71"/>
  <c r="I23" i="71"/>
  <c r="I29" i="4"/>
  <c r="K129" i="4"/>
  <c r="K131" i="71"/>
  <c r="M9" i="4"/>
  <c r="M10" i="71" s="1"/>
  <c r="M9" i="71"/>
  <c r="D34" i="70"/>
  <c r="J29" i="71"/>
  <c r="J38" i="71"/>
  <c r="J143" i="71"/>
  <c r="J137" i="4"/>
  <c r="J21" i="71"/>
  <c r="K146" i="4"/>
  <c r="K157" i="71"/>
  <c r="M16" i="5"/>
  <c r="L30" i="5"/>
  <c r="L50" i="5" s="1"/>
  <c r="F42" i="70"/>
  <c r="K59" i="5"/>
  <c r="K60" i="5" s="1"/>
  <c r="M27" i="4" l="1"/>
  <c r="M36" i="4" s="1"/>
  <c r="M37" i="71" s="1"/>
  <c r="M13" i="4"/>
  <c r="M14" i="4" s="1"/>
  <c r="L18" i="4"/>
  <c r="L28" i="4" s="1"/>
  <c r="D48" i="70"/>
  <c r="K21" i="71"/>
  <c r="K22" i="4"/>
  <c r="K38" i="4"/>
  <c r="K39" i="71" s="1"/>
  <c r="K153" i="71"/>
  <c r="K147" i="4"/>
  <c r="M40" i="4"/>
  <c r="M41" i="71" s="1"/>
  <c r="M28" i="71"/>
  <c r="C35" i="70"/>
  <c r="C49" i="70" s="1"/>
  <c r="I30" i="4"/>
  <c r="I30" i="71"/>
  <c r="K37" i="4"/>
  <c r="K38" i="71" s="1"/>
  <c r="E34" i="70"/>
  <c r="K29" i="71"/>
  <c r="K134" i="4"/>
  <c r="J144" i="71"/>
  <c r="J23" i="71"/>
  <c r="K130" i="4"/>
  <c r="K136" i="71"/>
  <c r="L34" i="5"/>
  <c r="L39" i="5" s="1"/>
  <c r="L42" i="5" s="1"/>
  <c r="L44" i="5" s="1"/>
  <c r="L46" i="5" s="1"/>
  <c r="L51" i="5" s="1"/>
  <c r="L52" i="5" s="1"/>
  <c r="L56" i="5" s="1"/>
  <c r="L58" i="5" s="1"/>
  <c r="L59" i="5" s="1"/>
  <c r="L60" i="5" s="1"/>
  <c r="M14" i="71" l="1"/>
  <c r="G33" i="70"/>
  <c r="G47" i="70" s="1"/>
  <c r="L19" i="71"/>
  <c r="L20" i="4"/>
  <c r="L38" i="4" s="1"/>
  <c r="L39" i="71" s="1"/>
  <c r="L21" i="4"/>
  <c r="L22" i="71" s="1"/>
  <c r="E48" i="70"/>
  <c r="J30" i="71"/>
  <c r="D35" i="70"/>
  <c r="D49" i="70" s="1"/>
  <c r="K137" i="71"/>
  <c r="K126" i="4"/>
  <c r="F34" i="70"/>
  <c r="L29" i="71"/>
  <c r="L37" i="4"/>
  <c r="L38" i="71" s="1"/>
  <c r="I50" i="4"/>
  <c r="I51" i="71" s="1"/>
  <c r="I31" i="71"/>
  <c r="I34" i="4"/>
  <c r="K23" i="71"/>
  <c r="K29" i="4"/>
  <c r="M16" i="4"/>
  <c r="M17" i="71" s="1"/>
  <c r="M15" i="71"/>
  <c r="K141" i="71"/>
  <c r="K139" i="4"/>
  <c r="K154" i="71"/>
  <c r="L144" i="4"/>
  <c r="F43" i="70"/>
  <c r="L21" i="71" l="1"/>
  <c r="L22" i="4"/>
  <c r="L29" i="4" s="1"/>
  <c r="F44" i="70"/>
  <c r="F48" i="70"/>
  <c r="J34" i="4"/>
  <c r="J39" i="4" s="1"/>
  <c r="J42" i="4" s="1"/>
  <c r="J44" i="4" s="1"/>
  <c r="J46" i="4" s="1"/>
  <c r="J51" i="4" s="1"/>
  <c r="J50" i="4"/>
  <c r="J51" i="71" s="1"/>
  <c r="L149" i="4"/>
  <c r="L151" i="71"/>
  <c r="I39" i="4"/>
  <c r="I35" i="71"/>
  <c r="K146" i="71"/>
  <c r="K140" i="4"/>
  <c r="K30" i="71"/>
  <c r="E35" i="70"/>
  <c r="K30" i="4"/>
  <c r="K127" i="4"/>
  <c r="K133" i="71"/>
  <c r="J31" i="71"/>
  <c r="L23" i="71" l="1"/>
  <c r="E49" i="70"/>
  <c r="K31" i="71"/>
  <c r="K34" i="4"/>
  <c r="K50" i="4"/>
  <c r="K51" i="71" s="1"/>
  <c r="J35" i="71"/>
  <c r="I40" i="71"/>
  <c r="I42" i="4"/>
  <c r="L30" i="71"/>
  <c r="F35" i="70"/>
  <c r="L30" i="4"/>
  <c r="L124" i="4"/>
  <c r="K134" i="71"/>
  <c r="K152" i="4"/>
  <c r="K136" i="4"/>
  <c r="K147" i="71"/>
  <c r="L150" i="4"/>
  <c r="L156" i="71"/>
  <c r="F49" i="70" l="1"/>
  <c r="K137" i="4"/>
  <c r="K143" i="71"/>
  <c r="L31" i="71"/>
  <c r="L34" i="4"/>
  <c r="L50" i="4"/>
  <c r="L51" i="71" s="1"/>
  <c r="K41" i="4"/>
  <c r="K42" i="71" s="1"/>
  <c r="K159" i="71"/>
  <c r="L146" i="4"/>
  <c r="L157" i="71"/>
  <c r="J40" i="71"/>
  <c r="K35" i="71"/>
  <c r="K39" i="4"/>
  <c r="L131" i="71"/>
  <c r="L129" i="4"/>
  <c r="I43" i="71"/>
  <c r="I44" i="4"/>
  <c r="L153" i="71" l="1"/>
  <c r="L147" i="4"/>
  <c r="L35" i="71"/>
  <c r="L39" i="4"/>
  <c r="L40" i="71" s="1"/>
  <c r="J43" i="71"/>
  <c r="L136" i="71"/>
  <c r="L130" i="4"/>
  <c r="I45" i="71"/>
  <c r="I46" i="4"/>
  <c r="K40" i="71"/>
  <c r="K42" i="4"/>
  <c r="L134" i="4"/>
  <c r="K144" i="71"/>
  <c r="L139" i="4" l="1"/>
  <c r="L141" i="71"/>
  <c r="K44" i="4"/>
  <c r="K43" i="71"/>
  <c r="L126" i="4"/>
  <c r="L137" i="71"/>
  <c r="I51" i="4"/>
  <c r="I47" i="71"/>
  <c r="J45" i="71"/>
  <c r="L154" i="71"/>
  <c r="M144" i="4"/>
  <c r="M151" i="71" l="1"/>
  <c r="M149" i="4"/>
  <c r="K46" i="4"/>
  <c r="K45" i="71"/>
  <c r="J47" i="71"/>
  <c r="C36" i="70"/>
  <c r="I52" i="4"/>
  <c r="I52" i="71"/>
  <c r="L133" i="71"/>
  <c r="L127" i="4"/>
  <c r="L146" i="71"/>
  <c r="L140" i="4"/>
  <c r="M124" i="4" l="1"/>
  <c r="L134" i="71"/>
  <c r="C50" i="70"/>
  <c r="C37" i="70"/>
  <c r="K51" i="4"/>
  <c r="K47" i="71"/>
  <c r="L136" i="4"/>
  <c r="L152" i="4"/>
  <c r="L147" i="71"/>
  <c r="D36" i="70"/>
  <c r="J52" i="71"/>
  <c r="J52" i="4"/>
  <c r="M150" i="4"/>
  <c r="M156" i="71"/>
  <c r="I53" i="71"/>
  <c r="I56" i="4"/>
  <c r="C56" i="70" l="1"/>
  <c r="C60" i="70" s="1"/>
  <c r="I60" i="71"/>
  <c r="I58" i="4"/>
  <c r="J56" i="4"/>
  <c r="J53" i="71"/>
  <c r="L41" i="4"/>
  <c r="L159" i="71"/>
  <c r="L137" i="4"/>
  <c r="L143" i="71"/>
  <c r="D50" i="70"/>
  <c r="D37" i="70"/>
  <c r="M146" i="4"/>
  <c r="M157" i="71"/>
  <c r="E36" i="70"/>
  <c r="K52" i="4"/>
  <c r="K52" i="71"/>
  <c r="M129" i="4"/>
  <c r="M131" i="71"/>
  <c r="C52" i="70" l="1"/>
  <c r="L144" i="71"/>
  <c r="M134" i="4"/>
  <c r="J60" i="71"/>
  <c r="J58" i="4"/>
  <c r="M130" i="4"/>
  <c r="M136" i="71"/>
  <c r="I62" i="71"/>
  <c r="I59" i="4"/>
  <c r="K56" i="4"/>
  <c r="K53" i="71"/>
  <c r="E37" i="70"/>
  <c r="E50" i="70"/>
  <c r="M153" i="71"/>
  <c r="M147" i="4"/>
  <c r="L42" i="71"/>
  <c r="L42" i="4"/>
  <c r="D56" i="70" l="1"/>
  <c r="D60" i="70" s="1"/>
  <c r="D52" i="70"/>
  <c r="I60" i="4"/>
  <c r="I64" i="71" s="1"/>
  <c r="I63" i="71"/>
  <c r="J62" i="71"/>
  <c r="J59" i="4"/>
  <c r="L44" i="4"/>
  <c r="L43" i="71"/>
  <c r="M154" i="71"/>
  <c r="M139" i="4"/>
  <c r="M141" i="71"/>
  <c r="K58" i="4"/>
  <c r="K60" i="71"/>
  <c r="M137" i="71"/>
  <c r="M126" i="4"/>
  <c r="E52" i="70" l="1"/>
  <c r="J63" i="71"/>
  <c r="J60" i="4"/>
  <c r="J64" i="71" s="1"/>
  <c r="K59" i="4"/>
  <c r="K62" i="71"/>
  <c r="M133" i="71"/>
  <c r="M127" i="4"/>
  <c r="M146" i="71"/>
  <c r="M140" i="4"/>
  <c r="L46" i="4"/>
  <c r="L45" i="71"/>
  <c r="L47" i="71" l="1"/>
  <c r="L51" i="4"/>
  <c r="M136" i="4"/>
  <c r="M147" i="71"/>
  <c r="M152" i="4"/>
  <c r="K63" i="71"/>
  <c r="K60" i="4"/>
  <c r="K64" i="71" s="1"/>
  <c r="M134" i="71"/>
  <c r="M137" i="4" l="1"/>
  <c r="M143" i="71"/>
  <c r="L52" i="71"/>
  <c r="L52" i="4"/>
  <c r="F36" i="70"/>
  <c r="M41" i="4"/>
  <c r="M42" i="71" s="1"/>
  <c r="M159" i="71"/>
  <c r="L56" i="4" l="1"/>
  <c r="L53" i="71"/>
  <c r="F50" i="70"/>
  <c r="F37" i="70"/>
  <c r="M144" i="71"/>
  <c r="L60" i="71" l="1"/>
  <c r="L58" i="4"/>
  <c r="F52" i="70" l="1"/>
  <c r="L59" i="4"/>
  <c r="L63" i="71" s="1"/>
  <c r="L62" i="71"/>
  <c r="L60" i="4" l="1"/>
  <c r="L64" i="71" s="1"/>
  <c r="M65" i="4" l="1"/>
  <c r="M26" i="4" s="1"/>
  <c r="M17" i="4" l="1"/>
  <c r="M18" i="4" s="1"/>
  <c r="M20" i="4" s="1"/>
  <c r="G32" i="70"/>
  <c r="M35" i="4"/>
  <c r="M21" i="4" l="1"/>
  <c r="M22" i="4" s="1"/>
  <c r="M28" i="4"/>
  <c r="G34" i="70" s="1"/>
  <c r="M38" i="4"/>
  <c r="M37" i="4" l="1"/>
  <c r="M29" i="4"/>
  <c r="G35" i="70" l="1"/>
  <c r="M30" i="4"/>
  <c r="M34" i="4" l="1"/>
  <c r="M50" i="4"/>
  <c r="M39" i="4" l="1"/>
  <c r="M42" i="4" l="1"/>
  <c r="M44" i="4" l="1"/>
  <c r="M46" i="4" l="1"/>
  <c r="M51" i="4" l="1"/>
  <c r="G36" i="70" l="1"/>
  <c r="M52" i="4"/>
  <c r="G37" i="70" l="1"/>
  <c r="M56" i="4"/>
  <c r="M58" i="4" l="1"/>
  <c r="M59" i="4" l="1"/>
  <c r="M60" i="4" s="1"/>
  <c r="M65" i="5" l="1"/>
  <c r="M26" i="5" s="1"/>
  <c r="M6" i="2"/>
  <c r="M69" i="71" l="1"/>
  <c r="G25" i="70" s="1"/>
  <c r="G39" i="70"/>
  <c r="M27" i="71"/>
  <c r="M35" i="5"/>
  <c r="M36" i="71" s="1"/>
  <c r="M17" i="5"/>
  <c r="G27" i="70"/>
  <c r="G26" i="70" l="1"/>
  <c r="G46" i="70"/>
  <c r="M18" i="5"/>
  <c r="M18" i="71"/>
  <c r="M19" i="71" l="1"/>
  <c r="M20" i="5"/>
  <c r="M28" i="5"/>
  <c r="M21" i="5"/>
  <c r="G41" i="70" l="1"/>
  <c r="M29" i="71"/>
  <c r="M37" i="5"/>
  <c r="M38" i="71" s="1"/>
  <c r="M21" i="71"/>
  <c r="M22" i="5"/>
  <c r="M38" i="5"/>
  <c r="M39" i="71" s="1"/>
  <c r="M22" i="71"/>
  <c r="M23" i="71" l="1"/>
  <c r="M29" i="5"/>
  <c r="G48" i="70"/>
  <c r="G42" i="70" l="1"/>
  <c r="M30" i="71"/>
  <c r="M30" i="5"/>
  <c r="G49" i="70" l="1"/>
  <c r="M34" i="5"/>
  <c r="M50" i="5"/>
  <c r="M31" i="71"/>
  <c r="M39" i="5" l="1"/>
  <c r="M35" i="71"/>
  <c r="M51" i="71"/>
  <c r="M40" i="71" l="1"/>
  <c r="M42" i="5"/>
  <c r="M43" i="71" l="1"/>
  <c r="M44" i="5"/>
  <c r="M46" i="5" l="1"/>
  <c r="M45" i="71"/>
  <c r="M51" i="5" l="1"/>
  <c r="M47" i="71"/>
  <c r="M52" i="71" l="1"/>
  <c r="G43" i="70"/>
  <c r="M52" i="5"/>
  <c r="M56" i="5" l="1"/>
  <c r="M53" i="71"/>
  <c r="G50" i="70"/>
  <c r="G44" i="70"/>
  <c r="G56" i="70" l="1"/>
  <c r="G60" i="70" s="1"/>
  <c r="M58" i="5"/>
  <c r="M60" i="71"/>
  <c r="G52" i="70" l="1"/>
  <c r="M62" i="71"/>
  <c r="M59" i="5"/>
  <c r="M63" i="71" s="1"/>
  <c r="M60" i="5" l="1"/>
  <c r="M64" i="71" s="1"/>
  <c r="C62" i="70"/>
  <c r="C64" i="70" s="1"/>
  <c r="D59" i="70" l="1"/>
  <c r="D62" i="70" s="1"/>
  <c r="E62" i="70" s="1"/>
  <c r="D64" i="70" l="1"/>
  <c r="E64" i="70"/>
  <c r="F62" i="70"/>
  <c r="E59" i="70" l="1"/>
  <c r="F64" i="70"/>
  <c r="G62" i="70"/>
  <c r="F59" i="70"/>
  <c r="G64" i="70" l="1"/>
  <c r="G59" i="70"/>
</calcChain>
</file>

<file path=xl/comments1.xml><?xml version="1.0" encoding="utf-8"?>
<comments xmlns="http://schemas.openxmlformats.org/spreadsheetml/2006/main">
  <authors>
    <author>Matthew Barker</author>
  </authors>
  <commentList>
    <comment ref="I24" authorId="0">
      <text>
        <r>
          <rPr>
            <sz val="9"/>
            <color indexed="81"/>
            <rFont val="Tahoma"/>
            <family val="2"/>
          </rPr>
          <t>May 2013 Forecast</t>
        </r>
      </text>
    </comment>
  </commentList>
</comments>
</file>

<file path=xl/sharedStrings.xml><?xml version="1.0" encoding="utf-8"?>
<sst xmlns="http://schemas.openxmlformats.org/spreadsheetml/2006/main" count="688" uniqueCount="206">
  <si>
    <t>($ millions)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</si>
  <si>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</si>
  <si>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</si>
  <si>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</si>
  <si>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</si>
  <si>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</si>
  <si>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</si>
  <si>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</si>
  <si>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</si>
  <si>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</si>
  <si>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</si>
  <si>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</si>
  <si>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</si>
  <si>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Account 1 - Minimum Functionality Approved</t>
  </si>
  <si>
    <t>Revenue requirement:</t>
  </si>
  <si>
    <t>OM&amp;A</t>
  </si>
  <si>
    <t>Depreciation</t>
  </si>
  <si>
    <t>Capital tax</t>
  </si>
  <si>
    <t>Return on debt</t>
  </si>
  <si>
    <t>Return on equity</t>
  </si>
  <si>
    <t>Income tax</t>
  </si>
  <si>
    <t>Forecast</t>
  </si>
  <si>
    <t>Under-recovery (excluding interest)</t>
  </si>
  <si>
    <t>2007 YTD Actual</t>
  </si>
  <si>
    <t>Account 2 - Minimum Functionality Not Yet Approved</t>
  </si>
  <si>
    <t>Regulatory asset:</t>
  </si>
  <si>
    <t>Opening balance</t>
  </si>
  <si>
    <t>Add: Under-recovery</t>
  </si>
  <si>
    <t>Add: Interest</t>
  </si>
  <si>
    <t>Closing balance</t>
  </si>
  <si>
    <t>Interest Rate</t>
  </si>
  <si>
    <t>Other Data</t>
  </si>
  <si>
    <t>Days in the month</t>
  </si>
  <si>
    <t>Notes:</t>
  </si>
  <si>
    <t>Actual OM&amp;A data to be provided by Kevin She; split between minimum and excess functionality to be estimated by Ian Innis if actuals not available.</t>
  </si>
  <si>
    <t>Revenue received</t>
  </si>
  <si>
    <t>I/S additions - meters</t>
  </si>
  <si>
    <t>I/S additions - software</t>
  </si>
  <si>
    <t>I/S additions - hardware</t>
  </si>
  <si>
    <t>Interim revenue</t>
  </si>
  <si>
    <t>Minimum Functionality Approved</t>
  </si>
  <si>
    <t>Minimum Functionality Not Yet Approved</t>
  </si>
  <si>
    <t>Return on rate base</t>
  </si>
  <si>
    <t>Opening fixed assets:</t>
  </si>
  <si>
    <t>Gross assets</t>
  </si>
  <si>
    <t>Less: Accumulated depreciation</t>
  </si>
  <si>
    <t>Net fixed assets</t>
  </si>
  <si>
    <t>Closing fixed assets:</t>
  </si>
  <si>
    <t>Average fixed assets</t>
  </si>
  <si>
    <t>Working capital</t>
  </si>
  <si>
    <t>Total rate base</t>
  </si>
  <si>
    <t>Cost of debt</t>
  </si>
  <si>
    <t>Revenue requirement before PILs</t>
  </si>
  <si>
    <t>PILs</t>
  </si>
  <si>
    <t>Less: OM&amp;A</t>
  </si>
  <si>
    <t>Less: Depreciation</t>
  </si>
  <si>
    <t>Less: Capital tax</t>
  </si>
  <si>
    <t>Less: Interest</t>
  </si>
  <si>
    <t>Income for PILs purposes</t>
  </si>
  <si>
    <t>Add depreciation</t>
  </si>
  <si>
    <t>Deduct CCA</t>
  </si>
  <si>
    <t>Taxable income for PILs purposes</t>
  </si>
  <si>
    <t>PILs before gross up</t>
  </si>
  <si>
    <t>Grossed up PILs</t>
  </si>
  <si>
    <t>Revenue requirement</t>
  </si>
  <si>
    <t>Under-recovery</t>
  </si>
  <si>
    <t>Less: Revenue earned</t>
  </si>
  <si>
    <t>Carrying charge</t>
  </si>
  <si>
    <t>Inputs</t>
  </si>
  <si>
    <t>Base OM&amp;A</t>
  </si>
  <si>
    <t>Number of months in period</t>
  </si>
  <si>
    <t>Working capital (% of OM&amp;A)</t>
  </si>
  <si>
    <t>Depreciation rate - meters (%)</t>
  </si>
  <si>
    <t>Depreciation rate - software (%)</t>
  </si>
  <si>
    <t>Depreciation rate - hardware (%)</t>
  </si>
  <si>
    <t>CCA rate - meters (%)</t>
  </si>
  <si>
    <t>CCA rate - software (%)</t>
  </si>
  <si>
    <t>CCA rate - hardware (%)</t>
  </si>
  <si>
    <t>Cost of debt (%)</t>
  </si>
  <si>
    <t>Cost of equity (%)</t>
  </si>
  <si>
    <t>Deemed equity (%)</t>
  </si>
  <si>
    <t>Income tax rate (%)</t>
  </si>
  <si>
    <t>Capital tax rate (%)</t>
  </si>
  <si>
    <t>Interest rate on reg assets</t>
  </si>
  <si>
    <t>Detailed calculations</t>
  </si>
  <si>
    <t>Meters</t>
  </si>
  <si>
    <t>Opening gross fixed assets</t>
  </si>
  <si>
    <t>Closing gross fixed assets</t>
  </si>
  <si>
    <t>Average gross fixed assets</t>
  </si>
  <si>
    <t>Software</t>
  </si>
  <si>
    <t>Hardware</t>
  </si>
  <si>
    <t>Total depreciation</t>
  </si>
  <si>
    <t>CCA</t>
  </si>
  <si>
    <t>Opening UCC</t>
  </si>
  <si>
    <t>Plus: Additions</t>
  </si>
  <si>
    <t>Less: CCA</t>
  </si>
  <si>
    <t>Closing UCC</t>
  </si>
  <si>
    <t>UCC for CCA</t>
  </si>
  <si>
    <t>Total CCA</t>
  </si>
  <si>
    <t>Fixed charges for January to September based on forecast per 2008 Dx Rate Filing - reference file "SM07 Calc2.xls" and "SM Monthly Accr.xls".</t>
  </si>
  <si>
    <t>Actual revenue received to be provided by Angela Suh.</t>
  </si>
  <si>
    <t>Revenue only accrued for two Minimum Functionality accounts.</t>
  </si>
  <si>
    <t>Account 3 - Excess Functionality (no accrual)</t>
  </si>
  <si>
    <t>2008 YTD Actual</t>
  </si>
  <si>
    <t>Fixed charges for December based on actuals.</t>
  </si>
  <si>
    <t>Fixed charges for October to November based on revenue requirement forecast per 2008-12 Business Plan.</t>
  </si>
  <si>
    <t>Fixed charges based on revenue requirement forecast per 2008-12 Business Plan adjusted for 2007 actuals.</t>
  </si>
  <si>
    <t>2009 YTD Actual</t>
  </si>
  <si>
    <t>Total</t>
  </si>
  <si>
    <t>Actual OM&amp;A data to be provided by Corp Accounting; split between minimum and excess functionality to be estimated by Ian Innis if actuals not available.</t>
  </si>
  <si>
    <t>Account 3 - Excess Functionality</t>
  </si>
  <si>
    <t>Actual</t>
  </si>
  <si>
    <t>Fixed charges based on 2009 actuals</t>
  </si>
  <si>
    <t>actual amounts booked</t>
  </si>
  <si>
    <t>Meter Account</t>
  </si>
  <si>
    <t>Capital</t>
  </si>
  <si>
    <t>($M)</t>
  </si>
  <si>
    <t>Minimum</t>
  </si>
  <si>
    <t>Actuals</t>
  </si>
  <si>
    <t>Fcst</t>
  </si>
  <si>
    <t>In-Service Assets</t>
  </si>
  <si>
    <t xml:space="preserve">Cummulative Year End In-Service Asset </t>
  </si>
  <si>
    <t xml:space="preserve">Annual In-Service Additions </t>
  </si>
  <si>
    <t>Revenue Requirement</t>
  </si>
  <si>
    <t>Less: Smart Meter Revenue Collected</t>
  </si>
  <si>
    <t>Less: Smart Meter Balance cleared to Rider 6</t>
  </si>
  <si>
    <t>Closing Principal Balance</t>
  </si>
  <si>
    <t>Opening Balance</t>
  </si>
  <si>
    <t>Smart Meters - Hardware (minimum)</t>
  </si>
  <si>
    <t>In-Serviced Additions - Cumulative total</t>
  </si>
  <si>
    <t>Revenue requirement - minimum Fucntionality</t>
  </si>
  <si>
    <t>Revenue requirement - &gt; minimum Fucntionality</t>
  </si>
  <si>
    <t>Total Revenue requirement</t>
  </si>
  <si>
    <t>Smart Meters - Hardware (&gt; minimum)</t>
  </si>
  <si>
    <t>&gt; Minimum</t>
  </si>
  <si>
    <t xml:space="preserve"> &gt;Minimum</t>
  </si>
  <si>
    <t>Above Minimum Functionality Not Yet Approved</t>
  </si>
  <si>
    <t>Smart Meters - Software (minimum)</t>
  </si>
  <si>
    <t>Smart Meters - Hardware - Total</t>
  </si>
  <si>
    <t>Annual In-Serviced Additions - Total</t>
  </si>
  <si>
    <t>OM&amp;A Total</t>
  </si>
  <si>
    <t>OM&amp;A Minimum</t>
  </si>
  <si>
    <t>OM&amp;A &gt; Minimum</t>
  </si>
  <si>
    <t>Smart Meter Variance Account Continuity Schedule</t>
  </si>
  <si>
    <t>Net Funding Status - per annum</t>
  </si>
  <si>
    <t>Net Annual funding Status</t>
  </si>
  <si>
    <t>Add Net Annual Funding Status</t>
  </si>
  <si>
    <t>Plus: Interest Improvement Closing Balance</t>
  </si>
  <si>
    <t>Variance Account Closing Balance</t>
  </si>
  <si>
    <t>C/Balance of Smart Meter Minimum Fucntionality</t>
  </si>
  <si>
    <t>C/Balance of Smart Meter &gt; Minimum Fucntionality</t>
  </si>
  <si>
    <t>Total of Smart Meter &gt; Minimum Functionality</t>
  </si>
  <si>
    <t>Total of Smart Meter Minimum Fucntionality</t>
  </si>
  <si>
    <t>Total of 1) Smart Meter Minimum Fucntionality and 2) Smart Meter &gt; Minimum Functionality</t>
  </si>
  <si>
    <t>Smart Meter 2010 to 2014 : OM&amp;A &amp; Capital Expenditures &amp; Revenue Requirement</t>
  </si>
  <si>
    <t>The Total Variance Account Balance consists of the following categories:</t>
  </si>
  <si>
    <t>Distribution CAPTL</t>
  </si>
  <si>
    <t>Description</t>
  </si>
  <si>
    <t>Includes</t>
  </si>
  <si>
    <t>2010 Actuals</t>
  </si>
  <si>
    <t>2011 Actuals</t>
  </si>
  <si>
    <t>2012 Actuals</t>
  </si>
  <si>
    <t>2013 Forecast</t>
  </si>
  <si>
    <t>CMOM &amp; MWP Enhancement</t>
  </si>
  <si>
    <t>various Smart Meters, installations, logistics, tools and equipment</t>
  </si>
  <si>
    <t>Network Engineering, Equipment &amp; Implementation</t>
  </si>
  <si>
    <t>professional services, distribtuion development, equipment, Repeaters, Collectors, installation</t>
  </si>
  <si>
    <t>Head-end Systems Enhancement</t>
  </si>
  <si>
    <t>infrastructure, software, computer system</t>
  </si>
  <si>
    <t>Legacy Systems Enhancement</t>
  </si>
  <si>
    <t>billing system, infrastructure</t>
  </si>
  <si>
    <t>Program Management Office</t>
  </si>
  <si>
    <t>project management services, standards definition &amp; development</t>
  </si>
  <si>
    <t>Smart Meter Entity Integration</t>
  </si>
  <si>
    <t>system design, architecture and support integration, interfaces</t>
  </si>
  <si>
    <t>Distribution Capital</t>
  </si>
  <si>
    <t>Distribution OM&amp;A</t>
  </si>
  <si>
    <t xml:space="preserve"> Description</t>
  </si>
  <si>
    <t>Work Estimation</t>
  </si>
  <si>
    <t>estimations</t>
  </si>
  <si>
    <t>Integrated Business</t>
  </si>
  <si>
    <t>meter process redesign</t>
  </si>
  <si>
    <t>Change Management</t>
  </si>
  <si>
    <t>change management and training</t>
  </si>
  <si>
    <t>Communication</t>
  </si>
  <si>
    <t>smart meter project communications, customer communications</t>
  </si>
  <si>
    <t>Incremental Billing</t>
  </si>
  <si>
    <t>meter data operations, customer contact centre, billing, call handling &amp; settelments, manual TOU reads</t>
  </si>
  <si>
    <t>Telecom Operations</t>
  </si>
  <si>
    <t>infrastructure management, software license &amp; support, Telecom Ops &amp; sustainment, Bell telecom, customer access pts</t>
  </si>
  <si>
    <t xml:space="preserve">Section 1 - Smart Meter Sustainment </t>
  </si>
  <si>
    <t>OMA</t>
  </si>
  <si>
    <t xml:space="preserve">operations &amp; carrier management, base services, IT contracts &amp; application upgrade, leased telecom costs, network operations </t>
  </si>
  <si>
    <t>Costs Exceeding Minimum Functionality</t>
  </si>
  <si>
    <t>Costs for Minimum Functionality</t>
  </si>
  <si>
    <t>TOTAL CAPITAL COSTS</t>
  </si>
  <si>
    <t>Minimum Functionality (Pre-2008 Costs)</t>
  </si>
  <si>
    <t>Minimum Functionality (Post 2008 Costs)</t>
  </si>
  <si>
    <t>Costs for Minimum Functionality - OMA</t>
  </si>
  <si>
    <t>Exceeding Minimum Functionality</t>
  </si>
  <si>
    <t>TOTAL OMA COSTS</t>
  </si>
  <si>
    <t>Total OMA included in the Smart Meter Variance Account</t>
  </si>
  <si>
    <t>Smart Meter Expenditure 2010-14</t>
  </si>
  <si>
    <t>Section 2 - Costs for Minimum Functionality - Capital</t>
  </si>
  <si>
    <t>Section 3 - Costs for Minimum Functionality - OMA</t>
  </si>
  <si>
    <t>Hydro One Smart Meter Summary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</si>
</sst>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 \ _);\(0\)\ \ "/>
    <numFmt numFmtId="165" formatCode="0.0\ \ _);\(0.0\)\ \ "/>
    <numFmt numFmtId="166" formatCode="0.00%\ \ "/>
    <numFmt numFmtId="167" formatCode="0.000\ \ _);\(0.000\)\ \ "/>
    <numFmt numFmtId="168" formatCode="0.0%"/>
    <numFmt numFmtId="169" formatCode="0%\ \ "/>
    <numFmt numFmtId="170" formatCode="mmm\ d/yy"/>
    <numFmt numFmtId="171" formatCode="0.000%\ \ "/>
    <numFmt numFmtId="172" formatCode="0.0000\ \ _);\(0.0000\)\ \ "/>
    <numFmt numFmtId="173" formatCode="0.00000000"/>
    <numFmt numFmtId="174" formatCode="_(* #,##0.0000_);_(* \(#,##0.0000\);_(* &quot;-&quot;??_);_(@_)"/>
    <numFmt numFmtId="175" formatCode="_(* #,##0_);_(* \(#,##0\);_(* &quot;-&quot;??_);_(@_)"/>
    <numFmt numFmtId="176" formatCode="&quot;\&quot;&quot;\&quot;&quot;\&quot;&quot;\&quot;\$#,##0.00;&quot;\&quot;&quot;\&quot;&quot;\&quot;&quot;\&quot;\(&quot;\&quot;&quot;\&quot;&quot;\&quot;&quot;\&quot;\$#,##0.00&quot;\&quot;&quot;\&quot;&quot;\&quot;&quot;\&quot;\)"/>
    <numFmt numFmtId="177" formatCode="&quot;\&quot;&quot;\&quot;&quot;\&quot;&quot;\&quot;\$#,##0;&quot;\&quot;&quot;\&quot;&quot;\&quot;&quot;\&quot;\(&quot;\&quot;&quot;\&quot;&quot;\&quot;&quot;\&quot;\$#,##0&quot;\&quot;&quot;\&quot;&quot;\&quot;&quot;\&quot;\)"/>
    <numFmt numFmtId="178" formatCode="#,##0;&quot;\&quot;&quot;\&quot;&quot;\&quot;&quot;\&quot;\(#,##0&quot;\&quot;&quot;\&quot;&quot;\&quot;&quot;\&quot;\)"/>
    <numFmt numFmtId="179" formatCode="#,##0.0;&quot;\&quot;&quot;\&quot;&quot;\&quot;&quot;\&quot;\(#,##0.0&quot;\&quot;&quot;\&quot;&quot;\&quot;&quot;\&quot;\)"/>
    <numFmt numFmtId="180" formatCode="_(* #,##0.000000_);_(* \(#,##0.000000\);_(* &quot;-&quot;??_);_(@_)"/>
    <numFmt numFmtId="181" formatCode="_(* #,##0.00000_);_(* \(#,##0.00000\);_(* &quot;-&quot;??_);_(@_)"/>
    <numFmt numFmtId="182" formatCode="_(* #,##0.0_);_(* \(#,##0.0\);_(* &quot;-&quot;??_);_(@_)"/>
    <numFmt numFmtId="183" formatCode="_(* #,##0.000_);_(* \(#,##0.000\);_(* &quot;-&quot;??_);_(@_)"/>
    <numFmt numFmtId="184" formatCode=";;;"/>
    <numFmt numFmtId="185" formatCode="#,##0;\-#,##0;&quot;-&quot;"/>
    <numFmt numFmtId="186" formatCode="#,##0.0_);\(#,##0.0\)"/>
    <numFmt numFmtId="187" formatCode="0.0%;[Red]\(0.0%\)"/>
    <numFmt numFmtId="188" formatCode="0%;[Red]\(0%\)"/>
    <numFmt numFmtId="189" formatCode="0.0%;\(0.0%\)"/>
    <numFmt numFmtId="190" formatCode="m/d/yy\ h:mm"/>
    <numFmt numFmtId="191" formatCode="_(&quot;$&quot;* #,##0.0_);_(&quot;$&quot;* \(#,##0.0\);_(&quot;$&quot;* &quot;-&quot;??_);_(@_)"/>
    <numFmt numFmtId="192" formatCode="0%;\(0%\)"/>
    <numFmt numFmtId="193" formatCode="&quot;   &quot;@"/>
    <numFmt numFmtId="194" formatCode="_(* #,##0_);_(* \(#,##0\);_(* &quot;-&quot;_)"/>
    <numFmt numFmtId="195" formatCode="_(&quot;$&quot;* #,##0_);_(&quot;$&quot;* \(#,##0\);_(&quot;$&quot;* &quot;-&quot;??_);_(@_)"/>
    <numFmt numFmtId="196" formatCode="#,##0.00000_);\(#,##0.00000\)"/>
    <numFmt numFmtId="197" formatCode="0.0\x"/>
    <numFmt numFmtId="198" formatCode="#,##0.000_);\(#,##0.000\)"/>
    <numFmt numFmtId="199" formatCode="#,##0.000"/>
    <numFmt numFmtId="200" formatCode="0.00\x"/>
    <numFmt numFmtId="201" formatCode="_(* #,##0.0_);_(* \(#,##0.0\);_(* &quot;-&quot;?_);_(@_)"/>
    <numFmt numFmtId="202" formatCode="_(* #,##0.0000000_);_(* \(#,##0.0000000\);_(* &quot;-&quot;??_);_(@_)"/>
    <numFmt numFmtId="203" formatCode="0.00\ \ _);\(0.00\)\ \ "/>
    <numFmt numFmtId="204" formatCode="0.0000000"/>
    <numFmt numFmtId="205" formatCode="_(* #,##0.00000_);_(* \(#,##0.00000\);_(* &quot;-&quot;?????_);_(@_)"/>
    <numFmt numFmtId="206" formatCode="#,##0;[Red]\(#,##0\)"/>
    <numFmt numFmtId="207" formatCode="#,##0.00;[Red]\(#,##0.00\)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</font>
    <font>
      <sz val="12"/>
      <name val="Tms Rmn"/>
    </font>
    <font>
      <sz val="10"/>
      <name val="Helv"/>
    </font>
    <font>
      <sz val="7"/>
      <name val="Small Fonts"/>
      <family val="2"/>
    </font>
    <font>
      <sz val="10"/>
      <color indexed="8"/>
      <name val="MS Sans Serif"/>
      <family val="2"/>
    </font>
    <font>
      <sz val="10"/>
      <name val="Tahoma"/>
      <family val="2"/>
    </font>
    <font>
      <sz val="10"/>
      <name val="Verdana"/>
      <family val="2"/>
    </font>
    <font>
      <sz val="8"/>
      <name val="Times New Roman"/>
      <family val="1"/>
    </font>
    <font>
      <sz val="12"/>
      <name val="Times New Roman"/>
      <family val="1"/>
    </font>
    <font>
      <b/>
      <sz val="6"/>
      <name val="Arial"/>
      <family val="2"/>
    </font>
    <font>
      <sz val="11"/>
      <name val="Times New Roman"/>
      <family val="1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9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8"/>
      <color indexed="62"/>
      <name val="Cambria"/>
      <family val="2"/>
    </font>
    <font>
      <b/>
      <i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6"/>
      <color indexed="8"/>
      <name val="Arial"/>
      <family val="2"/>
    </font>
    <font>
      <sz val="12"/>
      <color indexed="8"/>
      <name val="Arial"/>
      <family val="2"/>
    </font>
    <font>
      <b/>
      <sz val="9"/>
      <color indexed="54"/>
      <name val="Arial"/>
      <family val="2"/>
    </font>
    <font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6"/>
      <color indexed="8"/>
      <name val="Arial"/>
      <family val="2"/>
    </font>
    <font>
      <sz val="9"/>
      <color indexed="81"/>
      <name val="Tahoma"/>
      <family val="2"/>
    </font>
    <font>
      <sz val="14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C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indexed="55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7606">
    <xf numFmtId="0" fontId="0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0" fontId="36" fillId="21" borderId="2" applyNumberFormat="0" applyAlignment="0" applyProtection="0"/>
    <xf numFmtId="43" fontId="1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178" fontId="37" fillId="0" borderId="0"/>
    <xf numFmtId="176" fontId="37" fillId="0" borderId="0"/>
    <xf numFmtId="177" fontId="3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38" fontId="28" fillId="22" borderId="0" applyNumberFormat="0" applyBorder="0" applyAlignment="0" applyProtection="0"/>
    <xf numFmtId="0" fontId="40" fillId="0" borderId="3" applyNumberFormat="0" applyAlignment="0" applyProtection="0">
      <alignment horizontal="left" vertical="center"/>
    </xf>
    <xf numFmtId="0" fontId="40" fillId="0" borderId="4">
      <alignment horizontal="left" vertical="center"/>
    </xf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7" borderId="1" applyNumberFormat="0" applyAlignment="0" applyProtection="0"/>
    <xf numFmtId="10" fontId="28" fillId="23" borderId="8" applyNumberFormat="0" applyBorder="0" applyAlignment="0" applyProtection="0"/>
    <xf numFmtId="0" fontId="44" fillId="7" borderId="1" applyNumberFormat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79" fontId="19" fillId="0" borderId="0"/>
    <xf numFmtId="0" fontId="30" fillId="0" borderId="0"/>
    <xf numFmtId="0" fontId="30" fillId="25" borderId="10" applyNumberFormat="0" applyFont="0" applyAlignment="0" applyProtection="0"/>
    <xf numFmtId="0" fontId="32" fillId="25" borderId="10" applyNumberFormat="0" applyFont="0" applyAlignment="0" applyProtection="0"/>
    <xf numFmtId="7" fontId="47" fillId="0" borderId="0"/>
    <xf numFmtId="37" fontId="48" fillId="26" borderId="0">
      <alignment horizontal="right"/>
    </xf>
    <xf numFmtId="0" fontId="49" fillId="20" borderId="11" applyNumberFormat="0" applyAlignment="0" applyProtection="0"/>
    <xf numFmtId="0" fontId="49" fillId="20" borderId="11" applyNumberFormat="0" applyAlignment="0" applyProtection="0"/>
    <xf numFmtId="10" fontId="19" fillId="0" borderId="0" applyFont="0" applyFill="0" applyBorder="0" applyAlignment="0" applyProtection="0"/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51" fillId="0" borderId="12">
      <alignment horizontal="center"/>
    </xf>
    <xf numFmtId="3" fontId="50" fillId="0" borderId="0" applyFont="0" applyFill="0" applyBorder="0" applyAlignment="0" applyProtection="0"/>
    <xf numFmtId="0" fontId="50" fillId="27" borderId="0" applyNumberFormat="0" applyFon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8" fillId="0" borderId="0"/>
    <xf numFmtId="0" fontId="19" fillId="0" borderId="0">
      <protection hidden="1"/>
    </xf>
    <xf numFmtId="0" fontId="17" fillId="0" borderId="0"/>
    <xf numFmtId="0" fontId="16" fillId="0" borderId="0"/>
    <xf numFmtId="0" fontId="19" fillId="0" borderId="0"/>
    <xf numFmtId="43" fontId="60" fillId="0" borderId="0" applyFont="0" applyFill="0" applyBorder="0" applyAlignment="0" applyProtection="0"/>
    <xf numFmtId="0" fontId="19" fillId="0" borderId="0"/>
    <xf numFmtId="0" fontId="32" fillId="2" borderId="0" applyNumberFormat="0" applyBorder="0" applyAlignment="0" applyProtection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0" fontId="36" fillId="21" borderId="2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1" fillId="0" borderId="5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6" applyNumberFormat="0" applyFill="0" applyAlignment="0" applyProtection="0"/>
    <xf numFmtId="0" fontId="43" fillId="0" borderId="7" applyNumberFormat="0" applyFill="0" applyAlignment="0" applyProtection="0"/>
    <xf numFmtId="0" fontId="43" fillId="0" borderId="7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0" fontId="32" fillId="25" borderId="10" applyNumberFormat="0" applyFont="0" applyAlignment="0" applyProtection="0"/>
    <xf numFmtId="0" fontId="19" fillId="25" borderId="10" applyNumberFormat="0" applyFont="0" applyAlignment="0" applyProtection="0"/>
    <xf numFmtId="0" fontId="49" fillId="20" borderId="11" applyNumberFormat="0" applyAlignment="0" applyProtection="0"/>
    <xf numFmtId="0" fontId="49" fillId="20" borderId="11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0" borderId="0"/>
    <xf numFmtId="0" fontId="15" fillId="0" borderId="0"/>
    <xf numFmtId="0" fontId="14" fillId="0" borderId="0"/>
    <xf numFmtId="43" fontId="60" fillId="0" borderId="0" applyFont="0" applyFill="0" applyBorder="0" applyAlignment="0" applyProtection="0"/>
    <xf numFmtId="0" fontId="60" fillId="0" borderId="0"/>
    <xf numFmtId="0" fontId="60" fillId="0" borderId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14" fillId="46" borderId="0" applyNumberFormat="0" applyBorder="0" applyAlignment="0" applyProtection="0"/>
    <xf numFmtId="0" fontId="35" fillId="20" borderId="1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3" fillId="0" borderId="7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4" fillId="7" borderId="1" applyNumberFormat="0" applyAlignment="0" applyProtection="0"/>
    <xf numFmtId="0" fontId="14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9" fillId="25" borderId="1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32" fillId="47" borderId="20" applyNumberFormat="0" applyFont="0" applyAlignment="0" applyProtection="0"/>
    <xf numFmtId="0" fontId="14" fillId="47" borderId="20" applyNumberFormat="0" applyFont="0" applyAlignment="0" applyProtection="0"/>
    <xf numFmtId="0" fontId="19" fillId="25" borderId="10" applyNumberFormat="0" applyFont="0" applyAlignment="0" applyProtection="0"/>
    <xf numFmtId="0" fontId="32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14" fillId="47" borderId="20" applyNumberFormat="0" applyFont="0" applyAlignment="0" applyProtection="0"/>
    <xf numFmtId="0" fontId="49" fillId="20" borderId="11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3" fillId="0" borderId="13" applyNumberFormat="0" applyFill="0" applyAlignment="0" applyProtection="0"/>
    <xf numFmtId="0" fontId="63" fillId="0" borderId="0"/>
    <xf numFmtId="0" fontId="32" fillId="0" borderId="0"/>
    <xf numFmtId="184" fontId="64" fillId="0" borderId="0" applyFont="0" applyFill="0" applyBorder="0" applyAlignment="0" applyProtection="0">
      <alignment horizontal="right"/>
    </xf>
    <xf numFmtId="0" fontId="65" fillId="0" borderId="0" applyNumberFormat="0" applyFill="0" applyBorder="0" applyAlignment="0" applyProtection="0"/>
    <xf numFmtId="185" fontId="57" fillId="0" borderId="0" applyFill="0" applyBorder="0" applyAlignment="0"/>
    <xf numFmtId="186" fontId="66" fillId="0" borderId="0" applyFill="0" applyBorder="0" applyAlignment="0"/>
    <xf numFmtId="174" fontId="66" fillId="0" borderId="0" applyFill="0" applyBorder="0" applyAlignment="0"/>
    <xf numFmtId="187" fontId="66" fillId="0" borderId="0" applyFill="0" applyBorder="0" applyAlignment="0"/>
    <xf numFmtId="188" fontId="66" fillId="0" borderId="0" applyFill="0" applyBorder="0" applyAlignment="0"/>
    <xf numFmtId="44" fontId="66" fillId="0" borderId="0" applyFill="0" applyBorder="0" applyAlignment="0"/>
    <xf numFmtId="189" fontId="66" fillId="0" borderId="0" applyFill="0" applyBorder="0" applyAlignment="0"/>
    <xf numFmtId="186" fontId="66" fillId="0" borderId="0" applyFill="0" applyBorder="0" applyAlignment="0"/>
    <xf numFmtId="0" fontId="35" fillId="20" borderId="1" applyNumberFormat="0" applyAlignment="0" applyProtection="0"/>
    <xf numFmtId="44" fontId="6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7" fillId="0" borderId="0" applyFont="0" applyFill="0" applyBorder="0" applyAlignment="0" applyProtection="0"/>
    <xf numFmtId="178" fontId="37" fillId="0" borderId="0"/>
    <xf numFmtId="178" fontId="37" fillId="0" borderId="0"/>
    <xf numFmtId="186" fontId="66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37" fillId="0" borderId="0"/>
    <xf numFmtId="176" fontId="37" fillId="0" borderId="0"/>
    <xf numFmtId="14" fontId="57" fillId="0" borderId="0" applyFill="0" applyBorder="0" applyAlignment="0"/>
    <xf numFmtId="190" fontId="19" fillId="0" borderId="0" applyFont="0" applyFill="0" applyBorder="0" applyProtection="0"/>
    <xf numFmtId="190" fontId="19" fillId="0" borderId="0" applyFont="0" applyFill="0" applyBorder="0" applyProtection="0"/>
    <xf numFmtId="177" fontId="37" fillId="0" borderId="0"/>
    <xf numFmtId="177" fontId="37" fillId="0" borderId="0"/>
    <xf numFmtId="44" fontId="66" fillId="0" borderId="0" applyFill="0" applyBorder="0" applyAlignment="0"/>
    <xf numFmtId="186" fontId="66" fillId="0" borderId="0" applyFill="0" applyBorder="0" applyAlignment="0"/>
    <xf numFmtId="44" fontId="66" fillId="0" borderId="0" applyFill="0" applyBorder="0" applyAlignment="0"/>
    <xf numFmtId="189" fontId="66" fillId="0" borderId="0" applyFill="0" applyBorder="0" applyAlignment="0"/>
    <xf numFmtId="186" fontId="66" fillId="0" borderId="0" applyFill="0" applyBorder="0" applyAlignment="0"/>
    <xf numFmtId="38" fontId="20" fillId="22" borderId="0" applyNumberFormat="0" applyBorder="0" applyAlignment="0" applyProtection="0"/>
    <xf numFmtId="191" fontId="64" fillId="0" borderId="0" applyNumberFormat="0" applyFill="0" applyBorder="0" applyProtection="0">
      <alignment horizontal="right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0" fontId="40" fillId="0" borderId="4">
      <alignment horizontal="left" vertical="center"/>
    </xf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10" fontId="20" fillId="23" borderId="8" applyNumberFormat="0" applyBorder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44" fontId="66" fillId="0" borderId="0" applyFill="0" applyBorder="0" applyAlignment="0"/>
    <xf numFmtId="186" fontId="66" fillId="0" borderId="0" applyFill="0" applyBorder="0" applyAlignment="0"/>
    <xf numFmtId="44" fontId="66" fillId="0" borderId="0" applyFill="0" applyBorder="0" applyAlignment="0"/>
    <xf numFmtId="189" fontId="66" fillId="0" borderId="0" applyFill="0" applyBorder="0" applyAlignment="0"/>
    <xf numFmtId="186" fontId="66" fillId="0" borderId="0" applyFill="0" applyBorder="0" applyAlignment="0"/>
    <xf numFmtId="37" fontId="67" fillId="0" borderId="0"/>
    <xf numFmtId="180" fontId="19" fillId="0" borderId="0"/>
    <xf numFmtId="180" fontId="19" fillId="0" borderId="0"/>
    <xf numFmtId="179" fontId="19" fillId="0" borderId="0"/>
    <xf numFmtId="180" fontId="19" fillId="0" borderId="0"/>
    <xf numFmtId="17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57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60" fillId="0" borderId="0"/>
    <xf numFmtId="0" fontId="57" fillId="0" borderId="0"/>
    <xf numFmtId="0" fontId="57" fillId="0" borderId="0"/>
    <xf numFmtId="0" fontId="57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57" fillId="0" borderId="0"/>
    <xf numFmtId="0" fontId="60" fillId="0" borderId="0"/>
    <xf numFmtId="0" fontId="57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57" fillId="0" borderId="0"/>
    <xf numFmtId="0" fontId="60" fillId="0" borderId="0"/>
    <xf numFmtId="0" fontId="57" fillId="0" borderId="0"/>
    <xf numFmtId="0" fontId="19" fillId="0" borderId="0"/>
    <xf numFmtId="0" fontId="1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0" fillId="0" borderId="0"/>
    <xf numFmtId="0" fontId="57" fillId="0" borderId="0"/>
    <xf numFmtId="0" fontId="60" fillId="0" borderId="0"/>
    <xf numFmtId="0" fontId="57" fillId="0" borderId="0"/>
    <xf numFmtId="0" fontId="68" fillId="0" borderId="0"/>
    <xf numFmtId="0" fontId="68" fillId="0" borderId="0"/>
    <xf numFmtId="0" fontId="68" fillId="0" borderId="0"/>
    <xf numFmtId="0" fontId="19" fillId="0" borderId="0"/>
    <xf numFmtId="0" fontId="19" fillId="0" borderId="0"/>
    <xf numFmtId="0" fontId="68" fillId="0" borderId="0"/>
    <xf numFmtId="0" fontId="68" fillId="0" borderId="0"/>
    <xf numFmtId="0" fontId="19" fillId="0" borderId="0"/>
    <xf numFmtId="0" fontId="19" fillId="0" borderId="0"/>
    <xf numFmtId="0" fontId="60" fillId="0" borderId="0"/>
    <xf numFmtId="0" fontId="32" fillId="0" borderId="0"/>
    <xf numFmtId="0" fontId="60" fillId="0" borderId="0"/>
    <xf numFmtId="0" fontId="32" fillId="0" borderId="0"/>
    <xf numFmtId="0" fontId="32" fillId="0" borderId="0"/>
    <xf numFmtId="0" fontId="19" fillId="0" borderId="0"/>
    <xf numFmtId="0" fontId="60" fillId="0" borderId="0"/>
    <xf numFmtId="0" fontId="60" fillId="0" borderId="0"/>
    <xf numFmtId="0" fontId="19" fillId="0" borderId="0"/>
    <xf numFmtId="0" fontId="19" fillId="0" borderId="0"/>
    <xf numFmtId="0" fontId="69" fillId="0" borderId="0"/>
    <xf numFmtId="0" fontId="5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60" fillId="0" borderId="0"/>
    <xf numFmtId="0" fontId="6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60" fillId="0" borderId="0"/>
    <xf numFmtId="0" fontId="5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7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0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60" fillId="0" borderId="0"/>
    <xf numFmtId="0" fontId="57" fillId="0" borderId="0"/>
    <xf numFmtId="0" fontId="19" fillId="0" borderId="0"/>
    <xf numFmtId="0" fontId="60" fillId="0" borderId="0"/>
    <xf numFmtId="0" fontId="57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3" fillId="0" borderId="0"/>
    <xf numFmtId="0" fontId="13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13" fillId="47" borderId="20" applyNumberFormat="0" applyFont="0" applyAlignment="0" applyProtection="0"/>
    <xf numFmtId="0" fontId="13" fillId="47" borderId="20" applyNumberFormat="0" applyFont="0" applyAlignment="0" applyProtection="0"/>
    <xf numFmtId="7" fontId="37" fillId="0" borderId="0"/>
    <xf numFmtId="37" fontId="71" fillId="26" borderId="0">
      <alignment horizontal="right"/>
    </xf>
    <xf numFmtId="37" fontId="48" fillId="26" borderId="0">
      <alignment horizontal="right"/>
    </xf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88" fontId="66" fillId="0" borderId="0" applyFont="0" applyFill="0" applyBorder="0" applyAlignment="0" applyProtection="0"/>
    <xf numFmtId="192" fontId="19" fillId="0" borderId="0" applyFont="0" applyFill="0" applyBorder="0" applyAlignment="0" applyProtection="0"/>
    <xf numFmtId="192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66" fillId="0" borderId="0" applyFill="0" applyBorder="0" applyAlignment="0"/>
    <xf numFmtId="186" fontId="66" fillId="0" borderId="0" applyFill="0" applyBorder="0" applyAlignment="0"/>
    <xf numFmtId="44" fontId="66" fillId="0" borderId="0" applyFill="0" applyBorder="0" applyAlignment="0"/>
    <xf numFmtId="189" fontId="66" fillId="0" borderId="0" applyFill="0" applyBorder="0" applyAlignment="0"/>
    <xf numFmtId="186" fontId="66" fillId="0" borderId="0" applyFill="0" applyBorder="0" applyAlignment="0"/>
    <xf numFmtId="0" fontId="50" fillId="0" borderId="0" applyNumberFormat="0" applyFont="0" applyFill="0" applyBorder="0" applyAlignment="0" applyProtection="0">
      <alignment horizontal="left"/>
    </xf>
    <xf numFmtId="0" fontId="50" fillId="0" borderId="0" applyNumberFormat="0" applyFont="0" applyFill="0" applyBorder="0" applyAlignment="0" applyProtection="0">
      <alignment horizontal="left"/>
    </xf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4" fontId="50" fillId="0" borderId="0" applyFont="0" applyFill="0" applyBorder="0" applyAlignment="0" applyProtection="0"/>
    <xf numFmtId="0" fontId="51" fillId="0" borderId="12">
      <alignment horizontal="center"/>
    </xf>
    <xf numFmtId="0" fontId="51" fillId="0" borderId="12">
      <alignment horizontal="center"/>
    </xf>
    <xf numFmtId="3" fontId="50" fillId="0" borderId="0" applyFont="0" applyFill="0" applyBorder="0" applyAlignment="0" applyProtection="0"/>
    <xf numFmtId="3" fontId="50" fillId="0" borderId="0" applyFont="0" applyFill="0" applyBorder="0" applyAlignment="0" applyProtection="0"/>
    <xf numFmtId="0" fontId="50" fillId="27" borderId="0" applyNumberFormat="0" applyFont="0" applyBorder="0" applyAlignment="0" applyProtection="0"/>
    <xf numFmtId="0" fontId="50" fillId="27" borderId="0" applyNumberFormat="0" applyFont="0" applyBorder="0" applyAlignment="0" applyProtection="0"/>
    <xf numFmtId="0" fontId="72" fillId="0" borderId="0" applyNumberFormat="0" applyFill="0" applyBorder="0" applyAlignment="0" applyProtection="0"/>
    <xf numFmtId="0" fontId="73" fillId="22" borderId="0" applyNumberFormat="0" applyBorder="0" applyProtection="0">
      <alignment horizontal="center"/>
    </xf>
    <xf numFmtId="0" fontId="31" fillId="0" borderId="0" applyNumberFormat="0" applyFill="0" applyBorder="0" applyProtection="0">
      <alignment vertical="top"/>
    </xf>
    <xf numFmtId="14" fontId="31" fillId="0" borderId="0" applyFill="0" applyBorder="0" applyProtection="0">
      <alignment horizontal="center" vertical="top"/>
    </xf>
    <xf numFmtId="0" fontId="31" fillId="0" borderId="0" applyNumberFormat="0" applyFill="0" applyBorder="0" applyProtection="0">
      <alignment horizontal="center" vertical="top"/>
    </xf>
    <xf numFmtId="0" fontId="23" fillId="23" borderId="12" applyNumberFormat="0" applyAlignment="0"/>
    <xf numFmtId="49" fontId="57" fillId="0" borderId="0" applyFill="0" applyBorder="0" applyAlignment="0"/>
    <xf numFmtId="193" fontId="66" fillId="0" borderId="0" applyFill="0" applyBorder="0" applyAlignment="0"/>
    <xf numFmtId="194" fontId="66" fillId="0" borderId="0" applyFill="0" applyBorder="0" applyAlignment="0"/>
    <xf numFmtId="0" fontId="19" fillId="0" borderId="21" applyNumberFormat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53" fillId="0" borderId="13" applyNumberFormat="0" applyFill="0" applyAlignment="0" applyProtection="0"/>
    <xf numFmtId="0" fontId="74" fillId="0" borderId="0">
      <alignment horizontal="center" textRotation="90"/>
    </xf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75" fillId="48" borderId="0" applyNumberFormat="0" applyBorder="0" applyAlignment="0" applyProtection="0"/>
    <xf numFmtId="0" fontId="75" fillId="49" borderId="0" applyNumberFormat="0" applyBorder="0" applyAlignment="0" applyProtection="0"/>
    <xf numFmtId="0" fontId="75" fillId="50" borderId="0" applyNumberFormat="0" applyBorder="0" applyAlignment="0" applyProtection="0"/>
    <xf numFmtId="0" fontId="75" fillId="51" borderId="0" applyNumberFormat="0" applyBorder="0" applyAlignment="0" applyProtection="0"/>
    <xf numFmtId="0" fontId="75" fillId="52" borderId="0" applyNumberFormat="0" applyBorder="0" applyAlignment="0" applyProtection="0"/>
    <xf numFmtId="0" fontId="75" fillId="53" borderId="0" applyNumberFormat="0" applyBorder="0" applyAlignment="0" applyProtection="0"/>
    <xf numFmtId="0" fontId="75" fillId="54" borderId="0" applyNumberFormat="0" applyBorder="0" applyAlignment="0" applyProtection="0"/>
    <xf numFmtId="0" fontId="75" fillId="55" borderId="0" applyNumberFormat="0" applyBorder="0" applyAlignment="0" applyProtection="0"/>
    <xf numFmtId="0" fontId="75" fillId="56" borderId="0" applyNumberFormat="0" applyBorder="0" applyAlignment="0" applyProtection="0"/>
    <xf numFmtId="0" fontId="75" fillId="57" borderId="0" applyNumberFormat="0" applyBorder="0" applyAlignment="0" applyProtection="0"/>
    <xf numFmtId="0" fontId="75" fillId="58" borderId="0" applyNumberFormat="0" applyBorder="0" applyAlignment="0" applyProtection="0"/>
    <xf numFmtId="0" fontId="75" fillId="59" borderId="0" applyNumberFormat="0" applyBorder="0" applyAlignment="0" applyProtection="0"/>
    <xf numFmtId="0" fontId="76" fillId="60" borderId="0" applyNumberFormat="0" applyBorder="0" applyAlignment="0" applyProtection="0"/>
    <xf numFmtId="0" fontId="77" fillId="61" borderId="22" applyNumberFormat="0" applyAlignment="0" applyProtection="0"/>
    <xf numFmtId="0" fontId="78" fillId="62" borderId="23" applyNumberFormat="0" applyAlignment="0" applyProtection="0"/>
    <xf numFmtId="43" fontId="13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63" borderId="0" applyNumberFormat="0" applyBorder="0" applyAlignment="0" applyProtection="0"/>
    <xf numFmtId="0" fontId="81" fillId="0" borderId="24" applyNumberFormat="0" applyFill="0" applyAlignment="0" applyProtection="0"/>
    <xf numFmtId="0" fontId="82" fillId="0" borderId="25" applyNumberFormat="0" applyFill="0" applyAlignment="0" applyProtection="0"/>
    <xf numFmtId="0" fontId="83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84" fillId="64" borderId="22" applyNumberFormat="0" applyAlignment="0" applyProtection="0"/>
    <xf numFmtId="0" fontId="85" fillId="0" borderId="27" applyNumberFormat="0" applyFill="0" applyAlignment="0" applyProtection="0"/>
    <xf numFmtId="0" fontId="86" fillId="65" borderId="0" applyNumberFormat="0" applyBorder="0" applyAlignment="0" applyProtection="0"/>
    <xf numFmtId="0" fontId="19" fillId="0" borderId="0"/>
    <xf numFmtId="0" fontId="19" fillId="0" borderId="0">
      <protection hidden="1"/>
    </xf>
    <xf numFmtId="0" fontId="13" fillId="0" borderId="0"/>
    <xf numFmtId="0" fontId="13" fillId="0" borderId="0"/>
    <xf numFmtId="0" fontId="87" fillId="61" borderId="28" applyNumberFormat="0" applyAlignment="0" applyProtection="0"/>
    <xf numFmtId="0" fontId="88" fillId="0" borderId="0" applyNumberFormat="0" applyFill="0" applyBorder="0" applyAlignment="0" applyProtection="0"/>
    <xf numFmtId="0" fontId="61" fillId="0" borderId="29" applyNumberFormat="0" applyFill="0" applyAlignment="0" applyProtection="0"/>
    <xf numFmtId="0" fontId="89" fillId="0" borderId="0" applyNumberForma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4" fillId="7" borderId="1" applyNumberFormat="0" applyAlignment="0" applyProtection="0"/>
    <xf numFmtId="0" fontId="44" fillId="7" borderId="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19" fillId="0" borderId="0"/>
    <xf numFmtId="0" fontId="19" fillId="0" borderId="0"/>
    <xf numFmtId="0" fontId="90" fillId="0" borderId="0"/>
    <xf numFmtId="0" fontId="12" fillId="0" borderId="0"/>
    <xf numFmtId="0" fontId="6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7" borderId="20" applyNumberFormat="0" applyFont="0" applyAlignment="0" applyProtection="0"/>
    <xf numFmtId="0" fontId="19" fillId="25" borderId="10" applyNumberFormat="0" applyFont="0" applyAlignment="0" applyProtection="0"/>
    <xf numFmtId="0" fontId="12" fillId="47" borderId="20" applyNumberFormat="0" applyFont="0" applyAlignment="0" applyProtection="0"/>
    <xf numFmtId="0" fontId="32" fillId="47" borderId="20" applyNumberFormat="0" applyFont="0" applyAlignment="0" applyProtection="0"/>
    <xf numFmtId="0" fontId="19" fillId="25" borderId="10" applyNumberFormat="0" applyFont="0" applyAlignment="0" applyProtection="0"/>
    <xf numFmtId="0" fontId="32" fillId="47" borderId="20" applyNumberFormat="0" applyFont="0" applyAlignment="0" applyProtection="0"/>
    <xf numFmtId="0" fontId="32" fillId="47" borderId="20" applyNumberFormat="0" applyFont="0" applyAlignment="0" applyProtection="0"/>
    <xf numFmtId="0" fontId="11" fillId="0" borderId="0"/>
    <xf numFmtId="0" fontId="49" fillId="20" borderId="11" applyNumberFormat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0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2" fillId="2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32" fillId="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3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32" fillId="5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32" fillId="6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32" fillId="7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32" fillId="8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32" fillId="9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32" fillId="1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32" fillId="5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32" fillId="8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32" fillId="1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75" fillId="48" borderId="0" applyNumberFormat="0" applyBorder="0" applyAlignment="0" applyProtection="0"/>
    <xf numFmtId="0" fontId="33" fillId="12" borderId="0" applyNumberFormat="0" applyBorder="0" applyAlignment="0" applyProtection="0"/>
    <xf numFmtId="0" fontId="75" fillId="49" borderId="0" applyNumberFormat="0" applyBorder="0" applyAlignment="0" applyProtection="0"/>
    <xf numFmtId="0" fontId="33" fillId="9" borderId="0" applyNumberFormat="0" applyBorder="0" applyAlignment="0" applyProtection="0"/>
    <xf numFmtId="0" fontId="75" fillId="50" borderId="0" applyNumberFormat="0" applyBorder="0" applyAlignment="0" applyProtection="0"/>
    <xf numFmtId="0" fontId="33" fillId="10" borderId="0" applyNumberFormat="0" applyBorder="0" applyAlignment="0" applyProtection="0"/>
    <xf numFmtId="0" fontId="75" fillId="51" borderId="0" applyNumberFormat="0" applyBorder="0" applyAlignment="0" applyProtection="0"/>
    <xf numFmtId="0" fontId="33" fillId="13" borderId="0" applyNumberFormat="0" applyBorder="0" applyAlignment="0" applyProtection="0"/>
    <xf numFmtId="0" fontId="75" fillId="52" borderId="0" applyNumberFormat="0" applyBorder="0" applyAlignment="0" applyProtection="0"/>
    <xf numFmtId="0" fontId="33" fillId="14" borderId="0" applyNumberFormat="0" applyBorder="0" applyAlignment="0" applyProtection="0"/>
    <xf numFmtId="0" fontId="75" fillId="53" borderId="0" applyNumberFormat="0" applyBorder="0" applyAlignment="0" applyProtection="0"/>
    <xf numFmtId="0" fontId="33" fillId="15" borderId="0" applyNumberFormat="0" applyBorder="0" applyAlignment="0" applyProtection="0"/>
    <xf numFmtId="0" fontId="75" fillId="54" borderId="0" applyNumberFormat="0" applyBorder="0" applyAlignment="0" applyProtection="0"/>
    <xf numFmtId="0" fontId="33" fillId="16" borderId="0" applyNumberFormat="0" applyBorder="0" applyAlignment="0" applyProtection="0"/>
    <xf numFmtId="0" fontId="75" fillId="55" borderId="0" applyNumberFormat="0" applyBorder="0" applyAlignment="0" applyProtection="0"/>
    <xf numFmtId="0" fontId="33" fillId="17" borderId="0" applyNumberFormat="0" applyBorder="0" applyAlignment="0" applyProtection="0"/>
    <xf numFmtId="0" fontId="75" fillId="56" borderId="0" applyNumberFormat="0" applyBorder="0" applyAlignment="0" applyProtection="0"/>
    <xf numFmtId="0" fontId="33" fillId="18" borderId="0" applyNumberFormat="0" applyBorder="0" applyAlignment="0" applyProtection="0"/>
    <xf numFmtId="0" fontId="75" fillId="57" borderId="0" applyNumberFormat="0" applyBorder="0" applyAlignment="0" applyProtection="0"/>
    <xf numFmtId="0" fontId="33" fillId="13" borderId="0" applyNumberFormat="0" applyBorder="0" applyAlignment="0" applyProtection="0"/>
    <xf numFmtId="0" fontId="75" fillId="58" borderId="0" applyNumberFormat="0" applyBorder="0" applyAlignment="0" applyProtection="0"/>
    <xf numFmtId="0" fontId="33" fillId="14" borderId="0" applyNumberFormat="0" applyBorder="0" applyAlignment="0" applyProtection="0"/>
    <xf numFmtId="0" fontId="75" fillId="59" borderId="0" applyNumberFormat="0" applyBorder="0" applyAlignment="0" applyProtection="0"/>
    <xf numFmtId="0" fontId="33" fillId="19" borderId="0" applyNumberFormat="0" applyBorder="0" applyAlignment="0" applyProtection="0"/>
    <xf numFmtId="0" fontId="76" fillId="60" borderId="0" applyNumberFormat="0" applyBorder="0" applyAlignment="0" applyProtection="0"/>
    <xf numFmtId="0" fontId="34" fillId="3" borderId="0" applyNumberFormat="0" applyBorder="0" applyAlignment="0" applyProtection="0"/>
    <xf numFmtId="0" fontId="77" fillId="61" borderId="22" applyNumberFormat="0" applyAlignment="0" applyProtection="0"/>
    <xf numFmtId="0" fontId="78" fillId="62" borderId="23" applyNumberFormat="0" applyAlignment="0" applyProtection="0"/>
    <xf numFmtId="0" fontId="36" fillId="21" borderId="2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0" fillId="63" borderId="0" applyNumberFormat="0" applyBorder="0" applyAlignment="0" applyProtection="0"/>
    <xf numFmtId="0" fontId="39" fillId="4" borderId="0" applyNumberFormat="0" applyBorder="0" applyAlignment="0" applyProtection="0"/>
    <xf numFmtId="0" fontId="81" fillId="0" borderId="24" applyNumberFormat="0" applyFill="0" applyAlignment="0" applyProtection="0"/>
    <xf numFmtId="0" fontId="41" fillId="0" borderId="5" applyNumberFormat="0" applyFill="0" applyAlignment="0" applyProtection="0"/>
    <xf numFmtId="0" fontId="82" fillId="0" borderId="25" applyNumberFormat="0" applyFill="0" applyAlignment="0" applyProtection="0"/>
    <xf numFmtId="0" fontId="42" fillId="0" borderId="6" applyNumberFormat="0" applyFill="0" applyAlignment="0" applyProtection="0"/>
    <xf numFmtId="0" fontId="83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4" fillId="64" borderId="22" applyNumberFormat="0" applyAlignment="0" applyProtection="0"/>
    <xf numFmtId="0" fontId="85" fillId="0" borderId="27" applyNumberFormat="0" applyFill="0" applyAlignment="0" applyProtection="0"/>
    <xf numFmtId="0" fontId="45" fillId="0" borderId="9" applyNumberFormat="0" applyFill="0" applyAlignment="0" applyProtection="0"/>
    <xf numFmtId="0" fontId="86" fillId="65" borderId="0" applyNumberFormat="0" applyBorder="0" applyAlignment="0" applyProtection="0"/>
    <xf numFmtId="0" fontId="46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>
      <protection hidden="1"/>
    </xf>
    <xf numFmtId="0" fontId="6" fillId="0" borderId="0"/>
    <xf numFmtId="0" fontId="57" fillId="0" borderId="0"/>
    <xf numFmtId="0" fontId="6" fillId="0" borderId="0"/>
    <xf numFmtId="0" fontId="6" fillId="0" borderId="0"/>
    <xf numFmtId="0" fontId="60" fillId="0" borderId="0"/>
    <xf numFmtId="0" fontId="57" fillId="0" borderId="0"/>
    <xf numFmtId="0" fontId="60" fillId="0" borderId="0"/>
    <xf numFmtId="0" fontId="57" fillId="0" borderId="0"/>
    <xf numFmtId="0" fontId="19" fillId="0" borderId="0"/>
    <xf numFmtId="0" fontId="74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32" fillId="25" borderId="10" applyNumberFormat="0" applyFont="0" applyAlignment="0" applyProtection="0"/>
    <xf numFmtId="0" fontId="32" fillId="25" borderId="1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72" fillId="25" borderId="10" applyNumberFormat="0" applyFont="0" applyAlignment="0" applyProtection="0"/>
    <xf numFmtId="0" fontId="6" fillId="47" borderId="20" applyNumberFormat="0" applyFont="0" applyAlignment="0" applyProtection="0"/>
    <xf numFmtId="0" fontId="72" fillId="25" borderId="10" applyNumberFormat="0" applyFont="0" applyAlignment="0" applyProtection="0"/>
    <xf numFmtId="0" fontId="72" fillId="25" borderId="1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6" fillId="47" borderId="20" applyNumberFormat="0" applyFont="0" applyAlignment="0" applyProtection="0"/>
    <xf numFmtId="0" fontId="87" fillId="61" borderId="28" applyNumberFormat="0" applyAlignment="0" applyProtection="0"/>
    <xf numFmtId="0" fontId="8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1" fillId="0" borderId="29" applyNumberFormat="0" applyFill="0" applyAlignment="0" applyProtection="0"/>
    <xf numFmtId="0" fontId="8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0" fillId="0" borderId="0"/>
    <xf numFmtId="0" fontId="60" fillId="0" borderId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175" fontId="19" fillId="0" borderId="0"/>
    <xf numFmtId="0" fontId="96" fillId="0" borderId="0"/>
    <xf numFmtId="186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7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3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3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3" fillId="74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3" fillId="74" borderId="0" applyNumberFormat="0" applyBorder="0" applyAlignment="0" applyProtection="0"/>
    <xf numFmtId="0" fontId="32" fillId="66" borderId="0" applyNumberFormat="0" applyBorder="0" applyAlignment="0" applyProtection="0"/>
    <xf numFmtId="0" fontId="32" fillId="67" borderId="0" applyNumberFormat="0" applyBorder="0" applyAlignment="0" applyProtection="0"/>
    <xf numFmtId="0" fontId="33" fillId="67" borderId="0" applyNumberFormat="0" applyBorder="0" applyAlignment="0" applyProtection="0"/>
    <xf numFmtId="0" fontId="32" fillId="75" borderId="0" applyNumberFormat="0" applyBorder="0" applyAlignment="0" applyProtection="0"/>
    <xf numFmtId="0" fontId="32" fillId="70" borderId="0" applyNumberFormat="0" applyBorder="0" applyAlignment="0" applyProtection="0"/>
    <xf numFmtId="0" fontId="33" fillId="76" borderId="0" applyNumberFormat="0" applyBorder="0" applyAlignment="0" applyProtection="0"/>
    <xf numFmtId="178" fontId="37" fillId="0" borderId="0"/>
    <xf numFmtId="3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176" fontId="37" fillId="0" borderId="0"/>
    <xf numFmtId="14" fontId="19" fillId="0" borderId="0" applyFont="0" applyFill="0" applyBorder="0" applyAlignment="0" applyProtection="0"/>
    <xf numFmtId="177" fontId="37" fillId="0" borderId="0"/>
    <xf numFmtId="0" fontId="53" fillId="77" borderId="0" applyNumberFormat="0" applyBorder="0" applyAlignment="0" applyProtection="0"/>
    <xf numFmtId="0" fontId="53" fillId="78" borderId="0" applyNumberFormat="0" applyBorder="0" applyAlignment="0" applyProtection="0"/>
    <xf numFmtId="0" fontId="53" fillId="79" borderId="0" applyNumberFormat="0" applyBorder="0" applyAlignment="0" applyProtection="0"/>
    <xf numFmtId="2" fontId="19" fillId="0" borderId="0" applyFont="0" applyFill="0" applyBorder="0" applyAlignment="0" applyProtection="0"/>
    <xf numFmtId="0" fontId="96" fillId="0" borderId="0"/>
    <xf numFmtId="199" fontId="19" fillId="0" borderId="0"/>
    <xf numFmtId="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" fontId="56" fillId="24" borderId="30" applyNumberFormat="0" applyProtection="0">
      <alignment vertical="center"/>
    </xf>
    <xf numFmtId="4" fontId="97" fillId="24" borderId="30" applyNumberFormat="0" applyProtection="0">
      <alignment vertical="center"/>
    </xf>
    <xf numFmtId="4" fontId="56" fillId="24" borderId="30" applyNumberFormat="0" applyProtection="0">
      <alignment horizontal="left" vertical="center" indent="1"/>
    </xf>
    <xf numFmtId="0" fontId="56" fillId="24" borderId="30" applyNumberFormat="0" applyProtection="0">
      <alignment horizontal="left" vertical="top" indent="1"/>
    </xf>
    <xf numFmtId="4" fontId="56" fillId="80" borderId="0" applyNumberFormat="0" applyProtection="0">
      <alignment horizontal="left" vertical="center" indent="1"/>
    </xf>
    <xf numFmtId="4" fontId="57" fillId="3" borderId="30" applyNumberFormat="0" applyProtection="0">
      <alignment horizontal="right" vertical="center"/>
    </xf>
    <xf numFmtId="4" fontId="57" fillId="9" borderId="30" applyNumberFormat="0" applyProtection="0">
      <alignment horizontal="right" vertical="center"/>
    </xf>
    <xf numFmtId="4" fontId="57" fillId="17" borderId="30" applyNumberFormat="0" applyProtection="0">
      <alignment horizontal="right" vertical="center"/>
    </xf>
    <xf numFmtId="4" fontId="57" fillId="11" borderId="30" applyNumberFormat="0" applyProtection="0">
      <alignment horizontal="right" vertical="center"/>
    </xf>
    <xf numFmtId="4" fontId="57" fillId="15" borderId="30" applyNumberFormat="0" applyProtection="0">
      <alignment horizontal="right" vertical="center"/>
    </xf>
    <xf numFmtId="4" fontId="57" fillId="19" borderId="30" applyNumberFormat="0" applyProtection="0">
      <alignment horizontal="right" vertical="center"/>
    </xf>
    <xf numFmtId="4" fontId="57" fillId="18" borderId="30" applyNumberFormat="0" applyProtection="0">
      <alignment horizontal="right" vertical="center"/>
    </xf>
    <xf numFmtId="4" fontId="57" fillId="81" borderId="30" applyNumberFormat="0" applyProtection="0">
      <alignment horizontal="right" vertical="center"/>
    </xf>
    <xf numFmtId="4" fontId="57" fillId="10" borderId="30" applyNumberFormat="0" applyProtection="0">
      <alignment horizontal="right" vertical="center"/>
    </xf>
    <xf numFmtId="4" fontId="56" fillId="82" borderId="31" applyNumberFormat="0" applyProtection="0">
      <alignment horizontal="left" vertical="center" indent="1"/>
    </xf>
    <xf numFmtId="4" fontId="57" fillId="83" borderId="0" applyNumberFormat="0" applyProtection="0">
      <alignment horizontal="left" vertical="center" indent="1"/>
    </xf>
    <xf numFmtId="4" fontId="55" fillId="84" borderId="0" applyNumberFormat="0" applyProtection="0">
      <alignment horizontal="left" vertical="center" indent="1"/>
    </xf>
    <xf numFmtId="4" fontId="57" fillId="80" borderId="30" applyNumberFormat="0" applyProtection="0">
      <alignment horizontal="right" vertical="center"/>
    </xf>
    <xf numFmtId="4" fontId="57" fillId="83" borderId="0" applyNumberFormat="0" applyProtection="0">
      <alignment horizontal="left" vertical="center" indent="1"/>
    </xf>
    <xf numFmtId="4" fontId="57" fillId="80" borderId="0" applyNumberFormat="0" applyProtection="0">
      <alignment horizontal="left" vertical="center" indent="1"/>
    </xf>
    <xf numFmtId="0" fontId="19" fillId="84" borderId="30" applyNumberFormat="0" applyProtection="0">
      <alignment horizontal="left" vertical="center" indent="1"/>
    </xf>
    <xf numFmtId="0" fontId="19" fillId="84" borderId="30" applyNumberFormat="0" applyProtection="0">
      <alignment horizontal="left" vertical="top" indent="1"/>
    </xf>
    <xf numFmtId="0" fontId="19" fillId="80" borderId="30" applyNumberFormat="0" applyProtection="0">
      <alignment horizontal="left" vertical="center" indent="1"/>
    </xf>
    <xf numFmtId="0" fontId="19" fillId="80" borderId="30" applyNumberFormat="0" applyProtection="0">
      <alignment horizontal="left" vertical="top" indent="1"/>
    </xf>
    <xf numFmtId="0" fontId="19" fillId="8" borderId="30" applyNumberFormat="0" applyProtection="0">
      <alignment horizontal="left" vertical="center" indent="1"/>
    </xf>
    <xf numFmtId="0" fontId="19" fillId="8" borderId="30" applyNumberFormat="0" applyProtection="0">
      <alignment horizontal="left" vertical="top" indent="1"/>
    </xf>
    <xf numFmtId="0" fontId="19" fillId="83" borderId="30" applyNumberFormat="0" applyProtection="0">
      <alignment horizontal="left" vertical="center" indent="1"/>
    </xf>
    <xf numFmtId="0" fontId="19" fillId="83" borderId="30" applyNumberFormat="0" applyProtection="0">
      <alignment horizontal="left" vertical="top" indent="1"/>
    </xf>
    <xf numFmtId="0" fontId="19" fillId="85" borderId="8" applyNumberFormat="0">
      <protection locked="0"/>
    </xf>
    <xf numFmtId="4" fontId="57" fillId="25" borderId="30" applyNumberFormat="0" applyProtection="0">
      <alignment vertical="center"/>
    </xf>
    <xf numFmtId="4" fontId="98" fillId="25" borderId="30" applyNumberFormat="0" applyProtection="0">
      <alignment vertical="center"/>
    </xf>
    <xf numFmtId="4" fontId="57" fillId="25" borderId="30" applyNumberFormat="0" applyProtection="0">
      <alignment horizontal="left" vertical="center" indent="1"/>
    </xf>
    <xf numFmtId="0" fontId="57" fillId="25" borderId="30" applyNumberFormat="0" applyProtection="0">
      <alignment horizontal="left" vertical="top" indent="1"/>
    </xf>
    <xf numFmtId="4" fontId="57" fillId="83" borderId="30" applyNumberFormat="0" applyProtection="0">
      <alignment horizontal="right" vertical="center"/>
    </xf>
    <xf numFmtId="4" fontId="98" fillId="83" borderId="30" applyNumberFormat="0" applyProtection="0">
      <alignment horizontal="right" vertical="center"/>
    </xf>
    <xf numFmtId="4" fontId="57" fillId="80" borderId="30" applyNumberFormat="0" applyProtection="0">
      <alignment horizontal="left" vertical="center" indent="1"/>
    </xf>
    <xf numFmtId="0" fontId="57" fillId="80" borderId="30" applyNumberFormat="0" applyProtection="0">
      <alignment horizontal="left" vertical="top" indent="1"/>
    </xf>
    <xf numFmtId="4" fontId="99" fillId="86" borderId="0" applyNumberFormat="0" applyProtection="0">
      <alignment horizontal="left" vertical="center" indent="1"/>
    </xf>
    <xf numFmtId="4" fontId="58" fillId="83" borderId="30" applyNumberFormat="0" applyProtection="0">
      <alignment horizontal="right" vertical="center"/>
    </xf>
    <xf numFmtId="0" fontId="100" fillId="0" borderId="0" applyNumberFormat="0" applyFill="0" applyBorder="0" applyAlignment="0" applyProtection="0"/>
    <xf numFmtId="1" fontId="19" fillId="0" borderId="0"/>
    <xf numFmtId="1" fontId="19" fillId="0" borderId="0"/>
    <xf numFmtId="1" fontId="19" fillId="0" borderId="0"/>
    <xf numFmtId="0" fontId="19" fillId="0" borderId="0" applyFont="0" applyFill="0" applyBorder="0" applyAlignment="0" applyProtection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0" fontId="19" fillId="0" borderId="0"/>
    <xf numFmtId="20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19" fillId="0" borderId="0"/>
    <xf numFmtId="200" fontId="19" fillId="0" borderId="0"/>
    <xf numFmtId="200" fontId="19" fillId="0" borderId="0"/>
    <xf numFmtId="200" fontId="19" fillId="0" borderId="0"/>
    <xf numFmtId="0" fontId="19" fillId="0" borderId="0"/>
    <xf numFmtId="200" fontId="19" fillId="0" borderId="0"/>
    <xf numFmtId="43" fontId="3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79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/>
    <xf numFmtId="0" fontId="20" fillId="0" borderId="0" xfId="0" applyNumberFormat="1" applyFont="1" applyFill="1" applyBorder="1"/>
    <xf numFmtId="165" fontId="20" fillId="0" borderId="0" xfId="0" applyNumberFormat="1" applyFont="1" applyFill="1" applyBorder="1"/>
    <xf numFmtId="0" fontId="20" fillId="0" borderId="0" xfId="0" applyFont="1" applyBorder="1"/>
    <xf numFmtId="164" fontId="20" fillId="0" borderId="0" xfId="0" applyNumberFormat="1" applyFont="1" applyFill="1" applyBorder="1"/>
    <xf numFmtId="0" fontId="20" fillId="0" borderId="14" xfId="0" applyFont="1" applyFill="1" applyBorder="1"/>
    <xf numFmtId="165" fontId="20" fillId="0" borderId="4" xfId="0" applyNumberFormat="1" applyFont="1" applyFill="1" applyBorder="1"/>
    <xf numFmtId="0" fontId="20" fillId="0" borderId="4" xfId="0" applyFont="1" applyFill="1" applyBorder="1"/>
    <xf numFmtId="0" fontId="20" fillId="0" borderId="15" xfId="0" applyFont="1" applyFill="1" applyBorder="1"/>
    <xf numFmtId="0" fontId="24" fillId="0" borderId="0" xfId="0" applyFont="1"/>
    <xf numFmtId="166" fontId="20" fillId="0" borderId="0" xfId="0" applyNumberFormat="1" applyFont="1"/>
    <xf numFmtId="0" fontId="20" fillId="0" borderId="16" xfId="0" applyFont="1" applyBorder="1"/>
    <xf numFmtId="0" fontId="19" fillId="0" borderId="0" xfId="0" applyFont="1"/>
    <xf numFmtId="170" fontId="19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/>
    <xf numFmtId="165" fontId="19" fillId="0" borderId="0" xfId="0" applyNumberFormat="1" applyFont="1" applyFill="1" applyBorder="1"/>
    <xf numFmtId="165" fontId="19" fillId="0" borderId="4" xfId="0" applyNumberFormat="1" applyFont="1" applyFill="1" applyBorder="1"/>
    <xf numFmtId="164" fontId="19" fillId="0" borderId="0" xfId="0" applyNumberFormat="1" applyFont="1" applyFill="1" applyBorder="1"/>
    <xf numFmtId="0" fontId="19" fillId="0" borderId="0" xfId="0" applyFont="1" applyBorder="1"/>
    <xf numFmtId="0" fontId="19" fillId="0" borderId="0" xfId="0" applyFont="1" applyFill="1" applyBorder="1"/>
    <xf numFmtId="0" fontId="27" fillId="0" borderId="0" xfId="0" applyFont="1" applyFill="1" applyBorder="1"/>
    <xf numFmtId="169" fontId="19" fillId="0" borderId="0" xfId="0" applyNumberFormat="1" applyFont="1" applyFill="1" applyBorder="1"/>
    <xf numFmtId="166" fontId="19" fillId="0" borderId="0" xfId="0" applyNumberFormat="1" applyFont="1" applyFill="1" applyBorder="1"/>
    <xf numFmtId="171" fontId="19" fillId="0" borderId="0" xfId="0" applyNumberFormat="1" applyFont="1" applyFill="1" applyBorder="1"/>
    <xf numFmtId="165" fontId="20" fillId="28" borderId="0" xfId="0" applyNumberFormat="1" applyFont="1" applyFill="1" applyBorder="1"/>
    <xf numFmtId="167" fontId="20" fillId="29" borderId="4" xfId="0" applyNumberFormat="1" applyFont="1" applyFill="1" applyBorder="1"/>
    <xf numFmtId="167" fontId="20" fillId="29" borderId="0" xfId="0" applyNumberFormat="1" applyFont="1" applyFill="1" applyBorder="1"/>
    <xf numFmtId="167" fontId="20" fillId="0" borderId="0" xfId="0" applyNumberFormat="1" applyFont="1" applyFill="1" applyBorder="1"/>
    <xf numFmtId="165" fontId="20" fillId="30" borderId="0" xfId="0" applyNumberFormat="1" applyFont="1" applyFill="1" applyBorder="1"/>
    <xf numFmtId="165" fontId="20" fillId="31" borderId="0" xfId="0" applyNumberFormat="1" applyFont="1" applyFill="1" applyBorder="1"/>
    <xf numFmtId="167" fontId="20" fillId="32" borderId="4" xfId="0" applyNumberFormat="1" applyFont="1" applyFill="1" applyBorder="1"/>
    <xf numFmtId="167" fontId="20" fillId="32" borderId="0" xfId="0" applyNumberFormat="1" applyFont="1" applyFill="1" applyBorder="1"/>
    <xf numFmtId="43" fontId="20" fillId="0" borderId="0" xfId="55" applyFont="1"/>
    <xf numFmtId="43" fontId="20" fillId="0" borderId="0" xfId="55" applyFont="1" applyFill="1" applyBorder="1"/>
    <xf numFmtId="167" fontId="20" fillId="30" borderId="0" xfId="0" applyNumberFormat="1" applyFont="1" applyFill="1" applyBorder="1"/>
    <xf numFmtId="167" fontId="20" fillId="30" borderId="4" xfId="0" applyNumberFormat="1" applyFont="1" applyFill="1" applyBorder="1"/>
    <xf numFmtId="165" fontId="20" fillId="33" borderId="0" xfId="0" applyNumberFormat="1" applyFont="1" applyFill="1" applyBorder="1"/>
    <xf numFmtId="0" fontId="20" fillId="33" borderId="0" xfId="0" applyFont="1" applyFill="1"/>
    <xf numFmtId="0" fontId="27" fillId="0" borderId="0" xfId="0" applyFont="1" applyFill="1"/>
    <xf numFmtId="0" fontId="19" fillId="0" borderId="0" xfId="0" applyFont="1" applyFill="1"/>
    <xf numFmtId="43" fontId="19" fillId="0" borderId="0" xfId="55" applyFont="1" applyFill="1" applyBorder="1"/>
    <xf numFmtId="175" fontId="19" fillId="0" borderId="0" xfId="55" applyNumberFormat="1" applyFont="1" applyFill="1" applyBorder="1"/>
    <xf numFmtId="0" fontId="25" fillId="0" borderId="0" xfId="0" applyFont="1" applyFill="1"/>
    <xf numFmtId="0" fontId="91" fillId="0" borderId="0" xfId="7112" applyFont="1" applyAlignment="1">
      <alignment horizontal="center" vertical="center"/>
    </xf>
    <xf numFmtId="0" fontId="4" fillId="0" borderId="0" xfId="7112"/>
    <xf numFmtId="0" fontId="91" fillId="0" borderId="0" xfId="7112" applyFont="1" applyBorder="1" applyAlignment="1">
      <alignment horizontal="center" vertical="center" wrapText="1"/>
    </xf>
    <xf numFmtId="0" fontId="92" fillId="0" borderId="0" xfId="7112" applyFont="1" applyBorder="1" applyAlignment="1">
      <alignment vertical="center" wrapText="1"/>
    </xf>
    <xf numFmtId="0" fontId="92" fillId="0" borderId="0" xfId="7112" applyFont="1" applyBorder="1" applyAlignment="1">
      <alignment horizontal="center" vertical="center" wrapText="1"/>
    </xf>
    <xf numFmtId="0" fontId="92" fillId="0" borderId="16" xfId="7112" applyFont="1" applyBorder="1" applyAlignment="1">
      <alignment vertical="center" wrapText="1"/>
    </xf>
    <xf numFmtId="0" fontId="4" fillId="0" borderId="0" xfId="7112" applyFill="1"/>
    <xf numFmtId="182" fontId="19" fillId="0" borderId="0" xfId="55" applyNumberFormat="1" applyFont="1" applyFill="1" applyBorder="1"/>
    <xf numFmtId="182" fontId="19" fillId="0" borderId="4" xfId="55" applyNumberFormat="1" applyFont="1" applyFill="1" applyBorder="1"/>
    <xf numFmtId="0" fontId="92" fillId="0" borderId="0" xfId="7112" applyFont="1" applyBorder="1" applyAlignment="1">
      <alignment horizontal="justify" vertical="center" wrapText="1"/>
    </xf>
    <xf numFmtId="0" fontId="91" fillId="0" borderId="0" xfId="7112" applyFont="1" applyBorder="1" applyAlignment="1">
      <alignment horizontal="justify" vertical="center" wrapText="1"/>
    </xf>
    <xf numFmtId="43" fontId="92" fillId="0" borderId="0" xfId="7112" applyNumberFormat="1" applyFont="1" applyBorder="1" applyAlignment="1">
      <alignment horizontal="center" vertical="center" wrapText="1"/>
    </xf>
    <xf numFmtId="0" fontId="92" fillId="0" borderId="0" xfId="7112" applyFont="1" applyFill="1" applyBorder="1" applyAlignment="1">
      <alignment vertical="center" wrapText="1"/>
    </xf>
    <xf numFmtId="182" fontId="92" fillId="0" borderId="0" xfId="7113" applyNumberFormat="1" applyFont="1" applyFill="1" applyBorder="1" applyAlignment="1">
      <alignment horizontal="center" vertical="center" wrapText="1"/>
    </xf>
    <xf numFmtId="43" fontId="92" fillId="0" borderId="0" xfId="7112" applyNumberFormat="1" applyFont="1" applyFill="1" applyBorder="1" applyAlignment="1">
      <alignment horizontal="center" vertical="center" wrapText="1"/>
    </xf>
    <xf numFmtId="0" fontId="91" fillId="0" borderId="0" xfId="7112" applyFont="1" applyBorder="1" applyAlignment="1">
      <alignment vertical="center" wrapText="1"/>
    </xf>
    <xf numFmtId="0" fontId="4" fillId="0" borderId="0" xfId="7112" applyBorder="1" applyAlignment="1">
      <alignment vertical="top" wrapText="1"/>
    </xf>
    <xf numFmtId="0" fontId="3" fillId="0" borderId="0" xfId="7112" applyFont="1"/>
    <xf numFmtId="182" fontId="92" fillId="0" borderId="16" xfId="55" applyNumberFormat="1" applyFont="1" applyFill="1" applyBorder="1" applyAlignment="1">
      <alignment horizontal="center" vertical="center" wrapText="1"/>
    </xf>
    <xf numFmtId="0" fontId="101" fillId="0" borderId="17" xfId="0" applyFont="1" applyBorder="1" applyAlignment="1">
      <alignment horizontal="center"/>
    </xf>
    <xf numFmtId="0" fontId="101" fillId="0" borderId="18" xfId="0" applyFont="1" applyBorder="1" applyAlignment="1">
      <alignment horizontal="center"/>
    </xf>
    <xf numFmtId="182" fontId="0" fillId="0" borderId="0" xfId="55" applyNumberFormat="1" applyFont="1" applyBorder="1"/>
    <xf numFmtId="182" fontId="0" fillId="0" borderId="19" xfId="55" applyNumberFormat="1" applyFont="1" applyBorder="1"/>
    <xf numFmtId="182" fontId="61" fillId="0" borderId="17" xfId="55" applyNumberFormat="1" applyFont="1" applyBorder="1"/>
    <xf numFmtId="182" fontId="61" fillId="0" borderId="18" xfId="55" applyNumberFormat="1" applyFont="1" applyBorder="1"/>
    <xf numFmtId="182" fontId="0" fillId="0" borderId="4" xfId="55" applyNumberFormat="1" applyFont="1" applyBorder="1"/>
    <xf numFmtId="182" fontId="91" fillId="34" borderId="4" xfId="55" applyNumberFormat="1" applyFont="1" applyFill="1" applyBorder="1" applyAlignment="1">
      <alignment horizontal="center" vertical="center" wrapText="1"/>
    </xf>
    <xf numFmtId="43" fontId="91" fillId="34" borderId="4" xfId="55" applyNumberFormat="1" applyFont="1" applyFill="1" applyBorder="1" applyAlignment="1">
      <alignment horizontal="center" vertical="center" wrapText="1"/>
    </xf>
    <xf numFmtId="170" fontId="19" fillId="0" borderId="0" xfId="0" applyNumberFormat="1" applyFont="1" applyFill="1" applyAlignment="1">
      <alignment horizontal="center"/>
    </xf>
    <xf numFmtId="0" fontId="26" fillId="0" borderId="0" xfId="0" applyNumberFormat="1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19" fillId="0" borderId="14" xfId="0" applyFont="1" applyFill="1" applyBorder="1"/>
    <xf numFmtId="172" fontId="19" fillId="0" borderId="4" xfId="0" applyNumberFormat="1" applyFont="1" applyFill="1" applyBorder="1"/>
    <xf numFmtId="0" fontId="26" fillId="0" borderId="0" xfId="0" applyFont="1" applyFill="1"/>
    <xf numFmtId="0" fontId="27" fillId="0" borderId="0" xfId="0" applyFont="1" applyFill="1" applyAlignment="1">
      <alignment horizontal="right"/>
    </xf>
    <xf numFmtId="43" fontId="19" fillId="0" borderId="0" xfId="55" applyFont="1" applyFill="1"/>
    <xf numFmtId="183" fontId="19" fillId="0" borderId="0" xfId="55" applyNumberFormat="1" applyFont="1" applyFill="1"/>
    <xf numFmtId="182" fontId="19" fillId="0" borderId="0" xfId="55" applyNumberFormat="1" applyFont="1" applyFill="1"/>
    <xf numFmtId="165" fontId="19" fillId="0" borderId="0" xfId="0" applyNumberFormat="1" applyFont="1" applyFill="1"/>
    <xf numFmtId="173" fontId="19" fillId="0" borderId="0" xfId="0" applyNumberFormat="1" applyFont="1" applyFill="1"/>
    <xf numFmtId="0" fontId="4" fillId="0" borderId="0" xfId="7112" applyBorder="1"/>
    <xf numFmtId="182" fontId="92" fillId="0" borderId="0" xfId="7112" applyNumberFormat="1" applyFont="1" applyBorder="1" applyAlignment="1">
      <alignment horizontal="center" vertical="center" wrapText="1"/>
    </xf>
    <xf numFmtId="0" fontId="4" fillId="0" borderId="0" xfId="7112" applyFill="1" applyBorder="1"/>
    <xf numFmtId="0" fontId="91" fillId="0" borderId="0" xfId="7112" applyFont="1" applyBorder="1" applyAlignment="1">
      <alignment horizontal="left" vertical="center"/>
    </xf>
    <xf numFmtId="182" fontId="91" fillId="0" borderId="0" xfId="55" applyNumberFormat="1" applyFont="1" applyBorder="1" applyAlignment="1">
      <alignment horizontal="center" vertical="center" wrapText="1"/>
    </xf>
    <xf numFmtId="182" fontId="92" fillId="0" borderId="0" xfId="55" applyNumberFormat="1" applyFont="1" applyBorder="1" applyAlignment="1">
      <alignment horizontal="center" vertical="center" wrapText="1"/>
    </xf>
    <xf numFmtId="0" fontId="19" fillId="34" borderId="0" xfId="0" applyFont="1" applyFill="1" applyBorder="1"/>
    <xf numFmtId="183" fontId="91" fillId="0" borderId="0" xfId="7112" applyNumberFormat="1" applyFont="1" applyFill="1" applyBorder="1" applyAlignment="1">
      <alignment horizontal="center" vertical="center" wrapText="1"/>
    </xf>
    <xf numFmtId="175" fontId="92" fillId="0" borderId="0" xfId="55" applyNumberFormat="1" applyFont="1" applyFill="1" applyBorder="1" applyAlignment="1">
      <alignment horizontal="center" vertical="center" wrapText="1"/>
    </xf>
    <xf numFmtId="0" fontId="94" fillId="0" borderId="0" xfId="7112" applyFont="1" applyBorder="1" applyAlignment="1">
      <alignment vertical="center" wrapText="1"/>
    </xf>
    <xf numFmtId="182" fontId="91" fillId="0" borderId="0" xfId="55" applyNumberFormat="1" applyFont="1" applyFill="1" applyBorder="1" applyAlignment="1">
      <alignment horizontal="center" vertical="center" wrapText="1"/>
    </xf>
    <xf numFmtId="0" fontId="95" fillId="0" borderId="0" xfId="7112" applyFont="1" applyBorder="1" applyAlignment="1">
      <alignment vertical="center" wrapText="1"/>
    </xf>
    <xf numFmtId="182" fontId="92" fillId="0" borderId="0" xfId="55" applyNumberFormat="1" applyFont="1" applyFill="1" applyBorder="1" applyAlignment="1">
      <alignment horizontal="center" vertical="center" wrapText="1"/>
    </xf>
    <xf numFmtId="0" fontId="93" fillId="0" borderId="0" xfId="7112" applyFont="1" applyFill="1" applyBorder="1" applyAlignment="1">
      <alignment vertical="center" wrapText="1"/>
    </xf>
    <xf numFmtId="182" fontId="93" fillId="0" borderId="0" xfId="55" applyNumberFormat="1" applyFont="1" applyFill="1" applyBorder="1" applyAlignment="1">
      <alignment horizontal="center" vertical="center" wrapText="1"/>
    </xf>
    <xf numFmtId="43" fontId="92" fillId="0" borderId="16" xfId="55" applyNumberFormat="1" applyFont="1" applyFill="1" applyBorder="1" applyAlignment="1">
      <alignment horizontal="center" vertical="center" wrapText="1"/>
    </xf>
    <xf numFmtId="201" fontId="4" fillId="0" borderId="0" xfId="7112" applyNumberFormat="1"/>
    <xf numFmtId="181" fontId="92" fillId="0" borderId="0" xfId="55" applyNumberFormat="1" applyFont="1" applyBorder="1" applyAlignment="1">
      <alignment horizontal="center" vertical="center" wrapText="1"/>
    </xf>
    <xf numFmtId="203" fontId="19" fillId="0" borderId="0" xfId="0" applyNumberFormat="1" applyFont="1" applyFill="1" applyBorder="1"/>
    <xf numFmtId="167" fontId="19" fillId="0" borderId="0" xfId="0" applyNumberFormat="1" applyFont="1" applyFill="1" applyBorder="1"/>
    <xf numFmtId="167" fontId="19" fillId="0" borderId="4" xfId="0" applyNumberFormat="1" applyFont="1" applyFill="1" applyBorder="1"/>
    <xf numFmtId="204" fontId="4" fillId="0" borderId="0" xfId="7112" applyNumberFormat="1"/>
    <xf numFmtId="183" fontId="19" fillId="0" borderId="0" xfId="55" applyNumberFormat="1" applyFont="1" applyFill="1" applyBorder="1"/>
    <xf numFmtId="174" fontId="19" fillId="0" borderId="0" xfId="55" applyNumberFormat="1" applyFont="1" applyFill="1"/>
    <xf numFmtId="174" fontId="19" fillId="0" borderId="0" xfId="55" applyNumberFormat="1" applyFont="1"/>
    <xf numFmtId="202" fontId="4" fillId="0" borderId="0" xfId="55" applyNumberFormat="1" applyFont="1"/>
    <xf numFmtId="0" fontId="19" fillId="87" borderId="0" xfId="0" applyFont="1" applyFill="1"/>
    <xf numFmtId="0" fontId="27" fillId="87" borderId="0" xfId="0" applyFont="1" applyFill="1"/>
    <xf numFmtId="165" fontId="19" fillId="87" borderId="0" xfId="0" applyNumberFormat="1" applyFont="1" applyFill="1" applyBorder="1"/>
    <xf numFmtId="0" fontId="92" fillId="0" borderId="32" xfId="7112" applyFont="1" applyFill="1" applyBorder="1" applyAlignment="1">
      <alignment vertical="center" wrapText="1"/>
    </xf>
    <xf numFmtId="0" fontId="92" fillId="0" borderId="17" xfId="7112" applyFont="1" applyFill="1" applyBorder="1" applyAlignment="1">
      <alignment vertical="center" wrapText="1"/>
    </xf>
    <xf numFmtId="182" fontId="92" fillId="0" borderId="17" xfId="7113" applyNumberFormat="1" applyFont="1" applyFill="1" applyBorder="1" applyAlignment="1">
      <alignment horizontal="center" vertical="center" wrapText="1"/>
    </xf>
    <xf numFmtId="182" fontId="92" fillId="0" borderId="18" xfId="7113" applyNumberFormat="1" applyFont="1" applyFill="1" applyBorder="1" applyAlignment="1">
      <alignment horizontal="center" vertical="center" wrapText="1"/>
    </xf>
    <xf numFmtId="0" fontId="91" fillId="0" borderId="33" xfId="7112" applyFont="1" applyBorder="1" applyAlignment="1">
      <alignment horizontal="justify" vertical="center" wrapText="1"/>
    </xf>
    <xf numFmtId="182" fontId="92" fillId="0" borderId="19" xfId="7113" applyNumberFormat="1" applyFont="1" applyFill="1" applyBorder="1" applyAlignment="1">
      <alignment horizontal="center" vertical="center" wrapText="1"/>
    </xf>
    <xf numFmtId="0" fontId="92" fillId="0" borderId="33" xfId="7112" applyFont="1" applyBorder="1" applyAlignment="1">
      <alignment horizontal="justify" vertical="center" wrapText="1"/>
    </xf>
    <xf numFmtId="0" fontId="92" fillId="0" borderId="16" xfId="7112" applyFont="1" applyBorder="1" applyAlignment="1">
      <alignment horizontal="justify" vertical="center" wrapText="1"/>
    </xf>
    <xf numFmtId="182" fontId="92" fillId="0" borderId="16" xfId="7113" applyNumberFormat="1" applyFont="1" applyFill="1" applyBorder="1" applyAlignment="1">
      <alignment horizontal="center" vertical="center" wrapText="1"/>
    </xf>
    <xf numFmtId="182" fontId="92" fillId="0" borderId="35" xfId="7113" applyNumberFormat="1" applyFont="1" applyFill="1" applyBorder="1" applyAlignment="1">
      <alignment horizontal="center" vertical="center" wrapText="1"/>
    </xf>
    <xf numFmtId="0" fontId="91" fillId="0" borderId="33" xfId="7112" applyFont="1" applyBorder="1" applyAlignment="1">
      <alignment vertical="center" wrapText="1"/>
    </xf>
    <xf numFmtId="0" fontId="91" fillId="0" borderId="19" xfId="7112" applyFont="1" applyBorder="1" applyAlignment="1">
      <alignment horizontal="center" vertical="center" wrapText="1"/>
    </xf>
    <xf numFmtId="0" fontId="101" fillId="0" borderId="32" xfId="0" applyFont="1" applyBorder="1" applyAlignment="1">
      <alignment horizontal="right"/>
    </xf>
    <xf numFmtId="0" fontId="0" fillId="0" borderId="33" xfId="0" applyBorder="1"/>
    <xf numFmtId="0" fontId="61" fillId="0" borderId="33" xfId="0" applyFont="1" applyBorder="1"/>
    <xf numFmtId="0" fontId="61" fillId="0" borderId="34" xfId="0" applyFont="1" applyBorder="1"/>
    <xf numFmtId="0" fontId="4" fillId="0" borderId="19" xfId="7112" applyBorder="1" applyAlignment="1">
      <alignment vertical="top" wrapText="1"/>
    </xf>
    <xf numFmtId="0" fontId="92" fillId="0" borderId="33" xfId="7112" applyFont="1" applyBorder="1" applyAlignment="1">
      <alignment vertical="center" wrapText="1"/>
    </xf>
    <xf numFmtId="0" fontId="92" fillId="0" borderId="34" xfId="7112" applyFont="1" applyBorder="1" applyAlignment="1">
      <alignment vertical="center" wrapText="1"/>
    </xf>
    <xf numFmtId="0" fontId="91" fillId="0" borderId="16" xfId="7112" applyFont="1" applyBorder="1" applyAlignment="1">
      <alignment horizontal="center" vertical="center" wrapText="1"/>
    </xf>
    <xf numFmtId="0" fontId="4" fillId="0" borderId="32" xfId="7112" applyBorder="1"/>
    <xf numFmtId="0" fontId="91" fillId="0" borderId="17" xfId="7112" applyFont="1" applyBorder="1" applyAlignment="1">
      <alignment horizontal="center" vertical="center" wrapText="1"/>
    </xf>
    <xf numFmtId="0" fontId="91" fillId="0" borderId="18" xfId="7112" applyFont="1" applyBorder="1" applyAlignment="1">
      <alignment horizontal="center" vertical="center" wrapText="1"/>
    </xf>
    <xf numFmtId="0" fontId="4" fillId="0" borderId="33" xfId="7112" applyBorder="1"/>
    <xf numFmtId="0" fontId="91" fillId="0" borderId="34" xfId="7112" applyFont="1" applyBorder="1" applyAlignment="1">
      <alignment vertical="center" wrapText="1"/>
    </xf>
    <xf numFmtId="0" fontId="91" fillId="0" borderId="35" xfId="7112" applyFont="1" applyBorder="1" applyAlignment="1">
      <alignment horizontal="center" vertical="center" wrapText="1"/>
    </xf>
    <xf numFmtId="0" fontId="92" fillId="0" borderId="33" xfId="7112" applyFont="1" applyFill="1" applyBorder="1" applyAlignment="1">
      <alignment vertical="center" wrapText="1"/>
    </xf>
    <xf numFmtId="0" fontId="91" fillId="0" borderId="33" xfId="7112" applyFont="1" applyBorder="1" applyAlignment="1">
      <alignment horizontal="left" vertical="center"/>
    </xf>
    <xf numFmtId="182" fontId="91" fillId="0" borderId="19" xfId="55" applyNumberFormat="1" applyFont="1" applyBorder="1" applyAlignment="1">
      <alignment horizontal="center" vertical="center" wrapText="1"/>
    </xf>
    <xf numFmtId="0" fontId="19" fillId="0" borderId="33" xfId="0" applyFont="1" applyFill="1" applyBorder="1"/>
    <xf numFmtId="182" fontId="92" fillId="0" borderId="19" xfId="55" applyNumberFormat="1" applyFont="1" applyBorder="1" applyAlignment="1">
      <alignment horizontal="center" vertical="center" wrapText="1"/>
    </xf>
    <xf numFmtId="0" fontId="19" fillId="0" borderId="33" xfId="0" applyFont="1" applyBorder="1"/>
    <xf numFmtId="0" fontId="19" fillId="34" borderId="33" xfId="0" applyFont="1" applyFill="1" applyBorder="1"/>
    <xf numFmtId="182" fontId="91" fillId="34" borderId="15" xfId="55" applyNumberFormat="1" applyFont="1" applyFill="1" applyBorder="1" applyAlignment="1">
      <alignment horizontal="center" vertical="center" wrapText="1"/>
    </xf>
    <xf numFmtId="182" fontId="92" fillId="0" borderId="19" xfId="55" applyNumberFormat="1" applyFont="1" applyFill="1" applyBorder="1" applyAlignment="1">
      <alignment horizontal="center" vertical="center" wrapText="1"/>
    </xf>
    <xf numFmtId="182" fontId="92" fillId="0" borderId="35" xfId="55" applyNumberFormat="1" applyFont="1" applyFill="1" applyBorder="1" applyAlignment="1">
      <alignment horizontal="center" vertical="center" wrapText="1"/>
    </xf>
    <xf numFmtId="182" fontId="91" fillId="0" borderId="19" xfId="55" applyNumberFormat="1" applyFont="1" applyFill="1" applyBorder="1" applyAlignment="1">
      <alignment horizontal="center" vertical="center" wrapText="1"/>
    </xf>
    <xf numFmtId="182" fontId="93" fillId="0" borderId="19" xfId="55" applyNumberFormat="1" applyFont="1" applyFill="1" applyBorder="1" applyAlignment="1">
      <alignment horizontal="center" vertical="center" wrapText="1"/>
    </xf>
    <xf numFmtId="0" fontId="94" fillId="0" borderId="33" xfId="7112" applyFont="1" applyBorder="1" applyAlignment="1">
      <alignment vertical="center" wrapText="1"/>
    </xf>
    <xf numFmtId="0" fontId="95" fillId="0" borderId="33" xfId="7112" applyFont="1" applyBorder="1" applyAlignment="1">
      <alignment vertical="center" wrapText="1"/>
    </xf>
    <xf numFmtId="0" fontId="92" fillId="0" borderId="33" xfId="7112" applyFont="1" applyBorder="1" applyAlignment="1">
      <alignment horizontal="justify" vertical="center"/>
    </xf>
    <xf numFmtId="0" fontId="92" fillId="0" borderId="0" xfId="7112" applyFont="1" applyBorder="1" applyAlignment="1">
      <alignment horizontal="justify" vertical="center"/>
    </xf>
    <xf numFmtId="0" fontId="4" fillId="0" borderId="19" xfId="7112" applyBorder="1"/>
    <xf numFmtId="0" fontId="91" fillId="0" borderId="0" xfId="7112" applyFont="1" applyBorder="1" applyAlignment="1">
      <alignment horizontal="center" vertical="center"/>
    </xf>
    <xf numFmtId="182" fontId="92" fillId="0" borderId="16" xfId="7113" applyNumberFormat="1" applyFont="1" applyBorder="1" applyAlignment="1">
      <alignment horizontal="center" vertical="center" wrapText="1"/>
    </xf>
    <xf numFmtId="182" fontId="92" fillId="0" borderId="16" xfId="55" applyNumberFormat="1" applyFont="1" applyBorder="1" applyAlignment="1">
      <alignment horizontal="center" vertical="center" wrapText="1"/>
    </xf>
    <xf numFmtId="182" fontId="92" fillId="0" borderId="35" xfId="55" applyNumberFormat="1" applyFont="1" applyBorder="1" applyAlignment="1">
      <alignment horizontal="center" vertical="center" wrapText="1"/>
    </xf>
    <xf numFmtId="0" fontId="0" fillId="0" borderId="0" xfId="0" applyBorder="1"/>
    <xf numFmtId="182" fontId="4" fillId="0" borderId="0" xfId="55" applyNumberFormat="1" applyFont="1" applyBorder="1"/>
    <xf numFmtId="0" fontId="92" fillId="0" borderId="0" xfId="7112" applyFont="1" applyFill="1" applyBorder="1" applyAlignment="1">
      <alignment horizontal="center" vertical="center" wrapText="1"/>
    </xf>
    <xf numFmtId="182" fontId="4" fillId="0" borderId="0" xfId="55" applyNumberFormat="1" applyFont="1" applyFill="1" applyBorder="1"/>
    <xf numFmtId="205" fontId="92" fillId="0" borderId="0" xfId="7112" applyNumberFormat="1" applyFont="1" applyBorder="1" applyAlignment="1">
      <alignment horizontal="center" vertical="center" wrapText="1"/>
    </xf>
    <xf numFmtId="0" fontId="3" fillId="0" borderId="0" xfId="7112" applyFont="1" applyBorder="1"/>
    <xf numFmtId="0" fontId="92" fillId="0" borderId="33" xfId="7112" quotePrefix="1" applyFont="1" applyBorder="1" applyAlignment="1">
      <alignment horizontal="justify" vertical="center" wrapText="1"/>
    </xf>
    <xf numFmtId="0" fontId="91" fillId="0" borderId="33" xfId="7112" quotePrefix="1" applyFont="1" applyBorder="1" applyAlignment="1">
      <alignment horizontal="left" vertical="center"/>
    </xf>
    <xf numFmtId="0" fontId="0" fillId="0" borderId="0" xfId="0" applyFill="1"/>
    <xf numFmtId="181" fontId="0" fillId="0" borderId="0" xfId="0" applyNumberFormat="1" applyFill="1"/>
    <xf numFmtId="203" fontId="19" fillId="0" borderId="0" xfId="0" applyNumberFormat="1" applyFont="1" applyFill="1"/>
    <xf numFmtId="182" fontId="19" fillId="0" borderId="0" xfId="55" applyNumberFormat="1" applyFont="1"/>
    <xf numFmtId="182" fontId="19" fillId="87" borderId="0" xfId="55" applyNumberFormat="1" applyFont="1" applyFill="1" applyBorder="1"/>
    <xf numFmtId="182" fontId="19" fillId="87" borderId="0" xfId="55" applyNumberFormat="1" applyFont="1" applyFill="1"/>
    <xf numFmtId="182" fontId="19" fillId="0" borderId="0" xfId="55" applyNumberFormat="1" applyFont="1" applyBorder="1"/>
    <xf numFmtId="43" fontId="91" fillId="0" borderId="0" xfId="55" applyNumberFormat="1" applyFont="1" applyFill="1" applyBorder="1" applyAlignment="1">
      <alignment horizontal="center" vertical="center" wrapText="1"/>
    </xf>
    <xf numFmtId="182" fontId="1" fillId="0" borderId="15" xfId="55" applyNumberFormat="1" applyFont="1" applyBorder="1"/>
    <xf numFmtId="0" fontId="92" fillId="0" borderId="33" xfId="7112" applyFont="1" applyBorder="1" applyAlignment="1">
      <alignment horizontal="left" vertical="center"/>
    </xf>
    <xf numFmtId="182" fontId="92" fillId="0" borderId="17" xfId="7113" applyNumberFormat="1" applyFont="1" applyBorder="1" applyAlignment="1">
      <alignment horizontal="center" vertical="center" wrapText="1"/>
    </xf>
    <xf numFmtId="182" fontId="92" fillId="0" borderId="17" xfId="55" applyNumberFormat="1" applyFont="1" applyFill="1" applyBorder="1" applyAlignment="1">
      <alignment horizontal="center" vertical="center" wrapText="1"/>
    </xf>
    <xf numFmtId="182" fontId="92" fillId="0" borderId="17" xfId="55" applyNumberFormat="1" applyFont="1" applyBorder="1" applyAlignment="1">
      <alignment horizontal="center" vertical="center" wrapText="1"/>
    </xf>
    <xf numFmtId="182" fontId="92" fillId="0" borderId="18" xfId="55" applyNumberFormat="1" applyFont="1" applyBorder="1" applyAlignment="1">
      <alignment horizontal="center" vertical="center" wrapText="1"/>
    </xf>
    <xf numFmtId="182" fontId="92" fillId="0" borderId="0" xfId="7113" applyNumberFormat="1" applyFont="1" applyBorder="1" applyAlignment="1">
      <alignment horizontal="center" vertical="center" wrapText="1"/>
    </xf>
    <xf numFmtId="0" fontId="103" fillId="88" borderId="14" xfId="7112" quotePrefix="1" applyFont="1" applyFill="1" applyBorder="1" applyAlignment="1">
      <alignment horizontal="left" vertical="center"/>
    </xf>
    <xf numFmtId="0" fontId="91" fillId="88" borderId="4" xfId="7112" applyFont="1" applyFill="1" applyBorder="1" applyAlignment="1">
      <alignment horizontal="left" vertical="center"/>
    </xf>
    <xf numFmtId="0" fontId="102" fillId="88" borderId="4" xfId="7112" applyFont="1" applyFill="1" applyBorder="1"/>
    <xf numFmtId="0" fontId="102" fillId="88" borderId="15" xfId="7112" applyFont="1" applyFill="1" applyBorder="1"/>
    <xf numFmtId="0" fontId="0" fillId="0" borderId="34" xfId="0" applyBorder="1"/>
    <xf numFmtId="0" fontId="104" fillId="89" borderId="0" xfId="0" applyFont="1" applyFill="1" applyAlignment="1">
      <alignment vertical="center"/>
    </xf>
    <xf numFmtId="0" fontId="104" fillId="89" borderId="0" xfId="0" applyFont="1" applyFill="1" applyAlignment="1">
      <alignment vertical="center" wrapText="1"/>
    </xf>
    <xf numFmtId="0" fontId="55" fillId="89" borderId="36" xfId="0" applyFont="1" applyFill="1" applyBorder="1" applyAlignment="1">
      <alignment horizontal="left"/>
    </xf>
    <xf numFmtId="0" fontId="105" fillId="89" borderId="0" xfId="0" applyFont="1" applyFill="1" applyAlignment="1">
      <alignment vertical="center"/>
    </xf>
    <xf numFmtId="0" fontId="105" fillId="89" borderId="0" xfId="0" applyFont="1" applyFill="1" applyAlignment="1">
      <alignment vertical="center" wrapText="1"/>
    </xf>
    <xf numFmtId="0" fontId="106" fillId="89" borderId="0" xfId="0" applyFont="1" applyFill="1" applyAlignment="1"/>
    <xf numFmtId="0" fontId="106" fillId="90" borderId="37" xfId="0" applyFont="1" applyFill="1" applyBorder="1" applyAlignment="1"/>
    <xf numFmtId="0" fontId="106" fillId="90" borderId="37" xfId="0" applyFont="1" applyFill="1" applyBorder="1" applyAlignment="1">
      <alignment wrapText="1"/>
    </xf>
    <xf numFmtId="0" fontId="106" fillId="90" borderId="37" xfId="0" applyFont="1" applyFill="1" applyBorder="1" applyAlignment="1">
      <alignment horizontal="center" wrapText="1"/>
    </xf>
    <xf numFmtId="0" fontId="107" fillId="89" borderId="0" xfId="0" applyFont="1" applyFill="1" applyAlignment="1">
      <alignment horizontal="left"/>
    </xf>
    <xf numFmtId="0" fontId="108" fillId="0" borderId="37" xfId="0" applyFont="1" applyFill="1" applyBorder="1" applyAlignment="1">
      <alignment horizontal="left" vertical="center"/>
    </xf>
    <xf numFmtId="0" fontId="108" fillId="0" borderId="37" xfId="0" applyFont="1" applyFill="1" applyBorder="1" applyAlignment="1">
      <alignment horizontal="left" vertical="center" wrapText="1"/>
    </xf>
    <xf numFmtId="206" fontId="108" fillId="0" borderId="37" xfId="0" applyNumberFormat="1" applyFont="1" applyFill="1" applyBorder="1" applyAlignment="1">
      <alignment horizontal="right" vertical="center"/>
    </xf>
    <xf numFmtId="0" fontId="108" fillId="91" borderId="37" xfId="0" applyFont="1" applyFill="1" applyBorder="1" applyAlignment="1">
      <alignment horizontal="left" vertical="center"/>
    </xf>
    <xf numFmtId="0" fontId="108" fillId="91" borderId="37" xfId="0" applyFont="1" applyFill="1" applyBorder="1" applyAlignment="1">
      <alignment horizontal="right" vertical="center"/>
    </xf>
    <xf numFmtId="0" fontId="108" fillId="91" borderId="37" xfId="0" applyFont="1" applyFill="1" applyBorder="1" applyAlignment="1">
      <alignment horizontal="right" vertical="center" wrapText="1"/>
    </xf>
    <xf numFmtId="206" fontId="108" fillId="91" borderId="37" xfId="0" applyNumberFormat="1" applyFont="1" applyFill="1" applyBorder="1" applyAlignment="1">
      <alignment horizontal="right" vertical="center"/>
    </xf>
    <xf numFmtId="206" fontId="104" fillId="89" borderId="0" xfId="0" applyNumberFormat="1" applyFont="1" applyFill="1" applyAlignment="1">
      <alignment vertical="center"/>
    </xf>
    <xf numFmtId="206" fontId="104" fillId="89" borderId="0" xfId="0" applyNumberFormat="1" applyFont="1" applyFill="1" applyAlignment="1">
      <alignment vertical="center" wrapText="1"/>
    </xf>
    <xf numFmtId="0" fontId="108" fillId="91" borderId="37" xfId="0" applyFont="1" applyFill="1" applyBorder="1" applyAlignment="1">
      <alignment horizontal="left" vertical="center" wrapText="1"/>
    </xf>
    <xf numFmtId="0" fontId="109" fillId="92" borderId="0" xfId="0" applyFont="1" applyFill="1" applyAlignment="1">
      <alignment vertical="center"/>
    </xf>
    <xf numFmtId="0" fontId="110" fillId="92" borderId="0" xfId="0" applyFont="1" applyFill="1" applyAlignment="1">
      <alignment vertical="center"/>
    </xf>
    <xf numFmtId="0" fontId="110" fillId="92" borderId="0" xfId="0" applyFont="1" applyFill="1" applyAlignment="1">
      <alignment vertical="center" wrapText="1"/>
    </xf>
    <xf numFmtId="0" fontId="110" fillId="22" borderId="0" xfId="0" applyFont="1" applyFill="1" applyBorder="1" applyAlignment="1">
      <alignment vertical="center"/>
    </xf>
    <xf numFmtId="0" fontId="27" fillId="0" borderId="38" xfId="0" applyFont="1" applyBorder="1"/>
    <xf numFmtId="0" fontId="20" fillId="0" borderId="38" xfId="0" applyFont="1" applyBorder="1"/>
    <xf numFmtId="0" fontId="23" fillId="0" borderId="38" xfId="0" applyFont="1" applyBorder="1" applyAlignment="1">
      <alignment wrapText="1"/>
    </xf>
    <xf numFmtId="0" fontId="0" fillId="0" borderId="38" xfId="0" applyFill="1" applyBorder="1"/>
    <xf numFmtId="37" fontId="23" fillId="0" borderId="38" xfId="0" applyNumberFormat="1" applyFont="1" applyBorder="1"/>
    <xf numFmtId="0" fontId="110" fillId="93" borderId="0" xfId="0" applyFont="1" applyFill="1" applyAlignment="1">
      <alignment vertical="center"/>
    </xf>
    <xf numFmtId="0" fontId="110" fillId="93" borderId="0" xfId="0" applyFont="1" applyFill="1" applyAlignment="1">
      <alignment vertical="center" wrapText="1"/>
    </xf>
    <xf numFmtId="0" fontId="110" fillId="94" borderId="0" xfId="0" applyFont="1" applyFill="1" applyBorder="1" applyAlignment="1">
      <alignment vertical="center"/>
    </xf>
    <xf numFmtId="0" fontId="27" fillId="0" borderId="17" xfId="0" applyFont="1" applyBorder="1" applyAlignment="1">
      <alignment horizontal="left" wrapText="1"/>
    </xf>
    <xf numFmtId="207" fontId="0" fillId="0" borderId="17" xfId="0" quotePrefix="1" applyNumberFormat="1" applyFill="1" applyBorder="1"/>
    <xf numFmtId="207" fontId="0" fillId="0" borderId="17" xfId="0" quotePrefix="1" applyNumberFormat="1" applyFill="1" applyBorder="1" applyAlignment="1">
      <alignment wrapText="1"/>
    </xf>
    <xf numFmtId="206" fontId="27" fillId="0" borderId="17" xfId="0" quotePrefix="1" applyNumberFormat="1" applyFont="1" applyBorder="1"/>
    <xf numFmtId="206" fontId="0" fillId="0" borderId="0" xfId="0" applyNumberFormat="1" applyFill="1"/>
    <xf numFmtId="206" fontId="0" fillId="0" borderId="0" xfId="0" applyNumberFormat="1" applyFill="1" applyAlignment="1">
      <alignment wrapText="1"/>
    </xf>
    <xf numFmtId="206" fontId="0" fillId="0" borderId="0" xfId="0" applyNumberFormat="1"/>
    <xf numFmtId="0" fontId="27" fillId="0" borderId="16" xfId="0" applyFont="1" applyBorder="1"/>
    <xf numFmtId="207" fontId="0" fillId="0" borderId="16" xfId="0" quotePrefix="1" applyNumberFormat="1" applyBorder="1"/>
    <xf numFmtId="207" fontId="0" fillId="0" borderId="16" xfId="0" quotePrefix="1" applyNumberFormat="1" applyBorder="1" applyAlignment="1">
      <alignment wrapText="1"/>
    </xf>
    <xf numFmtId="206" fontId="27" fillId="0" borderId="16" xfId="0" quotePrefix="1" applyNumberFormat="1" applyFont="1" applyBorder="1"/>
    <xf numFmtId="0" fontId="27" fillId="0" borderId="39" xfId="0" applyFont="1" applyBorder="1"/>
    <xf numFmtId="207" fontId="0" fillId="0" borderId="39" xfId="0" quotePrefix="1" applyNumberFormat="1" applyBorder="1"/>
    <xf numFmtId="207" fontId="0" fillId="0" borderId="39" xfId="0" quotePrefix="1" applyNumberFormat="1" applyBorder="1" applyAlignment="1">
      <alignment wrapText="1"/>
    </xf>
    <xf numFmtId="206" fontId="27" fillId="0" borderId="39" xfId="0" quotePrefix="1" applyNumberFormat="1" applyFont="1" applyBorder="1"/>
    <xf numFmtId="3" fontId="27" fillId="0" borderId="17" xfId="0" applyNumberFormat="1" applyFont="1" applyBorder="1" applyAlignment="1"/>
    <xf numFmtId="3" fontId="27" fillId="0" borderId="17" xfId="0" applyNumberFormat="1" applyFont="1" applyBorder="1" applyAlignment="1">
      <alignment wrapText="1"/>
    </xf>
    <xf numFmtId="3" fontId="27" fillId="0" borderId="0" xfId="0" applyNumberFormat="1" applyFont="1" applyBorder="1" applyAlignment="1"/>
    <xf numFmtId="3" fontId="27" fillId="0" borderId="0" xfId="0" applyNumberFormat="1" applyFont="1" applyBorder="1" applyAlignment="1">
      <alignment wrapText="1"/>
    </xf>
    <xf numFmtId="3" fontId="27" fillId="0" borderId="16" xfId="0" applyNumberFormat="1" applyFont="1" applyBorder="1" applyAlignment="1">
      <alignment wrapText="1"/>
    </xf>
    <xf numFmtId="3" fontId="19" fillId="0" borderId="0" xfId="0" applyNumberFormat="1" applyFont="1" applyBorder="1" applyAlignment="1"/>
    <xf numFmtId="3" fontId="19" fillId="0" borderId="0" xfId="0" applyNumberFormat="1" applyFont="1" applyBorder="1" applyAlignment="1">
      <alignment wrapText="1"/>
    </xf>
    <xf numFmtId="3" fontId="27" fillId="0" borderId="0" xfId="0" quotePrefix="1" applyNumberFormat="1" applyFont="1" applyBorder="1" applyAlignment="1"/>
    <xf numFmtId="3" fontId="27" fillId="0" borderId="0" xfId="0" quotePrefix="1" applyNumberFormat="1" applyFont="1" applyFill="1" applyBorder="1" applyAlignment="1"/>
    <xf numFmtId="0" fontId="0" fillId="0" borderId="38" xfId="0" applyBorder="1"/>
    <xf numFmtId="0" fontId="0" fillId="0" borderId="38" xfId="0" applyBorder="1" applyAlignment="1">
      <alignment wrapText="1"/>
    </xf>
    <xf numFmtId="3" fontId="27" fillId="0" borderId="38" xfId="0" applyNumberFormat="1" applyFont="1" applyFill="1" applyBorder="1"/>
    <xf numFmtId="0" fontId="0" fillId="0" borderId="0" xfId="0" applyAlignment="1">
      <alignment wrapText="1"/>
    </xf>
    <xf numFmtId="206" fontId="27" fillId="0" borderId="0" xfId="0" applyNumberFormat="1" applyFont="1" applyFill="1"/>
    <xf numFmtId="206" fontId="0" fillId="0" borderId="39" xfId="0" quotePrefix="1" applyNumberFormat="1" applyBorder="1"/>
    <xf numFmtId="206" fontId="0" fillId="0" borderId="39" xfId="0" quotePrefix="1" applyNumberFormat="1" applyBorder="1" applyAlignment="1">
      <alignment wrapText="1"/>
    </xf>
    <xf numFmtId="3" fontId="27" fillId="0" borderId="40" xfId="0" applyNumberFormat="1" applyFont="1" applyBorder="1" applyAlignment="1">
      <alignment wrapText="1"/>
    </xf>
    <xf numFmtId="0" fontId="0" fillId="0" borderId="40" xfId="0" applyBorder="1"/>
    <xf numFmtId="0" fontId="0" fillId="0" borderId="40" xfId="0" applyBorder="1" applyAlignment="1">
      <alignment wrapText="1"/>
    </xf>
    <xf numFmtId="206" fontId="27" fillId="0" borderId="40" xfId="0" applyNumberFormat="1" applyFont="1" applyFill="1" applyBorder="1"/>
    <xf numFmtId="0" fontId="56" fillId="89" borderId="0" xfId="0" applyFont="1" applyFill="1" applyAlignment="1">
      <alignment vertical="center"/>
    </xf>
    <xf numFmtId="3" fontId="56" fillId="89" borderId="0" xfId="0" applyNumberFormat="1" applyFont="1" applyFill="1" applyAlignment="1">
      <alignment vertical="center"/>
    </xf>
    <xf numFmtId="0" fontId="109" fillId="89" borderId="0" xfId="0" applyFont="1" applyFill="1" applyAlignment="1">
      <alignment vertical="center"/>
    </xf>
    <xf numFmtId="0" fontId="112" fillId="89" borderId="0" xfId="0" applyFont="1" applyFill="1" applyAlignment="1">
      <alignment vertical="center"/>
    </xf>
    <xf numFmtId="0" fontId="109" fillId="93" borderId="0" xfId="0" applyFont="1" applyFill="1" applyAlignment="1">
      <alignment vertical="center"/>
    </xf>
    <xf numFmtId="0" fontId="20" fillId="0" borderId="16" xfId="0" applyFont="1" applyBorder="1" applyAlignment="1">
      <alignment horizontal="center"/>
    </xf>
    <xf numFmtId="0" fontId="103" fillId="0" borderId="0" xfId="7112" quotePrefix="1" applyFont="1" applyFill="1" applyBorder="1" applyAlignment="1">
      <alignment horizontal="left" vertical="center"/>
    </xf>
    <xf numFmtId="0" fontId="91" fillId="0" borderId="0" xfId="7112" applyFont="1" applyFill="1" applyBorder="1" applyAlignment="1">
      <alignment horizontal="left" vertical="center"/>
    </xf>
    <xf numFmtId="0" fontId="102" fillId="0" borderId="0" xfId="7112" applyFont="1" applyFill="1" applyBorder="1"/>
    <xf numFmtId="0" fontId="113" fillId="0" borderId="0" xfId="7112" applyFont="1" applyBorder="1"/>
    <xf numFmtId="0" fontId="110" fillId="89" borderId="0" xfId="0" applyFont="1" applyFill="1" applyAlignment="1">
      <alignment vertical="center"/>
    </xf>
    <xf numFmtId="170" fontId="27" fillId="0" borderId="0" xfId="0" applyNumberFormat="1" applyFont="1" applyFill="1" applyAlignment="1">
      <alignment horizontal="center"/>
    </xf>
    <xf numFmtId="0" fontId="114" fillId="0" borderId="0" xfId="7112" applyFont="1" applyFill="1" applyBorder="1"/>
    <xf numFmtId="0" fontId="114" fillId="88" borderId="0" xfId="7112" applyFont="1" applyFill="1" applyBorder="1"/>
    <xf numFmtId="0" fontId="114" fillId="0" borderId="0" xfId="7112" applyFont="1" applyBorder="1"/>
  </cellXfs>
  <cellStyles count="7606">
    <cellStyle name="$" xfId="7114"/>
    <cellStyle name="$ 2" xfId="7115"/>
    <cellStyle name="$_Adjustments-RSVA" xfId="7116"/>
    <cellStyle name="$_Adjustments-RSVA_Brampton Rev. Tracking" xfId="7117"/>
    <cellStyle name="$_Brampton Rev. Tracking" xfId="7118"/>
    <cellStyle name="$_CCA-Request_H11bps" xfId="7119"/>
    <cellStyle name="$_CCA-Request_H11bps 2" xfId="7120"/>
    <cellStyle name="$_CCA-Request_H11bps July 9" xfId="7121"/>
    <cellStyle name="$_CCA-Request_H11bps July 9 2" xfId="7122"/>
    <cellStyle name="$_CCA-Request_H11bps July 9_Adjustments-RSVA" xfId="7123"/>
    <cellStyle name="$_CCA-Request_H11bps July 9_Adjustments-RSVA_Brampton Rev. Tracking" xfId="7124"/>
    <cellStyle name="$_CCA-Request_H11bps July 9_Brampton Rev. Tracking" xfId="7125"/>
    <cellStyle name="$_CCA-Request_H11bps_Adjustments-RSVA" xfId="7126"/>
    <cellStyle name="$_CCA-Request_H11bps_Adjustments-RSVA_Brampton Rev. Tracking" xfId="7127"/>
    <cellStyle name="$_CCA-Request_H11bps_Brampton Rev. Tracking" xfId="7128"/>
    <cellStyle name="$comma" xfId="7129"/>
    <cellStyle name="%" xfId="792"/>
    <cellStyle name="_Comma" xfId="7130"/>
    <cellStyle name="_Comma 2" xfId="7131"/>
    <cellStyle name="_Currency" xfId="7132"/>
    <cellStyle name="_Currency 2" xfId="7133"/>
    <cellStyle name="_CurrencySpace" xfId="7134"/>
    <cellStyle name="_CurrencySpace 2" xfId="7135"/>
    <cellStyle name="_Multiple" xfId="7136"/>
    <cellStyle name="_Multiple 2" xfId="7137"/>
    <cellStyle name="_Multiple_2007 PBR Filing Working File 080115" xfId="7138"/>
    <cellStyle name="_Multiple_2008 PBR Filing Working File 090116" xfId="7139"/>
    <cellStyle name="_Multiple_2010 RMDx BP090610c-1" xfId="7140"/>
    <cellStyle name="_Multiple_2010 RMDx BP091222c-old" xfId="7141"/>
    <cellStyle name="_Multiple_Actual vs. Budget Volume" xfId="7142"/>
    <cellStyle name="_Multiple_Book1" xfId="7143"/>
    <cellStyle name="_Multiple_Brampton HOBNI RCOPA Tracking" xfId="7144"/>
    <cellStyle name="_Multiple_Brampton Rev. Tracking" xfId="7145"/>
    <cellStyle name="_Multiple_Dec 2011 Rider 8 and Smart Meter Schedule 120105" xfId="7146"/>
    <cellStyle name="_Multiple_Detail" xfId="7147"/>
    <cellStyle name="_Multiple_Dx Decision Workbook (2)" xfId="7148"/>
    <cellStyle name="_Multiple_F_Mstr_Cntrl_rates" xfId="7149"/>
    <cellStyle name="_Multiple_Fcst_Chg_new" xfId="7150"/>
    <cellStyle name="_Multiple_Fcst_new" xfId="7151"/>
    <cellStyle name="_Multiple_Fcst_Prev_new" xfId="7152"/>
    <cellStyle name="_Multiple_In_F_Dx_Rates_new" xfId="7153"/>
    <cellStyle name="_Multiple_In_R_Customers_new" xfId="7154"/>
    <cellStyle name="_Multiple_In_R_kWhs_New" xfId="7155"/>
    <cellStyle name="_Multiple_In_R_kWs_New" xfId="7156"/>
    <cellStyle name="_Multiple_LV" xfId="7157"/>
    <cellStyle name="_Multiple_Monthly Foregone Revenue Cal'n_08PL based on Sep07 LF_090109 (3)" xfId="7158"/>
    <cellStyle name="_Multiple_Out_Accrual_Bud_091222c" xfId="7159"/>
    <cellStyle name="_Multiple_Out_Accrual_Bud_100222f" xfId="7160"/>
    <cellStyle name="_Multiple_Out_Accrual_Bud_100525g" xfId="7161"/>
    <cellStyle name="_Multiple_Out_Accural_Bud_101112a" xfId="7162"/>
    <cellStyle name="_Multiple_Out_Variances_Summary" xfId="7163"/>
    <cellStyle name="_Multiple_Q4-07 METS Rebate Accrual" xfId="7164"/>
    <cellStyle name="_Multiple_Q4-07 METS Revenue Accrual" xfId="7165"/>
    <cellStyle name="_Multiple_Rate Class" xfId="7166"/>
    <cellStyle name="_Multiple_Revenue High Level Checking" xfId="7167"/>
    <cellStyle name="_Multiple_RMBill Master Dec08 090105" xfId="7168"/>
    <cellStyle name="_Multiple_RMBill Master Dec08 090116" xfId="7169"/>
    <cellStyle name="_Multiple_RMDx BP061208b ACDec07_071227" xfId="7170"/>
    <cellStyle name="_Multiple_RMDx BP061208b ACDec07_080104" xfId="7171"/>
    <cellStyle name="_Multiple_RMDx BP061208b ACJune07_290607" xfId="7172"/>
    <cellStyle name="_Multiple_RMDx BP071213h ACApr08_080430" xfId="7173"/>
    <cellStyle name="_Multiple_RMDx BP071213h ACAugust08_080903" xfId="7174"/>
    <cellStyle name="_Multiple_RMDx BP071213h ACDec08_090105v2" xfId="7175"/>
    <cellStyle name="_Multiple_RMDx BP071213h ACFeb08_080304" xfId="7176"/>
    <cellStyle name="_Multiple_RMDx BP071213h ACJuly08_080805 v3" xfId="7177"/>
    <cellStyle name="_Multiple_RMDx BP071213h ACJune08_080703_SM Adjusted" xfId="7178"/>
    <cellStyle name="_Multiple_RMDx BP071213h ACMar08_080401" xfId="7179"/>
    <cellStyle name="_Multiple_RMDx BP071213h ACMay08_080603b" xfId="7180"/>
    <cellStyle name="_Multiple_RMDx BP071213h ACNov08_081202" xfId="7181"/>
    <cellStyle name="_Multiple_RMDx BP071213h ACOct08_081104" xfId="7182"/>
    <cellStyle name="_Multiple_RMDx BP090121i ACDec09_100118" xfId="7183"/>
    <cellStyle name="_Multiple_RMDx BP090121i ACJan09_090117" xfId="7184"/>
    <cellStyle name="_Multiple_RMDx BP090121i ACJan09_090204b" xfId="7185"/>
    <cellStyle name="_Multiple_RMDx BP090121i ACJuly09_090730" xfId="7186"/>
    <cellStyle name="_Multiple_RMDx BP090121i ACJune09_090707_newrates" xfId="7187"/>
    <cellStyle name="_Multiple_RMDx BP090121i ACMay09_090507_new rate classes" xfId="7188"/>
    <cellStyle name="_Multiple_RMDx BP090121i ACMay09_090519" xfId="7189"/>
    <cellStyle name="_Multiple_RMDx BP090121i ACMay09_090604" xfId="7190"/>
    <cellStyle name="_Multiple_RMDx BP100525g ACMay10_100611" xfId="7191"/>
    <cellStyle name="_Multiple_RMTx" xfId="7192"/>
    <cellStyle name="_Multiple_RMTx BP052510j_Sep09LF ACAug10_100902" xfId="7193"/>
    <cellStyle name="_Multiple_RMTx BP052510j_Sep09LF ACDec10_110106" xfId="7194"/>
    <cellStyle name="_Multiple_RMTx BP081216h_Apr08LF ACNov09_100104 - Lei" xfId="7195"/>
    <cellStyle name="_Multiple_Sheet1" xfId="7196"/>
    <cellStyle name="_Multiple_Year End 2008 Journal Entry Workbook" xfId="7197"/>
    <cellStyle name="_MultipleSpace" xfId="7198"/>
    <cellStyle name="_MultipleSpace 2" xfId="7199"/>
    <cellStyle name="_MultipleSpace_2007 PBR Filing Working File 080115" xfId="7200"/>
    <cellStyle name="_MultipleSpace_2008 PBR Filing Working File 090116" xfId="7201"/>
    <cellStyle name="_MultipleSpace_2010 RMDx BP090610c-1" xfId="7202"/>
    <cellStyle name="_MultipleSpace_2010 RMDx BP091222c-old" xfId="7203"/>
    <cellStyle name="_MultipleSpace_Actual vs. Budget Volume" xfId="7204"/>
    <cellStyle name="_MultipleSpace_Book1" xfId="7205"/>
    <cellStyle name="_MultipleSpace_Brampton HOBNI RCOPA Tracking" xfId="7206"/>
    <cellStyle name="_MultipleSpace_Brampton Rev. Tracking" xfId="7207"/>
    <cellStyle name="_MultipleSpace_Dec 2011 Rider 8 and Smart Meter Schedule 120105" xfId="7208"/>
    <cellStyle name="_MultipleSpace_Detail" xfId="7209"/>
    <cellStyle name="_MultipleSpace_Dx Decision Workbook (2)" xfId="7210"/>
    <cellStyle name="_MultipleSpace_F_Mstr_Cntrl_rates" xfId="7211"/>
    <cellStyle name="_MultipleSpace_Fcst_Chg_new" xfId="7212"/>
    <cellStyle name="_MultipleSpace_Fcst_new" xfId="7213"/>
    <cellStyle name="_MultipleSpace_Fcst_Prev_new" xfId="7214"/>
    <cellStyle name="_MultipleSpace_In_F_Dx_Rates_new" xfId="7215"/>
    <cellStyle name="_MultipleSpace_In_R_Customers_new" xfId="7216"/>
    <cellStyle name="_MultipleSpace_In_R_kWhs_New" xfId="7217"/>
    <cellStyle name="_MultipleSpace_In_R_kWs_New" xfId="7218"/>
    <cellStyle name="_MultipleSpace_LV" xfId="7219"/>
    <cellStyle name="_MultipleSpace_Monthly Foregone Revenue Cal'n_08PL based on Sep07 LF_090109 (3)" xfId="7220"/>
    <cellStyle name="_MultipleSpace_Out_Accrual_Bud_091222c" xfId="7221"/>
    <cellStyle name="_MultipleSpace_Out_Accrual_Bud_100222f" xfId="7222"/>
    <cellStyle name="_MultipleSpace_Out_Accrual_Bud_100525g" xfId="7223"/>
    <cellStyle name="_MultipleSpace_Out_Accural_Bud_101112a" xfId="7224"/>
    <cellStyle name="_MultipleSpace_Out_Variances_Summary" xfId="7225"/>
    <cellStyle name="_MultipleSpace_Q4-07 METS Rebate Accrual" xfId="7226"/>
    <cellStyle name="_MultipleSpace_Q4-07 METS Revenue Accrual" xfId="7227"/>
    <cellStyle name="_MultipleSpace_Rate Class" xfId="7228"/>
    <cellStyle name="_MultipleSpace_Revenue High Level Checking" xfId="7229"/>
    <cellStyle name="_MultipleSpace_RMBill Master Dec08 090105" xfId="7230"/>
    <cellStyle name="_MultipleSpace_RMBill Master Dec08 090116" xfId="7231"/>
    <cellStyle name="_MultipleSpace_RMDx BP061208b ACDec07_071227" xfId="7232"/>
    <cellStyle name="_MultipleSpace_RMDx BP061208b ACDec07_080104" xfId="7233"/>
    <cellStyle name="_MultipleSpace_RMDx BP061208b ACJune07_290607" xfId="7234"/>
    <cellStyle name="_MultipleSpace_RMDx BP071213h ACApr08_080430" xfId="7235"/>
    <cellStyle name="_MultipleSpace_RMDx BP071213h ACAugust08_080903" xfId="7236"/>
    <cellStyle name="_MultipleSpace_RMDx BP071213h ACDec08_090105v2" xfId="7237"/>
    <cellStyle name="_MultipleSpace_RMDx BP071213h ACFeb08_080304" xfId="7238"/>
    <cellStyle name="_MultipleSpace_RMDx BP071213h ACJuly08_080805 v3" xfId="7239"/>
    <cellStyle name="_MultipleSpace_RMDx BP071213h ACJune08_080703_SM Adjusted" xfId="7240"/>
    <cellStyle name="_MultipleSpace_RMDx BP071213h ACMar08_080401" xfId="7241"/>
    <cellStyle name="_MultipleSpace_RMDx BP071213h ACMay08_080603b" xfId="7242"/>
    <cellStyle name="_MultipleSpace_RMDx BP071213h ACNov08_081202" xfId="7243"/>
    <cellStyle name="_MultipleSpace_RMDx BP071213h ACOct08_081104" xfId="7244"/>
    <cellStyle name="_MultipleSpace_RMDx BP090121i ACDec09_100118" xfId="7245"/>
    <cellStyle name="_MultipleSpace_RMDx BP090121i ACJan09_090117" xfId="7246"/>
    <cellStyle name="_MultipleSpace_RMDx BP090121i ACJan09_090204b" xfId="7247"/>
    <cellStyle name="_MultipleSpace_RMDx BP090121i ACJuly09_090730" xfId="7248"/>
    <cellStyle name="_MultipleSpace_RMDx BP090121i ACJune09_090707_newrates" xfId="7249"/>
    <cellStyle name="_MultipleSpace_RMDx BP090121i ACMay09_090507_new rate classes" xfId="7250"/>
    <cellStyle name="_MultipleSpace_RMDx BP090121i ACMay09_090519" xfId="7251"/>
    <cellStyle name="_MultipleSpace_RMDx BP090121i ACMay09_090604" xfId="7252"/>
    <cellStyle name="_MultipleSpace_RMDx BP100525g ACMay10_100611" xfId="7253"/>
    <cellStyle name="_MultipleSpace_RMTx" xfId="7254"/>
    <cellStyle name="_MultipleSpace_RMTx BP052510j_Sep09LF ACAug10_100902" xfId="7255"/>
    <cellStyle name="_MultipleSpace_RMTx BP052510j_Sep09LF ACDec10_110106" xfId="7256"/>
    <cellStyle name="_MultipleSpace_RMTx BP081216h_Apr08LF ACNov09_100104 - Lei" xfId="7257"/>
    <cellStyle name="_MultipleSpace_Sheet1" xfId="7258"/>
    <cellStyle name="_MultipleSpace_Year End 2008 Journal Entry Workbook" xfId="7259"/>
    <cellStyle name="_Percent" xfId="7260"/>
    <cellStyle name="_Percent 2" xfId="7261"/>
    <cellStyle name="_Percent_2007 PBR Filing Working File 080115" xfId="7262"/>
    <cellStyle name="_Percent_2008 PBR Filing Working File 090116" xfId="7263"/>
    <cellStyle name="_Percent_2010 RMDx BP090610c-1" xfId="7264"/>
    <cellStyle name="_Percent_2010 RMDx BP091222c-old" xfId="7265"/>
    <cellStyle name="_Percent_Actual vs. Budget Volume" xfId="7266"/>
    <cellStyle name="_Percent_Book1" xfId="7267"/>
    <cellStyle name="_Percent_Brampton HOBNI RCOPA Tracking" xfId="7268"/>
    <cellStyle name="_Percent_Brampton Rev. Tracking" xfId="7269"/>
    <cellStyle name="_Percent_Dec 2011 Rider 8 and Smart Meter Schedule 120105" xfId="7270"/>
    <cellStyle name="_Percent_Detail" xfId="7271"/>
    <cellStyle name="_Percent_Dx Decision Workbook (2)" xfId="7272"/>
    <cellStyle name="_Percent_F_Mstr_Cntrl_rates" xfId="7273"/>
    <cellStyle name="_Percent_Fcst_Chg_new" xfId="7274"/>
    <cellStyle name="_Percent_Fcst_new" xfId="7275"/>
    <cellStyle name="_Percent_Fcst_Prev_new" xfId="7276"/>
    <cellStyle name="_Percent_In_F_Dx_Rates_new" xfId="7277"/>
    <cellStyle name="_Percent_In_R_Customers_new" xfId="7278"/>
    <cellStyle name="_Percent_In_R_kWhs_New" xfId="7279"/>
    <cellStyle name="_Percent_In_R_kWs_New" xfId="7280"/>
    <cellStyle name="_Percent_LV" xfId="7281"/>
    <cellStyle name="_Percent_Monthly Foregone Revenue Cal'n_08PL based on Sep07 LF_090109 (3)" xfId="7282"/>
    <cellStyle name="_Percent_Out_Accrual_Bud_091222c" xfId="7283"/>
    <cellStyle name="_Percent_Out_Accrual_Bud_100222f" xfId="7284"/>
    <cellStyle name="_Percent_Out_Accrual_Bud_100525g" xfId="7285"/>
    <cellStyle name="_Percent_Out_Accural_Bud_101112a" xfId="7286"/>
    <cellStyle name="_Percent_Out_Variances_Summary" xfId="7287"/>
    <cellStyle name="_Percent_Q4-07 METS Rebate Accrual" xfId="7288"/>
    <cellStyle name="_Percent_Q4-07 METS Revenue Accrual" xfId="7289"/>
    <cellStyle name="_Percent_Rate Class" xfId="7290"/>
    <cellStyle name="_Percent_Revenue High Level Checking" xfId="7291"/>
    <cellStyle name="_Percent_RMBill Master Dec08 090105" xfId="7292"/>
    <cellStyle name="_Percent_RMBill Master Dec08 090116" xfId="7293"/>
    <cellStyle name="_Percent_RMDx BP061208b ACDec07_071227" xfId="7294"/>
    <cellStyle name="_Percent_RMDx BP061208b ACDec07_080104" xfId="7295"/>
    <cellStyle name="_Percent_RMDx BP061208b ACJune07_290607" xfId="7296"/>
    <cellStyle name="_Percent_RMDx BP071213h ACApr08_080430" xfId="7297"/>
    <cellStyle name="_Percent_RMDx BP071213h ACAugust08_080903" xfId="7298"/>
    <cellStyle name="_Percent_RMDx BP071213h ACDec08_090105v2" xfId="7299"/>
    <cellStyle name="_Percent_RMDx BP071213h ACFeb08_080304" xfId="7300"/>
    <cellStyle name="_Percent_RMDx BP071213h ACJuly08_080805 v3" xfId="7301"/>
    <cellStyle name="_Percent_RMDx BP071213h ACJune08_080703_SM Adjusted" xfId="7302"/>
    <cellStyle name="_Percent_RMDx BP071213h ACMar08_080401" xfId="7303"/>
    <cellStyle name="_Percent_RMDx BP071213h ACMay08_080603b" xfId="7304"/>
    <cellStyle name="_Percent_RMDx BP071213h ACNov08_081202" xfId="7305"/>
    <cellStyle name="_Percent_RMDx BP071213h ACOct08_081104" xfId="7306"/>
    <cellStyle name="_Percent_RMDx BP090121i ACDec09_100118" xfId="7307"/>
    <cellStyle name="_Percent_RMDx BP090121i ACJan09_090117" xfId="7308"/>
    <cellStyle name="_Percent_RMDx BP090121i ACJan09_090204b" xfId="7309"/>
    <cellStyle name="_Percent_RMDx BP090121i ACJuly09_090730" xfId="7310"/>
    <cellStyle name="_Percent_RMDx BP090121i ACJune09_090707_newrates" xfId="7311"/>
    <cellStyle name="_Percent_RMDx BP090121i ACMay09_090507_new rate classes" xfId="7312"/>
    <cellStyle name="_Percent_RMDx BP090121i ACMay09_090519" xfId="7313"/>
    <cellStyle name="_Percent_RMDx BP090121i ACMay09_090604" xfId="7314"/>
    <cellStyle name="_Percent_RMDx BP100525g ACMay10_100611" xfId="7315"/>
    <cellStyle name="_Percent_RMTx" xfId="7316"/>
    <cellStyle name="_Percent_RMTx BP052510j_Sep09LF ACAug10_100902" xfId="7317"/>
    <cellStyle name="_Percent_RMTx BP052510j_Sep09LF ACDec10_110106" xfId="7318"/>
    <cellStyle name="_Percent_RMTx BP081216h_Apr08LF ACNov09_100104 - Lei" xfId="7319"/>
    <cellStyle name="_Percent_Sheet1" xfId="7320"/>
    <cellStyle name="_Percent_Year End 2008 Journal Entry Workbook" xfId="7321"/>
    <cellStyle name="_PercentSpace" xfId="7322"/>
    <cellStyle name="_PercentSpace 2" xfId="7323"/>
    <cellStyle name="_PercentSpace_AR Analysis 061207" xfId="7324"/>
    <cellStyle name="_PercentSpace_RMDx BP050513a 051212a" xfId="7325"/>
    <cellStyle name="20% - Accent1" xfId="1" builtinId="30" customBuiltin="1"/>
    <cellStyle name="20% - Accent1 10" xfId="201"/>
    <cellStyle name="20% - Accent1 10 2" xfId="202"/>
    <cellStyle name="20% - Accent1 10 2 2" xfId="6452"/>
    <cellStyle name="20% - Accent1 10 3" xfId="6453"/>
    <cellStyle name="20% - Accent1 11" xfId="203"/>
    <cellStyle name="20% - Accent1 11 2" xfId="6454"/>
    <cellStyle name="20% - Accent1 12" xfId="204"/>
    <cellStyle name="20% - Accent1 12 2" xfId="6455"/>
    <cellStyle name="20% - Accent1 13" xfId="205"/>
    <cellStyle name="20% - Accent1 13 2" xfId="6456"/>
    <cellStyle name="20% - Accent1 14" xfId="206"/>
    <cellStyle name="20% - Accent1 14 2" xfId="6457"/>
    <cellStyle name="20% - Accent1 2" xfId="2"/>
    <cellStyle name="20% - Accent1 2 2" xfId="113"/>
    <cellStyle name="20% - Accent1 2 2 2" xfId="207"/>
    <cellStyle name="20% - Accent1 2 2 2 2" xfId="6458"/>
    <cellStyle name="20% - Accent1 2 3" xfId="6459"/>
    <cellStyle name="20% - Accent1 3" xfId="114"/>
    <cellStyle name="20% - Accent1 3 2" xfId="208"/>
    <cellStyle name="20% - Accent1 3 2 2" xfId="209"/>
    <cellStyle name="20% - Accent1 3 2 2 2" xfId="210"/>
    <cellStyle name="20% - Accent1 3 2 2 2 2" xfId="6460"/>
    <cellStyle name="20% - Accent1 3 2 2 3" xfId="6461"/>
    <cellStyle name="20% - Accent1 3 2 3" xfId="211"/>
    <cellStyle name="20% - Accent1 3 2 3 2" xfId="6462"/>
    <cellStyle name="20% - Accent1 3 2 4" xfId="6463"/>
    <cellStyle name="20% - Accent1 3 3" xfId="212"/>
    <cellStyle name="20% - Accent1 3 3 2" xfId="213"/>
    <cellStyle name="20% - Accent1 3 3 2 2" xfId="6464"/>
    <cellStyle name="20% - Accent1 3 3 3" xfId="6465"/>
    <cellStyle name="20% - Accent1 3 4" xfId="214"/>
    <cellStyle name="20% - Accent1 3 4 2" xfId="6466"/>
    <cellStyle name="20% - Accent1 3 5" xfId="215"/>
    <cellStyle name="20% - Accent1 3 5 2" xfId="6467"/>
    <cellStyle name="20% - Accent1 3 6" xfId="6352"/>
    <cellStyle name="20% - Accent1 3 7" xfId="6468"/>
    <cellStyle name="20% - Accent1 4" xfId="216"/>
    <cellStyle name="20% - Accent1 4 2" xfId="217"/>
    <cellStyle name="20% - Accent1 4 2 2" xfId="218"/>
    <cellStyle name="20% - Accent1 4 2 2 2" xfId="6469"/>
    <cellStyle name="20% - Accent1 4 2 3" xfId="6470"/>
    <cellStyle name="20% - Accent1 4 3" xfId="219"/>
    <cellStyle name="20% - Accent1 4 3 2" xfId="6471"/>
    <cellStyle name="20% - Accent1 4 4" xfId="220"/>
    <cellStyle name="20% - Accent1 4 4 2" xfId="6472"/>
    <cellStyle name="20% - Accent1 4 5" xfId="6473"/>
    <cellStyle name="20% - Accent1 5" xfId="221"/>
    <cellStyle name="20% - Accent1 5 2" xfId="222"/>
    <cellStyle name="20% - Accent1 5 2 2" xfId="223"/>
    <cellStyle name="20% - Accent1 5 2 2 2" xfId="6474"/>
    <cellStyle name="20% - Accent1 5 2 3" xfId="6475"/>
    <cellStyle name="20% - Accent1 5 3" xfId="224"/>
    <cellStyle name="20% - Accent1 5 3 2" xfId="6476"/>
    <cellStyle name="20% - Accent1 5 4" xfId="6477"/>
    <cellStyle name="20% - Accent1 6" xfId="225"/>
    <cellStyle name="20% - Accent1 6 2" xfId="226"/>
    <cellStyle name="20% - Accent1 6 2 2" xfId="227"/>
    <cellStyle name="20% - Accent1 6 2 2 2" xfId="6478"/>
    <cellStyle name="20% - Accent1 6 2 3" xfId="6479"/>
    <cellStyle name="20% - Accent1 6 3" xfId="228"/>
    <cellStyle name="20% - Accent1 6 3 2" xfId="6480"/>
    <cellStyle name="20% - Accent1 6 4" xfId="6481"/>
    <cellStyle name="20% - Accent1 7" xfId="229"/>
    <cellStyle name="20% - Accent1 7 2" xfId="230"/>
    <cellStyle name="20% - Accent1 7 2 2" xfId="231"/>
    <cellStyle name="20% - Accent1 7 2 2 2" xfId="6482"/>
    <cellStyle name="20% - Accent1 7 2 3" xfId="6483"/>
    <cellStyle name="20% - Accent1 7 3" xfId="232"/>
    <cellStyle name="20% - Accent1 7 3 2" xfId="6484"/>
    <cellStyle name="20% - Accent1 7 4" xfId="6485"/>
    <cellStyle name="20% - Accent1 8" xfId="233"/>
    <cellStyle name="20% - Accent1 8 2" xfId="234"/>
    <cellStyle name="20% - Accent1 8 2 2" xfId="235"/>
    <cellStyle name="20% - Accent1 8 2 2 2" xfId="6486"/>
    <cellStyle name="20% - Accent1 8 2 3" xfId="6487"/>
    <cellStyle name="20% - Accent1 8 3" xfId="236"/>
    <cellStyle name="20% - Accent1 8 3 2" xfId="6488"/>
    <cellStyle name="20% - Accent1 8 4" xfId="6489"/>
    <cellStyle name="20% - Accent1 9" xfId="237"/>
    <cellStyle name="20% - Accent1 9 2" xfId="238"/>
    <cellStyle name="20% - Accent1 9 2 2" xfId="239"/>
    <cellStyle name="20% - Accent1 9 2 2 2" xfId="6490"/>
    <cellStyle name="20% - Accent1 9 2 3" xfId="6491"/>
    <cellStyle name="20% - Accent1 9 3" xfId="240"/>
    <cellStyle name="20% - Accent1 9 3 2" xfId="6492"/>
    <cellStyle name="20% - Accent1 9 4" xfId="6493"/>
    <cellStyle name="20% - Accent2" xfId="3" builtinId="34" customBuiltin="1"/>
    <cellStyle name="20% - Accent2 10" xfId="241"/>
    <cellStyle name="20% - Accent2 10 2" xfId="242"/>
    <cellStyle name="20% - Accent2 10 2 2" xfId="6494"/>
    <cellStyle name="20% - Accent2 10 3" xfId="6495"/>
    <cellStyle name="20% - Accent2 11" xfId="243"/>
    <cellStyle name="20% - Accent2 11 2" xfId="6496"/>
    <cellStyle name="20% - Accent2 12" xfId="244"/>
    <cellStyle name="20% - Accent2 12 2" xfId="6497"/>
    <cellStyle name="20% - Accent2 13" xfId="245"/>
    <cellStyle name="20% - Accent2 13 2" xfId="6498"/>
    <cellStyle name="20% - Accent2 14" xfId="246"/>
    <cellStyle name="20% - Accent2 14 2" xfId="6499"/>
    <cellStyle name="20% - Accent2 2" xfId="4"/>
    <cellStyle name="20% - Accent2 2 2" xfId="115"/>
    <cellStyle name="20% - Accent2 2 2 2" xfId="247"/>
    <cellStyle name="20% - Accent2 2 2 2 2" xfId="6500"/>
    <cellStyle name="20% - Accent2 2 3" xfId="6501"/>
    <cellStyle name="20% - Accent2 3" xfId="116"/>
    <cellStyle name="20% - Accent2 3 2" xfId="248"/>
    <cellStyle name="20% - Accent2 3 2 2" xfId="249"/>
    <cellStyle name="20% - Accent2 3 2 2 2" xfId="250"/>
    <cellStyle name="20% - Accent2 3 2 2 2 2" xfId="6502"/>
    <cellStyle name="20% - Accent2 3 2 2 3" xfId="6503"/>
    <cellStyle name="20% - Accent2 3 2 3" xfId="251"/>
    <cellStyle name="20% - Accent2 3 2 3 2" xfId="6504"/>
    <cellStyle name="20% - Accent2 3 2 4" xfId="6505"/>
    <cellStyle name="20% - Accent2 3 3" xfId="252"/>
    <cellStyle name="20% - Accent2 3 3 2" xfId="253"/>
    <cellStyle name="20% - Accent2 3 3 2 2" xfId="6506"/>
    <cellStyle name="20% - Accent2 3 3 3" xfId="6507"/>
    <cellStyle name="20% - Accent2 3 4" xfId="254"/>
    <cellStyle name="20% - Accent2 3 4 2" xfId="6508"/>
    <cellStyle name="20% - Accent2 3 5" xfId="255"/>
    <cellStyle name="20% - Accent2 3 5 2" xfId="6509"/>
    <cellStyle name="20% - Accent2 3 6" xfId="6353"/>
    <cellStyle name="20% - Accent2 3 7" xfId="6510"/>
    <cellStyle name="20% - Accent2 4" xfId="256"/>
    <cellStyle name="20% - Accent2 4 2" xfId="257"/>
    <cellStyle name="20% - Accent2 4 2 2" xfId="258"/>
    <cellStyle name="20% - Accent2 4 2 2 2" xfId="6511"/>
    <cellStyle name="20% - Accent2 4 2 3" xfId="6512"/>
    <cellStyle name="20% - Accent2 4 3" xfId="259"/>
    <cellStyle name="20% - Accent2 4 3 2" xfId="6513"/>
    <cellStyle name="20% - Accent2 4 4" xfId="260"/>
    <cellStyle name="20% - Accent2 4 4 2" xfId="6514"/>
    <cellStyle name="20% - Accent2 4 5" xfId="6515"/>
    <cellStyle name="20% - Accent2 5" xfId="261"/>
    <cellStyle name="20% - Accent2 5 2" xfId="262"/>
    <cellStyle name="20% - Accent2 5 2 2" xfId="263"/>
    <cellStyle name="20% - Accent2 5 2 2 2" xfId="6516"/>
    <cellStyle name="20% - Accent2 5 2 3" xfId="6517"/>
    <cellStyle name="20% - Accent2 5 3" xfId="264"/>
    <cellStyle name="20% - Accent2 5 3 2" xfId="6518"/>
    <cellStyle name="20% - Accent2 5 4" xfId="6519"/>
    <cellStyle name="20% - Accent2 6" xfId="265"/>
    <cellStyle name="20% - Accent2 6 2" xfId="266"/>
    <cellStyle name="20% - Accent2 6 2 2" xfId="267"/>
    <cellStyle name="20% - Accent2 6 2 2 2" xfId="6520"/>
    <cellStyle name="20% - Accent2 6 2 3" xfId="6521"/>
    <cellStyle name="20% - Accent2 6 3" xfId="268"/>
    <cellStyle name="20% - Accent2 6 3 2" xfId="6522"/>
    <cellStyle name="20% - Accent2 6 4" xfId="6523"/>
    <cellStyle name="20% - Accent2 7" xfId="269"/>
    <cellStyle name="20% - Accent2 7 2" xfId="270"/>
    <cellStyle name="20% - Accent2 7 2 2" xfId="271"/>
    <cellStyle name="20% - Accent2 7 2 2 2" xfId="6524"/>
    <cellStyle name="20% - Accent2 7 2 3" xfId="6525"/>
    <cellStyle name="20% - Accent2 7 3" xfId="272"/>
    <cellStyle name="20% - Accent2 7 3 2" xfId="6526"/>
    <cellStyle name="20% - Accent2 7 4" xfId="6527"/>
    <cellStyle name="20% - Accent2 8" xfId="273"/>
    <cellStyle name="20% - Accent2 8 2" xfId="274"/>
    <cellStyle name="20% - Accent2 8 2 2" xfId="275"/>
    <cellStyle name="20% - Accent2 8 2 2 2" xfId="6528"/>
    <cellStyle name="20% - Accent2 8 2 3" xfId="6529"/>
    <cellStyle name="20% - Accent2 8 3" xfId="276"/>
    <cellStyle name="20% - Accent2 8 3 2" xfId="6530"/>
    <cellStyle name="20% - Accent2 8 4" xfId="6531"/>
    <cellStyle name="20% - Accent2 9" xfId="277"/>
    <cellStyle name="20% - Accent2 9 2" xfId="278"/>
    <cellStyle name="20% - Accent2 9 2 2" xfId="279"/>
    <cellStyle name="20% - Accent2 9 2 2 2" xfId="6532"/>
    <cellStyle name="20% - Accent2 9 2 3" xfId="6533"/>
    <cellStyle name="20% - Accent2 9 3" xfId="280"/>
    <cellStyle name="20% - Accent2 9 3 2" xfId="6534"/>
    <cellStyle name="20% - Accent2 9 4" xfId="6535"/>
    <cellStyle name="20% - Accent3" xfId="5" builtinId="38" customBuiltin="1"/>
    <cellStyle name="20% - Accent3 10" xfId="281"/>
    <cellStyle name="20% - Accent3 10 2" xfId="282"/>
    <cellStyle name="20% - Accent3 10 2 2" xfId="6536"/>
    <cellStyle name="20% - Accent3 10 3" xfId="6537"/>
    <cellStyle name="20% - Accent3 11" xfId="283"/>
    <cellStyle name="20% - Accent3 11 2" xfId="6538"/>
    <cellStyle name="20% - Accent3 12" xfId="284"/>
    <cellStyle name="20% - Accent3 12 2" xfId="6539"/>
    <cellStyle name="20% - Accent3 13" xfId="285"/>
    <cellStyle name="20% - Accent3 13 2" xfId="6540"/>
    <cellStyle name="20% - Accent3 14" xfId="286"/>
    <cellStyle name="20% - Accent3 14 2" xfId="6541"/>
    <cellStyle name="20% - Accent3 2" xfId="6"/>
    <cellStyle name="20% - Accent3 2 2" xfId="117"/>
    <cellStyle name="20% - Accent3 2 2 2" xfId="287"/>
    <cellStyle name="20% - Accent3 2 2 2 2" xfId="6542"/>
    <cellStyle name="20% - Accent3 2 3" xfId="6543"/>
    <cellStyle name="20% - Accent3 3" xfId="118"/>
    <cellStyle name="20% - Accent3 3 2" xfId="288"/>
    <cellStyle name="20% - Accent3 3 2 2" xfId="289"/>
    <cellStyle name="20% - Accent3 3 2 2 2" xfId="290"/>
    <cellStyle name="20% - Accent3 3 2 2 2 2" xfId="6544"/>
    <cellStyle name="20% - Accent3 3 2 2 3" xfId="6545"/>
    <cellStyle name="20% - Accent3 3 2 3" xfId="291"/>
    <cellStyle name="20% - Accent3 3 2 3 2" xfId="6546"/>
    <cellStyle name="20% - Accent3 3 2 4" xfId="6547"/>
    <cellStyle name="20% - Accent3 3 3" xfId="292"/>
    <cellStyle name="20% - Accent3 3 3 2" xfId="293"/>
    <cellStyle name="20% - Accent3 3 3 2 2" xfId="6548"/>
    <cellStyle name="20% - Accent3 3 3 3" xfId="6549"/>
    <cellStyle name="20% - Accent3 3 4" xfId="294"/>
    <cellStyle name="20% - Accent3 3 4 2" xfId="6550"/>
    <cellStyle name="20% - Accent3 3 5" xfId="295"/>
    <cellStyle name="20% - Accent3 3 5 2" xfId="6551"/>
    <cellStyle name="20% - Accent3 3 6" xfId="6354"/>
    <cellStyle name="20% - Accent3 3 7" xfId="6552"/>
    <cellStyle name="20% - Accent3 4" xfId="296"/>
    <cellStyle name="20% - Accent3 4 2" xfId="297"/>
    <cellStyle name="20% - Accent3 4 2 2" xfId="298"/>
    <cellStyle name="20% - Accent3 4 2 2 2" xfId="6553"/>
    <cellStyle name="20% - Accent3 4 2 3" xfId="6554"/>
    <cellStyle name="20% - Accent3 4 3" xfId="299"/>
    <cellStyle name="20% - Accent3 4 3 2" xfId="6555"/>
    <cellStyle name="20% - Accent3 4 4" xfId="300"/>
    <cellStyle name="20% - Accent3 4 4 2" xfId="6556"/>
    <cellStyle name="20% - Accent3 4 5" xfId="6557"/>
    <cellStyle name="20% - Accent3 5" xfId="301"/>
    <cellStyle name="20% - Accent3 5 2" xfId="302"/>
    <cellStyle name="20% - Accent3 5 2 2" xfId="303"/>
    <cellStyle name="20% - Accent3 5 2 2 2" xfId="6558"/>
    <cellStyle name="20% - Accent3 5 2 3" xfId="6559"/>
    <cellStyle name="20% - Accent3 5 3" xfId="304"/>
    <cellStyle name="20% - Accent3 5 3 2" xfId="6560"/>
    <cellStyle name="20% - Accent3 5 4" xfId="6561"/>
    <cellStyle name="20% - Accent3 6" xfId="305"/>
    <cellStyle name="20% - Accent3 6 2" xfId="306"/>
    <cellStyle name="20% - Accent3 6 2 2" xfId="307"/>
    <cellStyle name="20% - Accent3 6 2 2 2" xfId="6562"/>
    <cellStyle name="20% - Accent3 6 2 3" xfId="6563"/>
    <cellStyle name="20% - Accent3 6 3" xfId="308"/>
    <cellStyle name="20% - Accent3 6 3 2" xfId="6564"/>
    <cellStyle name="20% - Accent3 6 4" xfId="6565"/>
    <cellStyle name="20% - Accent3 7" xfId="309"/>
    <cellStyle name="20% - Accent3 7 2" xfId="310"/>
    <cellStyle name="20% - Accent3 7 2 2" xfId="311"/>
    <cellStyle name="20% - Accent3 7 2 2 2" xfId="6566"/>
    <cellStyle name="20% - Accent3 7 2 3" xfId="6567"/>
    <cellStyle name="20% - Accent3 7 3" xfId="312"/>
    <cellStyle name="20% - Accent3 7 3 2" xfId="6568"/>
    <cellStyle name="20% - Accent3 7 4" xfId="6569"/>
    <cellStyle name="20% - Accent3 8" xfId="313"/>
    <cellStyle name="20% - Accent3 8 2" xfId="314"/>
    <cellStyle name="20% - Accent3 8 2 2" xfId="315"/>
    <cellStyle name="20% - Accent3 8 2 2 2" xfId="6570"/>
    <cellStyle name="20% - Accent3 8 2 3" xfId="6571"/>
    <cellStyle name="20% - Accent3 8 3" xfId="316"/>
    <cellStyle name="20% - Accent3 8 3 2" xfId="6572"/>
    <cellStyle name="20% - Accent3 8 4" xfId="6573"/>
    <cellStyle name="20% - Accent3 9" xfId="317"/>
    <cellStyle name="20% - Accent3 9 2" xfId="318"/>
    <cellStyle name="20% - Accent3 9 2 2" xfId="319"/>
    <cellStyle name="20% - Accent3 9 2 2 2" xfId="6574"/>
    <cellStyle name="20% - Accent3 9 2 3" xfId="6575"/>
    <cellStyle name="20% - Accent3 9 3" xfId="320"/>
    <cellStyle name="20% - Accent3 9 3 2" xfId="6576"/>
    <cellStyle name="20% - Accent3 9 4" xfId="6577"/>
    <cellStyle name="20% - Accent4" xfId="7" builtinId="42" customBuiltin="1"/>
    <cellStyle name="20% - Accent4 10" xfId="321"/>
    <cellStyle name="20% - Accent4 10 2" xfId="322"/>
    <cellStyle name="20% - Accent4 10 2 2" xfId="6578"/>
    <cellStyle name="20% - Accent4 10 3" xfId="6579"/>
    <cellStyle name="20% - Accent4 11" xfId="323"/>
    <cellStyle name="20% - Accent4 11 2" xfId="6580"/>
    <cellStyle name="20% - Accent4 12" xfId="324"/>
    <cellStyle name="20% - Accent4 12 2" xfId="6581"/>
    <cellStyle name="20% - Accent4 13" xfId="325"/>
    <cellStyle name="20% - Accent4 13 2" xfId="6582"/>
    <cellStyle name="20% - Accent4 14" xfId="326"/>
    <cellStyle name="20% - Accent4 14 2" xfId="6583"/>
    <cellStyle name="20% - Accent4 2" xfId="8"/>
    <cellStyle name="20% - Accent4 2 2" xfId="119"/>
    <cellStyle name="20% - Accent4 2 2 2" xfId="327"/>
    <cellStyle name="20% - Accent4 2 2 2 2" xfId="6584"/>
    <cellStyle name="20% - Accent4 2 3" xfId="6585"/>
    <cellStyle name="20% - Accent4 3" xfId="120"/>
    <cellStyle name="20% - Accent4 3 2" xfId="328"/>
    <cellStyle name="20% - Accent4 3 2 2" xfId="329"/>
    <cellStyle name="20% - Accent4 3 2 2 2" xfId="330"/>
    <cellStyle name="20% - Accent4 3 2 2 2 2" xfId="6586"/>
    <cellStyle name="20% - Accent4 3 2 2 3" xfId="6587"/>
    <cellStyle name="20% - Accent4 3 2 3" xfId="331"/>
    <cellStyle name="20% - Accent4 3 2 3 2" xfId="6588"/>
    <cellStyle name="20% - Accent4 3 2 4" xfId="6589"/>
    <cellStyle name="20% - Accent4 3 3" xfId="332"/>
    <cellStyle name="20% - Accent4 3 3 2" xfId="333"/>
    <cellStyle name="20% - Accent4 3 3 2 2" xfId="6590"/>
    <cellStyle name="20% - Accent4 3 3 3" xfId="6591"/>
    <cellStyle name="20% - Accent4 3 4" xfId="334"/>
    <cellStyle name="20% - Accent4 3 4 2" xfId="6592"/>
    <cellStyle name="20% - Accent4 3 5" xfId="335"/>
    <cellStyle name="20% - Accent4 3 5 2" xfId="6593"/>
    <cellStyle name="20% - Accent4 3 6" xfId="6355"/>
    <cellStyle name="20% - Accent4 3 7" xfId="6594"/>
    <cellStyle name="20% - Accent4 4" xfId="336"/>
    <cellStyle name="20% - Accent4 4 2" xfId="337"/>
    <cellStyle name="20% - Accent4 4 2 2" xfId="338"/>
    <cellStyle name="20% - Accent4 4 2 2 2" xfId="6595"/>
    <cellStyle name="20% - Accent4 4 2 3" xfId="6596"/>
    <cellStyle name="20% - Accent4 4 3" xfId="339"/>
    <cellStyle name="20% - Accent4 4 3 2" xfId="6597"/>
    <cellStyle name="20% - Accent4 4 4" xfId="340"/>
    <cellStyle name="20% - Accent4 4 4 2" xfId="6598"/>
    <cellStyle name="20% - Accent4 4 5" xfId="6599"/>
    <cellStyle name="20% - Accent4 5" xfId="341"/>
    <cellStyle name="20% - Accent4 5 2" xfId="342"/>
    <cellStyle name="20% - Accent4 5 2 2" xfId="343"/>
    <cellStyle name="20% - Accent4 5 2 2 2" xfId="6600"/>
    <cellStyle name="20% - Accent4 5 2 3" xfId="6601"/>
    <cellStyle name="20% - Accent4 5 3" xfId="344"/>
    <cellStyle name="20% - Accent4 5 3 2" xfId="6602"/>
    <cellStyle name="20% - Accent4 5 4" xfId="6603"/>
    <cellStyle name="20% - Accent4 6" xfId="345"/>
    <cellStyle name="20% - Accent4 6 2" xfId="346"/>
    <cellStyle name="20% - Accent4 6 2 2" xfId="347"/>
    <cellStyle name="20% - Accent4 6 2 2 2" xfId="6604"/>
    <cellStyle name="20% - Accent4 6 2 3" xfId="6605"/>
    <cellStyle name="20% - Accent4 6 3" xfId="348"/>
    <cellStyle name="20% - Accent4 6 3 2" xfId="6606"/>
    <cellStyle name="20% - Accent4 6 4" xfId="6607"/>
    <cellStyle name="20% - Accent4 7" xfId="349"/>
    <cellStyle name="20% - Accent4 7 2" xfId="350"/>
    <cellStyle name="20% - Accent4 7 2 2" xfId="351"/>
    <cellStyle name="20% - Accent4 7 2 2 2" xfId="6608"/>
    <cellStyle name="20% - Accent4 7 2 3" xfId="6609"/>
    <cellStyle name="20% - Accent4 7 3" xfId="352"/>
    <cellStyle name="20% - Accent4 7 3 2" xfId="6610"/>
    <cellStyle name="20% - Accent4 7 4" xfId="6611"/>
    <cellStyle name="20% - Accent4 8" xfId="353"/>
    <cellStyle name="20% - Accent4 8 2" xfId="354"/>
    <cellStyle name="20% - Accent4 8 2 2" xfId="355"/>
    <cellStyle name="20% - Accent4 8 2 2 2" xfId="6612"/>
    <cellStyle name="20% - Accent4 8 2 3" xfId="6613"/>
    <cellStyle name="20% - Accent4 8 3" xfId="356"/>
    <cellStyle name="20% - Accent4 8 3 2" xfId="6614"/>
    <cellStyle name="20% - Accent4 8 4" xfId="6615"/>
    <cellStyle name="20% - Accent4 9" xfId="357"/>
    <cellStyle name="20% - Accent4 9 2" xfId="358"/>
    <cellStyle name="20% - Accent4 9 2 2" xfId="359"/>
    <cellStyle name="20% - Accent4 9 2 2 2" xfId="6616"/>
    <cellStyle name="20% - Accent4 9 2 3" xfId="6617"/>
    <cellStyle name="20% - Accent4 9 3" xfId="360"/>
    <cellStyle name="20% - Accent4 9 3 2" xfId="6618"/>
    <cellStyle name="20% - Accent4 9 4" xfId="6619"/>
    <cellStyle name="20% - Accent5" xfId="9" builtinId="46" customBuiltin="1"/>
    <cellStyle name="20% - Accent5 10" xfId="361"/>
    <cellStyle name="20% - Accent5 10 2" xfId="362"/>
    <cellStyle name="20% - Accent5 10 2 2" xfId="6620"/>
    <cellStyle name="20% - Accent5 10 3" xfId="6621"/>
    <cellStyle name="20% - Accent5 11" xfId="363"/>
    <cellStyle name="20% - Accent5 11 2" xfId="6622"/>
    <cellStyle name="20% - Accent5 12" xfId="364"/>
    <cellStyle name="20% - Accent5 12 2" xfId="6623"/>
    <cellStyle name="20% - Accent5 13" xfId="365"/>
    <cellStyle name="20% - Accent5 13 2" xfId="6624"/>
    <cellStyle name="20% - Accent5 14" xfId="366"/>
    <cellStyle name="20% - Accent5 14 2" xfId="6625"/>
    <cellStyle name="20% - Accent5 2" xfId="10"/>
    <cellStyle name="20% - Accent5 2 2" xfId="121"/>
    <cellStyle name="20% - Accent5 2 2 2" xfId="367"/>
    <cellStyle name="20% - Accent5 2 2 2 2" xfId="6626"/>
    <cellStyle name="20% - Accent5 2 3" xfId="6627"/>
    <cellStyle name="20% - Accent5 3" xfId="122"/>
    <cellStyle name="20% - Accent5 3 2" xfId="368"/>
    <cellStyle name="20% - Accent5 3 2 2" xfId="369"/>
    <cellStyle name="20% - Accent5 3 2 2 2" xfId="370"/>
    <cellStyle name="20% - Accent5 3 2 2 2 2" xfId="6628"/>
    <cellStyle name="20% - Accent5 3 2 2 3" xfId="6629"/>
    <cellStyle name="20% - Accent5 3 2 3" xfId="371"/>
    <cellStyle name="20% - Accent5 3 2 3 2" xfId="6630"/>
    <cellStyle name="20% - Accent5 3 2 4" xfId="6631"/>
    <cellStyle name="20% - Accent5 3 3" xfId="372"/>
    <cellStyle name="20% - Accent5 3 3 2" xfId="373"/>
    <cellStyle name="20% - Accent5 3 3 2 2" xfId="6632"/>
    <cellStyle name="20% - Accent5 3 3 3" xfId="6633"/>
    <cellStyle name="20% - Accent5 3 4" xfId="374"/>
    <cellStyle name="20% - Accent5 3 4 2" xfId="6634"/>
    <cellStyle name="20% - Accent5 3 5" xfId="375"/>
    <cellStyle name="20% - Accent5 3 5 2" xfId="6635"/>
    <cellStyle name="20% - Accent5 3 6" xfId="6356"/>
    <cellStyle name="20% - Accent5 3 7" xfId="6636"/>
    <cellStyle name="20% - Accent5 4" xfId="376"/>
    <cellStyle name="20% - Accent5 4 2" xfId="377"/>
    <cellStyle name="20% - Accent5 4 2 2" xfId="378"/>
    <cellStyle name="20% - Accent5 4 2 2 2" xfId="6637"/>
    <cellStyle name="20% - Accent5 4 2 3" xfId="6638"/>
    <cellStyle name="20% - Accent5 4 3" xfId="379"/>
    <cellStyle name="20% - Accent5 4 3 2" xfId="6639"/>
    <cellStyle name="20% - Accent5 4 4" xfId="380"/>
    <cellStyle name="20% - Accent5 4 4 2" xfId="6640"/>
    <cellStyle name="20% - Accent5 4 5" xfId="6641"/>
    <cellStyle name="20% - Accent5 5" xfId="381"/>
    <cellStyle name="20% - Accent5 5 2" xfId="382"/>
    <cellStyle name="20% - Accent5 5 2 2" xfId="383"/>
    <cellStyle name="20% - Accent5 5 2 2 2" xfId="6642"/>
    <cellStyle name="20% - Accent5 5 2 3" xfId="6643"/>
    <cellStyle name="20% - Accent5 5 3" xfId="384"/>
    <cellStyle name="20% - Accent5 5 3 2" xfId="6644"/>
    <cellStyle name="20% - Accent5 5 4" xfId="6645"/>
    <cellStyle name="20% - Accent5 6" xfId="385"/>
    <cellStyle name="20% - Accent5 6 2" xfId="386"/>
    <cellStyle name="20% - Accent5 6 2 2" xfId="387"/>
    <cellStyle name="20% - Accent5 6 2 2 2" xfId="6646"/>
    <cellStyle name="20% - Accent5 6 2 3" xfId="6647"/>
    <cellStyle name="20% - Accent5 6 3" xfId="388"/>
    <cellStyle name="20% - Accent5 6 3 2" xfId="6648"/>
    <cellStyle name="20% - Accent5 6 4" xfId="6649"/>
    <cellStyle name="20% - Accent5 7" xfId="389"/>
    <cellStyle name="20% - Accent5 7 2" xfId="390"/>
    <cellStyle name="20% - Accent5 7 2 2" xfId="391"/>
    <cellStyle name="20% - Accent5 7 2 2 2" xfId="6650"/>
    <cellStyle name="20% - Accent5 7 2 3" xfId="6651"/>
    <cellStyle name="20% - Accent5 7 3" xfId="392"/>
    <cellStyle name="20% - Accent5 7 3 2" xfId="6652"/>
    <cellStyle name="20% - Accent5 7 4" xfId="6653"/>
    <cellStyle name="20% - Accent5 8" xfId="393"/>
    <cellStyle name="20% - Accent5 8 2" xfId="394"/>
    <cellStyle name="20% - Accent5 8 2 2" xfId="395"/>
    <cellStyle name="20% - Accent5 8 2 2 2" xfId="6654"/>
    <cellStyle name="20% - Accent5 8 2 3" xfId="6655"/>
    <cellStyle name="20% - Accent5 8 3" xfId="396"/>
    <cellStyle name="20% - Accent5 8 3 2" xfId="6656"/>
    <cellStyle name="20% - Accent5 8 4" xfId="6657"/>
    <cellStyle name="20% - Accent5 9" xfId="397"/>
    <cellStyle name="20% - Accent5 9 2" xfId="398"/>
    <cellStyle name="20% - Accent5 9 2 2" xfId="399"/>
    <cellStyle name="20% - Accent5 9 2 2 2" xfId="6658"/>
    <cellStyle name="20% - Accent5 9 2 3" xfId="6659"/>
    <cellStyle name="20% - Accent5 9 3" xfId="400"/>
    <cellStyle name="20% - Accent5 9 3 2" xfId="6660"/>
    <cellStyle name="20% - Accent5 9 4" xfId="6661"/>
    <cellStyle name="20% - Accent6" xfId="11" builtinId="50" customBuiltin="1"/>
    <cellStyle name="20% - Accent6 10" xfId="401"/>
    <cellStyle name="20% - Accent6 10 2" xfId="402"/>
    <cellStyle name="20% - Accent6 10 2 2" xfId="6662"/>
    <cellStyle name="20% - Accent6 10 3" xfId="6663"/>
    <cellStyle name="20% - Accent6 11" xfId="403"/>
    <cellStyle name="20% - Accent6 11 2" xfId="6664"/>
    <cellStyle name="20% - Accent6 12" xfId="404"/>
    <cellStyle name="20% - Accent6 12 2" xfId="6665"/>
    <cellStyle name="20% - Accent6 13" xfId="405"/>
    <cellStyle name="20% - Accent6 13 2" xfId="6666"/>
    <cellStyle name="20% - Accent6 14" xfId="406"/>
    <cellStyle name="20% - Accent6 14 2" xfId="6667"/>
    <cellStyle name="20% - Accent6 2" xfId="12"/>
    <cellStyle name="20% - Accent6 2 2" xfId="123"/>
    <cellStyle name="20% - Accent6 2 2 2" xfId="407"/>
    <cellStyle name="20% - Accent6 2 2 2 2" xfId="6668"/>
    <cellStyle name="20% - Accent6 2 3" xfId="6669"/>
    <cellStyle name="20% - Accent6 3" xfId="124"/>
    <cellStyle name="20% - Accent6 3 2" xfId="408"/>
    <cellStyle name="20% - Accent6 3 2 2" xfId="409"/>
    <cellStyle name="20% - Accent6 3 2 2 2" xfId="410"/>
    <cellStyle name="20% - Accent6 3 2 2 2 2" xfId="6670"/>
    <cellStyle name="20% - Accent6 3 2 2 3" xfId="6671"/>
    <cellStyle name="20% - Accent6 3 2 3" xfId="411"/>
    <cellStyle name="20% - Accent6 3 2 3 2" xfId="6672"/>
    <cellStyle name="20% - Accent6 3 2 4" xfId="6673"/>
    <cellStyle name="20% - Accent6 3 3" xfId="412"/>
    <cellStyle name="20% - Accent6 3 3 2" xfId="413"/>
    <cellStyle name="20% - Accent6 3 3 2 2" xfId="6674"/>
    <cellStyle name="20% - Accent6 3 3 3" xfId="6675"/>
    <cellStyle name="20% - Accent6 3 4" xfId="414"/>
    <cellStyle name="20% - Accent6 3 4 2" xfId="6676"/>
    <cellStyle name="20% - Accent6 3 5" xfId="415"/>
    <cellStyle name="20% - Accent6 3 5 2" xfId="6677"/>
    <cellStyle name="20% - Accent6 3 6" xfId="6357"/>
    <cellStyle name="20% - Accent6 3 7" xfId="6678"/>
    <cellStyle name="20% - Accent6 4" xfId="416"/>
    <cellStyle name="20% - Accent6 4 2" xfId="417"/>
    <cellStyle name="20% - Accent6 4 2 2" xfId="418"/>
    <cellStyle name="20% - Accent6 4 2 2 2" xfId="6679"/>
    <cellStyle name="20% - Accent6 4 2 3" xfId="6680"/>
    <cellStyle name="20% - Accent6 4 3" xfId="419"/>
    <cellStyle name="20% - Accent6 4 3 2" xfId="6681"/>
    <cellStyle name="20% - Accent6 4 4" xfId="420"/>
    <cellStyle name="20% - Accent6 4 4 2" xfId="6682"/>
    <cellStyle name="20% - Accent6 4 5" xfId="6683"/>
    <cellStyle name="20% - Accent6 5" xfId="421"/>
    <cellStyle name="20% - Accent6 5 2" xfId="422"/>
    <cellStyle name="20% - Accent6 5 2 2" xfId="423"/>
    <cellStyle name="20% - Accent6 5 2 2 2" xfId="6684"/>
    <cellStyle name="20% - Accent6 5 2 3" xfId="6685"/>
    <cellStyle name="20% - Accent6 5 3" xfId="424"/>
    <cellStyle name="20% - Accent6 5 3 2" xfId="6686"/>
    <cellStyle name="20% - Accent6 5 4" xfId="6687"/>
    <cellStyle name="20% - Accent6 6" xfId="425"/>
    <cellStyle name="20% - Accent6 6 2" xfId="426"/>
    <cellStyle name="20% - Accent6 6 2 2" xfId="427"/>
    <cellStyle name="20% - Accent6 6 2 2 2" xfId="6688"/>
    <cellStyle name="20% - Accent6 6 2 3" xfId="6689"/>
    <cellStyle name="20% - Accent6 6 3" xfId="428"/>
    <cellStyle name="20% - Accent6 6 3 2" xfId="6690"/>
    <cellStyle name="20% - Accent6 6 4" xfId="6691"/>
    <cellStyle name="20% - Accent6 7" xfId="429"/>
    <cellStyle name="20% - Accent6 7 2" xfId="430"/>
    <cellStyle name="20% - Accent6 7 2 2" xfId="431"/>
    <cellStyle name="20% - Accent6 7 2 2 2" xfId="6692"/>
    <cellStyle name="20% - Accent6 7 2 3" xfId="6693"/>
    <cellStyle name="20% - Accent6 7 3" xfId="432"/>
    <cellStyle name="20% - Accent6 7 3 2" xfId="6694"/>
    <cellStyle name="20% - Accent6 7 4" xfId="6695"/>
    <cellStyle name="20% - Accent6 8" xfId="433"/>
    <cellStyle name="20% - Accent6 8 2" xfId="434"/>
    <cellStyle name="20% - Accent6 8 2 2" xfId="435"/>
    <cellStyle name="20% - Accent6 8 2 2 2" xfId="6696"/>
    <cellStyle name="20% - Accent6 8 2 3" xfId="6697"/>
    <cellStyle name="20% - Accent6 8 3" xfId="436"/>
    <cellStyle name="20% - Accent6 8 3 2" xfId="6698"/>
    <cellStyle name="20% - Accent6 8 4" xfId="6699"/>
    <cellStyle name="20% - Accent6 9" xfId="437"/>
    <cellStyle name="20% - Accent6 9 2" xfId="438"/>
    <cellStyle name="20% - Accent6 9 2 2" xfId="439"/>
    <cellStyle name="20% - Accent6 9 2 2 2" xfId="6700"/>
    <cellStyle name="20% - Accent6 9 2 3" xfId="6701"/>
    <cellStyle name="20% - Accent6 9 3" xfId="440"/>
    <cellStyle name="20% - Accent6 9 3 2" xfId="6702"/>
    <cellStyle name="20% - Accent6 9 4" xfId="6703"/>
    <cellStyle name="40% - Accent1" xfId="13" builtinId="31" customBuiltin="1"/>
    <cellStyle name="40% - Accent1 10" xfId="441"/>
    <cellStyle name="40% - Accent1 10 2" xfId="442"/>
    <cellStyle name="40% - Accent1 10 2 2" xfId="6704"/>
    <cellStyle name="40% - Accent1 10 3" xfId="6705"/>
    <cellStyle name="40% - Accent1 11" xfId="443"/>
    <cellStyle name="40% - Accent1 11 2" xfId="6706"/>
    <cellStyle name="40% - Accent1 12" xfId="444"/>
    <cellStyle name="40% - Accent1 12 2" xfId="6707"/>
    <cellStyle name="40% - Accent1 13" xfId="445"/>
    <cellStyle name="40% - Accent1 13 2" xfId="6708"/>
    <cellStyle name="40% - Accent1 14" xfId="446"/>
    <cellStyle name="40% - Accent1 14 2" xfId="6709"/>
    <cellStyle name="40% - Accent1 2" xfId="14"/>
    <cellStyle name="40% - Accent1 2 2" xfId="125"/>
    <cellStyle name="40% - Accent1 2 2 2" xfId="447"/>
    <cellStyle name="40% - Accent1 2 2 2 2" xfId="6710"/>
    <cellStyle name="40% - Accent1 2 3" xfId="6711"/>
    <cellStyle name="40% - Accent1 3" xfId="126"/>
    <cellStyle name="40% - Accent1 3 2" xfId="448"/>
    <cellStyle name="40% - Accent1 3 2 2" xfId="449"/>
    <cellStyle name="40% - Accent1 3 2 2 2" xfId="450"/>
    <cellStyle name="40% - Accent1 3 2 2 2 2" xfId="6712"/>
    <cellStyle name="40% - Accent1 3 2 2 3" xfId="6713"/>
    <cellStyle name="40% - Accent1 3 2 3" xfId="451"/>
    <cellStyle name="40% - Accent1 3 2 3 2" xfId="6714"/>
    <cellStyle name="40% - Accent1 3 2 4" xfId="6715"/>
    <cellStyle name="40% - Accent1 3 3" xfId="452"/>
    <cellStyle name="40% - Accent1 3 3 2" xfId="453"/>
    <cellStyle name="40% - Accent1 3 3 2 2" xfId="6716"/>
    <cellStyle name="40% - Accent1 3 3 3" xfId="6717"/>
    <cellStyle name="40% - Accent1 3 4" xfId="454"/>
    <cellStyle name="40% - Accent1 3 4 2" xfId="6718"/>
    <cellStyle name="40% - Accent1 3 5" xfId="455"/>
    <cellStyle name="40% - Accent1 3 5 2" xfId="6719"/>
    <cellStyle name="40% - Accent1 3 6" xfId="6358"/>
    <cellStyle name="40% - Accent1 3 7" xfId="6720"/>
    <cellStyle name="40% - Accent1 4" xfId="456"/>
    <cellStyle name="40% - Accent1 4 2" xfId="457"/>
    <cellStyle name="40% - Accent1 4 2 2" xfId="458"/>
    <cellStyle name="40% - Accent1 4 2 2 2" xfId="6721"/>
    <cellStyle name="40% - Accent1 4 2 3" xfId="6722"/>
    <cellStyle name="40% - Accent1 4 3" xfId="459"/>
    <cellStyle name="40% - Accent1 4 3 2" xfId="6723"/>
    <cellStyle name="40% - Accent1 4 4" xfId="460"/>
    <cellStyle name="40% - Accent1 4 4 2" xfId="6724"/>
    <cellStyle name="40% - Accent1 4 5" xfId="6725"/>
    <cellStyle name="40% - Accent1 5" xfId="461"/>
    <cellStyle name="40% - Accent1 5 2" xfId="462"/>
    <cellStyle name="40% - Accent1 5 2 2" xfId="463"/>
    <cellStyle name="40% - Accent1 5 2 2 2" xfId="6726"/>
    <cellStyle name="40% - Accent1 5 2 3" xfId="6727"/>
    <cellStyle name="40% - Accent1 5 3" xfId="464"/>
    <cellStyle name="40% - Accent1 5 3 2" xfId="6728"/>
    <cellStyle name="40% - Accent1 5 4" xfId="6729"/>
    <cellStyle name="40% - Accent1 6" xfId="465"/>
    <cellStyle name="40% - Accent1 6 2" xfId="466"/>
    <cellStyle name="40% - Accent1 6 2 2" xfId="467"/>
    <cellStyle name="40% - Accent1 6 2 2 2" xfId="6730"/>
    <cellStyle name="40% - Accent1 6 2 3" xfId="6731"/>
    <cellStyle name="40% - Accent1 6 3" xfId="468"/>
    <cellStyle name="40% - Accent1 6 3 2" xfId="6732"/>
    <cellStyle name="40% - Accent1 6 4" xfId="6733"/>
    <cellStyle name="40% - Accent1 7" xfId="469"/>
    <cellStyle name="40% - Accent1 7 2" xfId="470"/>
    <cellStyle name="40% - Accent1 7 2 2" xfId="471"/>
    <cellStyle name="40% - Accent1 7 2 2 2" xfId="6734"/>
    <cellStyle name="40% - Accent1 7 2 3" xfId="6735"/>
    <cellStyle name="40% - Accent1 7 3" xfId="472"/>
    <cellStyle name="40% - Accent1 7 3 2" xfId="6736"/>
    <cellStyle name="40% - Accent1 7 4" xfId="6737"/>
    <cellStyle name="40% - Accent1 8" xfId="473"/>
    <cellStyle name="40% - Accent1 8 2" xfId="474"/>
    <cellStyle name="40% - Accent1 8 2 2" xfId="475"/>
    <cellStyle name="40% - Accent1 8 2 2 2" xfId="6738"/>
    <cellStyle name="40% - Accent1 8 2 3" xfId="6739"/>
    <cellStyle name="40% - Accent1 8 3" xfId="476"/>
    <cellStyle name="40% - Accent1 8 3 2" xfId="6740"/>
    <cellStyle name="40% - Accent1 8 4" xfId="6741"/>
    <cellStyle name="40% - Accent1 9" xfId="477"/>
    <cellStyle name="40% - Accent1 9 2" xfId="478"/>
    <cellStyle name="40% - Accent1 9 2 2" xfId="479"/>
    <cellStyle name="40% - Accent1 9 2 2 2" xfId="6742"/>
    <cellStyle name="40% - Accent1 9 2 3" xfId="6743"/>
    <cellStyle name="40% - Accent1 9 3" xfId="480"/>
    <cellStyle name="40% - Accent1 9 3 2" xfId="6744"/>
    <cellStyle name="40% - Accent1 9 4" xfId="6745"/>
    <cellStyle name="40% - Accent2" xfId="15" builtinId="35" customBuiltin="1"/>
    <cellStyle name="40% - Accent2 10" xfId="481"/>
    <cellStyle name="40% - Accent2 10 2" xfId="482"/>
    <cellStyle name="40% - Accent2 10 2 2" xfId="6746"/>
    <cellStyle name="40% - Accent2 10 3" xfId="6747"/>
    <cellStyle name="40% - Accent2 11" xfId="483"/>
    <cellStyle name="40% - Accent2 11 2" xfId="6748"/>
    <cellStyle name="40% - Accent2 12" xfId="484"/>
    <cellStyle name="40% - Accent2 12 2" xfId="6749"/>
    <cellStyle name="40% - Accent2 13" xfId="485"/>
    <cellStyle name="40% - Accent2 13 2" xfId="6750"/>
    <cellStyle name="40% - Accent2 14" xfId="486"/>
    <cellStyle name="40% - Accent2 14 2" xfId="6751"/>
    <cellStyle name="40% - Accent2 2" xfId="16"/>
    <cellStyle name="40% - Accent2 2 2" xfId="127"/>
    <cellStyle name="40% - Accent2 2 2 2" xfId="487"/>
    <cellStyle name="40% - Accent2 2 2 2 2" xfId="6752"/>
    <cellStyle name="40% - Accent2 2 3" xfId="6753"/>
    <cellStyle name="40% - Accent2 3" xfId="128"/>
    <cellStyle name="40% - Accent2 3 2" xfId="488"/>
    <cellStyle name="40% - Accent2 3 2 2" xfId="489"/>
    <cellStyle name="40% - Accent2 3 2 2 2" xfId="490"/>
    <cellStyle name="40% - Accent2 3 2 2 2 2" xfId="6754"/>
    <cellStyle name="40% - Accent2 3 2 2 3" xfId="6755"/>
    <cellStyle name="40% - Accent2 3 2 3" xfId="491"/>
    <cellStyle name="40% - Accent2 3 2 3 2" xfId="6756"/>
    <cellStyle name="40% - Accent2 3 2 4" xfId="6757"/>
    <cellStyle name="40% - Accent2 3 3" xfId="492"/>
    <cellStyle name="40% - Accent2 3 3 2" xfId="493"/>
    <cellStyle name="40% - Accent2 3 3 2 2" xfId="6758"/>
    <cellStyle name="40% - Accent2 3 3 3" xfId="6759"/>
    <cellStyle name="40% - Accent2 3 4" xfId="494"/>
    <cellStyle name="40% - Accent2 3 4 2" xfId="6760"/>
    <cellStyle name="40% - Accent2 3 5" xfId="495"/>
    <cellStyle name="40% - Accent2 3 5 2" xfId="6761"/>
    <cellStyle name="40% - Accent2 3 6" xfId="6359"/>
    <cellStyle name="40% - Accent2 3 7" xfId="6762"/>
    <cellStyle name="40% - Accent2 4" xfId="496"/>
    <cellStyle name="40% - Accent2 4 2" xfId="497"/>
    <cellStyle name="40% - Accent2 4 2 2" xfId="498"/>
    <cellStyle name="40% - Accent2 4 2 2 2" xfId="6763"/>
    <cellStyle name="40% - Accent2 4 2 3" xfId="6764"/>
    <cellStyle name="40% - Accent2 4 3" xfId="499"/>
    <cellStyle name="40% - Accent2 4 3 2" xfId="6765"/>
    <cellStyle name="40% - Accent2 4 4" xfId="500"/>
    <cellStyle name="40% - Accent2 4 4 2" xfId="6766"/>
    <cellStyle name="40% - Accent2 4 5" xfId="6767"/>
    <cellStyle name="40% - Accent2 5" xfId="501"/>
    <cellStyle name="40% - Accent2 5 2" xfId="502"/>
    <cellStyle name="40% - Accent2 5 2 2" xfId="503"/>
    <cellStyle name="40% - Accent2 5 2 2 2" xfId="6768"/>
    <cellStyle name="40% - Accent2 5 2 3" xfId="6769"/>
    <cellStyle name="40% - Accent2 5 3" xfId="504"/>
    <cellStyle name="40% - Accent2 5 3 2" xfId="6770"/>
    <cellStyle name="40% - Accent2 5 4" xfId="6771"/>
    <cellStyle name="40% - Accent2 6" xfId="505"/>
    <cellStyle name="40% - Accent2 6 2" xfId="506"/>
    <cellStyle name="40% - Accent2 6 2 2" xfId="507"/>
    <cellStyle name="40% - Accent2 6 2 2 2" xfId="6772"/>
    <cellStyle name="40% - Accent2 6 2 3" xfId="6773"/>
    <cellStyle name="40% - Accent2 6 3" xfId="508"/>
    <cellStyle name="40% - Accent2 6 3 2" xfId="6774"/>
    <cellStyle name="40% - Accent2 6 4" xfId="6775"/>
    <cellStyle name="40% - Accent2 7" xfId="509"/>
    <cellStyle name="40% - Accent2 7 2" xfId="510"/>
    <cellStyle name="40% - Accent2 7 2 2" xfId="511"/>
    <cellStyle name="40% - Accent2 7 2 2 2" xfId="6776"/>
    <cellStyle name="40% - Accent2 7 2 3" xfId="6777"/>
    <cellStyle name="40% - Accent2 7 3" xfId="512"/>
    <cellStyle name="40% - Accent2 7 3 2" xfId="6778"/>
    <cellStyle name="40% - Accent2 7 4" xfId="6779"/>
    <cellStyle name="40% - Accent2 8" xfId="513"/>
    <cellStyle name="40% - Accent2 8 2" xfId="514"/>
    <cellStyle name="40% - Accent2 8 2 2" xfId="515"/>
    <cellStyle name="40% - Accent2 8 2 2 2" xfId="6780"/>
    <cellStyle name="40% - Accent2 8 2 3" xfId="6781"/>
    <cellStyle name="40% - Accent2 8 3" xfId="516"/>
    <cellStyle name="40% - Accent2 8 3 2" xfId="6782"/>
    <cellStyle name="40% - Accent2 8 4" xfId="6783"/>
    <cellStyle name="40% - Accent2 9" xfId="517"/>
    <cellStyle name="40% - Accent2 9 2" xfId="518"/>
    <cellStyle name="40% - Accent2 9 2 2" xfId="519"/>
    <cellStyle name="40% - Accent2 9 2 2 2" xfId="6784"/>
    <cellStyle name="40% - Accent2 9 2 3" xfId="6785"/>
    <cellStyle name="40% - Accent2 9 3" xfId="520"/>
    <cellStyle name="40% - Accent2 9 3 2" xfId="6786"/>
    <cellStyle name="40% - Accent2 9 4" xfId="6787"/>
    <cellStyle name="40% - Accent3" xfId="17" builtinId="39" customBuiltin="1"/>
    <cellStyle name="40% - Accent3 10" xfId="521"/>
    <cellStyle name="40% - Accent3 10 2" xfId="522"/>
    <cellStyle name="40% - Accent3 10 2 2" xfId="6788"/>
    <cellStyle name="40% - Accent3 10 3" xfId="6789"/>
    <cellStyle name="40% - Accent3 11" xfId="523"/>
    <cellStyle name="40% - Accent3 11 2" xfId="6790"/>
    <cellStyle name="40% - Accent3 12" xfId="524"/>
    <cellStyle name="40% - Accent3 12 2" xfId="6791"/>
    <cellStyle name="40% - Accent3 13" xfId="525"/>
    <cellStyle name="40% - Accent3 13 2" xfId="6792"/>
    <cellStyle name="40% - Accent3 14" xfId="526"/>
    <cellStyle name="40% - Accent3 14 2" xfId="6793"/>
    <cellStyle name="40% - Accent3 2" xfId="18"/>
    <cellStyle name="40% - Accent3 2 2" xfId="129"/>
    <cellStyle name="40% - Accent3 2 2 2" xfId="527"/>
    <cellStyle name="40% - Accent3 2 2 2 2" xfId="6794"/>
    <cellStyle name="40% - Accent3 2 3" xfId="6795"/>
    <cellStyle name="40% - Accent3 3" xfId="130"/>
    <cellStyle name="40% - Accent3 3 2" xfId="528"/>
    <cellStyle name="40% - Accent3 3 2 2" xfId="529"/>
    <cellStyle name="40% - Accent3 3 2 2 2" xfId="530"/>
    <cellStyle name="40% - Accent3 3 2 2 2 2" xfId="6796"/>
    <cellStyle name="40% - Accent3 3 2 2 3" xfId="6797"/>
    <cellStyle name="40% - Accent3 3 2 3" xfId="531"/>
    <cellStyle name="40% - Accent3 3 2 3 2" xfId="6798"/>
    <cellStyle name="40% - Accent3 3 2 4" xfId="6799"/>
    <cellStyle name="40% - Accent3 3 3" xfId="532"/>
    <cellStyle name="40% - Accent3 3 3 2" xfId="533"/>
    <cellStyle name="40% - Accent3 3 3 2 2" xfId="6800"/>
    <cellStyle name="40% - Accent3 3 3 3" xfId="6801"/>
    <cellStyle name="40% - Accent3 3 4" xfId="534"/>
    <cellStyle name="40% - Accent3 3 4 2" xfId="6802"/>
    <cellStyle name="40% - Accent3 3 5" xfId="535"/>
    <cellStyle name="40% - Accent3 3 5 2" xfId="6803"/>
    <cellStyle name="40% - Accent3 3 6" xfId="6360"/>
    <cellStyle name="40% - Accent3 3 7" xfId="6804"/>
    <cellStyle name="40% - Accent3 4" xfId="536"/>
    <cellStyle name="40% - Accent3 4 2" xfId="537"/>
    <cellStyle name="40% - Accent3 4 2 2" xfId="538"/>
    <cellStyle name="40% - Accent3 4 2 2 2" xfId="6805"/>
    <cellStyle name="40% - Accent3 4 2 3" xfId="6806"/>
    <cellStyle name="40% - Accent3 4 3" xfId="539"/>
    <cellStyle name="40% - Accent3 4 3 2" xfId="6807"/>
    <cellStyle name="40% - Accent3 4 4" xfId="540"/>
    <cellStyle name="40% - Accent3 4 4 2" xfId="6808"/>
    <cellStyle name="40% - Accent3 4 5" xfId="6809"/>
    <cellStyle name="40% - Accent3 5" xfId="541"/>
    <cellStyle name="40% - Accent3 5 2" xfId="542"/>
    <cellStyle name="40% - Accent3 5 2 2" xfId="543"/>
    <cellStyle name="40% - Accent3 5 2 2 2" xfId="6810"/>
    <cellStyle name="40% - Accent3 5 2 3" xfId="6811"/>
    <cellStyle name="40% - Accent3 5 3" xfId="544"/>
    <cellStyle name="40% - Accent3 5 3 2" xfId="6812"/>
    <cellStyle name="40% - Accent3 5 4" xfId="6813"/>
    <cellStyle name="40% - Accent3 6" xfId="545"/>
    <cellStyle name="40% - Accent3 6 2" xfId="546"/>
    <cellStyle name="40% - Accent3 6 2 2" xfId="547"/>
    <cellStyle name="40% - Accent3 6 2 2 2" xfId="6814"/>
    <cellStyle name="40% - Accent3 6 2 3" xfId="6815"/>
    <cellStyle name="40% - Accent3 6 3" xfId="548"/>
    <cellStyle name="40% - Accent3 6 3 2" xfId="6816"/>
    <cellStyle name="40% - Accent3 6 4" xfId="6817"/>
    <cellStyle name="40% - Accent3 7" xfId="549"/>
    <cellStyle name="40% - Accent3 7 2" xfId="550"/>
    <cellStyle name="40% - Accent3 7 2 2" xfId="551"/>
    <cellStyle name="40% - Accent3 7 2 2 2" xfId="6818"/>
    <cellStyle name="40% - Accent3 7 2 3" xfId="6819"/>
    <cellStyle name="40% - Accent3 7 3" xfId="552"/>
    <cellStyle name="40% - Accent3 7 3 2" xfId="6820"/>
    <cellStyle name="40% - Accent3 7 4" xfId="6821"/>
    <cellStyle name="40% - Accent3 8" xfId="553"/>
    <cellStyle name="40% - Accent3 8 2" xfId="554"/>
    <cellStyle name="40% - Accent3 8 2 2" xfId="555"/>
    <cellStyle name="40% - Accent3 8 2 2 2" xfId="6822"/>
    <cellStyle name="40% - Accent3 8 2 3" xfId="6823"/>
    <cellStyle name="40% - Accent3 8 3" xfId="556"/>
    <cellStyle name="40% - Accent3 8 3 2" xfId="6824"/>
    <cellStyle name="40% - Accent3 8 4" xfId="6825"/>
    <cellStyle name="40% - Accent3 9" xfId="557"/>
    <cellStyle name="40% - Accent3 9 2" xfId="558"/>
    <cellStyle name="40% - Accent3 9 2 2" xfId="559"/>
    <cellStyle name="40% - Accent3 9 2 2 2" xfId="6826"/>
    <cellStyle name="40% - Accent3 9 2 3" xfId="6827"/>
    <cellStyle name="40% - Accent3 9 3" xfId="560"/>
    <cellStyle name="40% - Accent3 9 3 2" xfId="6828"/>
    <cellStyle name="40% - Accent3 9 4" xfId="6829"/>
    <cellStyle name="40% - Accent4" xfId="19" builtinId="43" customBuiltin="1"/>
    <cellStyle name="40% - Accent4 10" xfId="561"/>
    <cellStyle name="40% - Accent4 10 2" xfId="562"/>
    <cellStyle name="40% - Accent4 10 2 2" xfId="6830"/>
    <cellStyle name="40% - Accent4 10 3" xfId="6831"/>
    <cellStyle name="40% - Accent4 11" xfId="563"/>
    <cellStyle name="40% - Accent4 11 2" xfId="6832"/>
    <cellStyle name="40% - Accent4 12" xfId="564"/>
    <cellStyle name="40% - Accent4 12 2" xfId="6833"/>
    <cellStyle name="40% - Accent4 13" xfId="565"/>
    <cellStyle name="40% - Accent4 13 2" xfId="6834"/>
    <cellStyle name="40% - Accent4 14" xfId="566"/>
    <cellStyle name="40% - Accent4 14 2" xfId="6835"/>
    <cellStyle name="40% - Accent4 2" xfId="20"/>
    <cellStyle name="40% - Accent4 2 2" xfId="131"/>
    <cellStyle name="40% - Accent4 2 2 2" xfId="567"/>
    <cellStyle name="40% - Accent4 2 2 2 2" xfId="6836"/>
    <cellStyle name="40% - Accent4 2 3" xfId="6837"/>
    <cellStyle name="40% - Accent4 3" xfId="132"/>
    <cellStyle name="40% - Accent4 3 2" xfId="568"/>
    <cellStyle name="40% - Accent4 3 2 2" xfId="569"/>
    <cellStyle name="40% - Accent4 3 2 2 2" xfId="570"/>
    <cellStyle name="40% - Accent4 3 2 2 2 2" xfId="6838"/>
    <cellStyle name="40% - Accent4 3 2 2 3" xfId="6839"/>
    <cellStyle name="40% - Accent4 3 2 3" xfId="571"/>
    <cellStyle name="40% - Accent4 3 2 3 2" xfId="6840"/>
    <cellStyle name="40% - Accent4 3 2 4" xfId="6841"/>
    <cellStyle name="40% - Accent4 3 3" xfId="572"/>
    <cellStyle name="40% - Accent4 3 3 2" xfId="573"/>
    <cellStyle name="40% - Accent4 3 3 2 2" xfId="6842"/>
    <cellStyle name="40% - Accent4 3 3 3" xfId="6843"/>
    <cellStyle name="40% - Accent4 3 4" xfId="574"/>
    <cellStyle name="40% - Accent4 3 4 2" xfId="6844"/>
    <cellStyle name="40% - Accent4 3 5" xfId="575"/>
    <cellStyle name="40% - Accent4 3 5 2" xfId="6845"/>
    <cellStyle name="40% - Accent4 3 6" xfId="6361"/>
    <cellStyle name="40% - Accent4 3 7" xfId="6846"/>
    <cellStyle name="40% - Accent4 4" xfId="576"/>
    <cellStyle name="40% - Accent4 4 2" xfId="577"/>
    <cellStyle name="40% - Accent4 4 2 2" xfId="578"/>
    <cellStyle name="40% - Accent4 4 2 2 2" xfId="6847"/>
    <cellStyle name="40% - Accent4 4 2 3" xfId="6848"/>
    <cellStyle name="40% - Accent4 4 3" xfId="579"/>
    <cellStyle name="40% - Accent4 4 3 2" xfId="6849"/>
    <cellStyle name="40% - Accent4 4 4" xfId="580"/>
    <cellStyle name="40% - Accent4 4 4 2" xfId="6850"/>
    <cellStyle name="40% - Accent4 4 5" xfId="6851"/>
    <cellStyle name="40% - Accent4 5" xfId="581"/>
    <cellStyle name="40% - Accent4 5 2" xfId="582"/>
    <cellStyle name="40% - Accent4 5 2 2" xfId="583"/>
    <cellStyle name="40% - Accent4 5 2 2 2" xfId="6852"/>
    <cellStyle name="40% - Accent4 5 2 3" xfId="6853"/>
    <cellStyle name="40% - Accent4 5 3" xfId="584"/>
    <cellStyle name="40% - Accent4 5 3 2" xfId="6854"/>
    <cellStyle name="40% - Accent4 5 4" xfId="6855"/>
    <cellStyle name="40% - Accent4 6" xfId="585"/>
    <cellStyle name="40% - Accent4 6 2" xfId="586"/>
    <cellStyle name="40% - Accent4 6 2 2" xfId="587"/>
    <cellStyle name="40% - Accent4 6 2 2 2" xfId="6856"/>
    <cellStyle name="40% - Accent4 6 2 3" xfId="6857"/>
    <cellStyle name="40% - Accent4 6 3" xfId="588"/>
    <cellStyle name="40% - Accent4 6 3 2" xfId="6858"/>
    <cellStyle name="40% - Accent4 6 4" xfId="6859"/>
    <cellStyle name="40% - Accent4 7" xfId="589"/>
    <cellStyle name="40% - Accent4 7 2" xfId="590"/>
    <cellStyle name="40% - Accent4 7 2 2" xfId="591"/>
    <cellStyle name="40% - Accent4 7 2 2 2" xfId="6860"/>
    <cellStyle name="40% - Accent4 7 2 3" xfId="6861"/>
    <cellStyle name="40% - Accent4 7 3" xfId="592"/>
    <cellStyle name="40% - Accent4 7 3 2" xfId="6862"/>
    <cellStyle name="40% - Accent4 7 4" xfId="6863"/>
    <cellStyle name="40% - Accent4 8" xfId="593"/>
    <cellStyle name="40% - Accent4 8 2" xfId="594"/>
    <cellStyle name="40% - Accent4 8 2 2" xfId="595"/>
    <cellStyle name="40% - Accent4 8 2 2 2" xfId="6864"/>
    <cellStyle name="40% - Accent4 8 2 3" xfId="6865"/>
    <cellStyle name="40% - Accent4 8 3" xfId="596"/>
    <cellStyle name="40% - Accent4 8 3 2" xfId="6866"/>
    <cellStyle name="40% - Accent4 8 4" xfId="6867"/>
    <cellStyle name="40% - Accent4 9" xfId="597"/>
    <cellStyle name="40% - Accent4 9 2" xfId="598"/>
    <cellStyle name="40% - Accent4 9 2 2" xfId="599"/>
    <cellStyle name="40% - Accent4 9 2 2 2" xfId="6868"/>
    <cellStyle name="40% - Accent4 9 2 3" xfId="6869"/>
    <cellStyle name="40% - Accent4 9 3" xfId="600"/>
    <cellStyle name="40% - Accent4 9 3 2" xfId="6870"/>
    <cellStyle name="40% - Accent4 9 4" xfId="6871"/>
    <cellStyle name="40% - Accent5" xfId="21" builtinId="47" customBuiltin="1"/>
    <cellStyle name="40% - Accent5 10" xfId="601"/>
    <cellStyle name="40% - Accent5 10 2" xfId="602"/>
    <cellStyle name="40% - Accent5 10 2 2" xfId="6872"/>
    <cellStyle name="40% - Accent5 10 3" xfId="6873"/>
    <cellStyle name="40% - Accent5 11" xfId="603"/>
    <cellStyle name="40% - Accent5 11 2" xfId="6874"/>
    <cellStyle name="40% - Accent5 12" xfId="604"/>
    <cellStyle name="40% - Accent5 12 2" xfId="6875"/>
    <cellStyle name="40% - Accent5 13" xfId="605"/>
    <cellStyle name="40% - Accent5 13 2" xfId="6876"/>
    <cellStyle name="40% - Accent5 14" xfId="606"/>
    <cellStyle name="40% - Accent5 14 2" xfId="6877"/>
    <cellStyle name="40% - Accent5 2" xfId="22"/>
    <cellStyle name="40% - Accent5 2 2" xfId="133"/>
    <cellStyle name="40% - Accent5 2 2 2" xfId="607"/>
    <cellStyle name="40% - Accent5 2 2 2 2" xfId="6878"/>
    <cellStyle name="40% - Accent5 2 3" xfId="6879"/>
    <cellStyle name="40% - Accent5 3" xfId="134"/>
    <cellStyle name="40% - Accent5 3 2" xfId="608"/>
    <cellStyle name="40% - Accent5 3 2 2" xfId="609"/>
    <cellStyle name="40% - Accent5 3 2 2 2" xfId="610"/>
    <cellStyle name="40% - Accent5 3 2 2 2 2" xfId="6880"/>
    <cellStyle name="40% - Accent5 3 2 2 3" xfId="6881"/>
    <cellStyle name="40% - Accent5 3 2 3" xfId="611"/>
    <cellStyle name="40% - Accent5 3 2 3 2" xfId="6882"/>
    <cellStyle name="40% - Accent5 3 2 4" xfId="6883"/>
    <cellStyle name="40% - Accent5 3 3" xfId="612"/>
    <cellStyle name="40% - Accent5 3 3 2" xfId="613"/>
    <cellStyle name="40% - Accent5 3 3 2 2" xfId="6884"/>
    <cellStyle name="40% - Accent5 3 3 3" xfId="6885"/>
    <cellStyle name="40% - Accent5 3 4" xfId="614"/>
    <cellStyle name="40% - Accent5 3 4 2" xfId="6886"/>
    <cellStyle name="40% - Accent5 3 5" xfId="615"/>
    <cellStyle name="40% - Accent5 3 5 2" xfId="6887"/>
    <cellStyle name="40% - Accent5 3 6" xfId="6362"/>
    <cellStyle name="40% - Accent5 3 7" xfId="6888"/>
    <cellStyle name="40% - Accent5 4" xfId="616"/>
    <cellStyle name="40% - Accent5 4 2" xfId="617"/>
    <cellStyle name="40% - Accent5 4 2 2" xfId="618"/>
    <cellStyle name="40% - Accent5 4 2 2 2" xfId="6889"/>
    <cellStyle name="40% - Accent5 4 2 3" xfId="6890"/>
    <cellStyle name="40% - Accent5 4 3" xfId="619"/>
    <cellStyle name="40% - Accent5 4 3 2" xfId="6891"/>
    <cellStyle name="40% - Accent5 4 4" xfId="620"/>
    <cellStyle name="40% - Accent5 4 4 2" xfId="6892"/>
    <cellStyle name="40% - Accent5 4 5" xfId="6893"/>
    <cellStyle name="40% - Accent5 5" xfId="621"/>
    <cellStyle name="40% - Accent5 5 2" xfId="622"/>
    <cellStyle name="40% - Accent5 5 2 2" xfId="623"/>
    <cellStyle name="40% - Accent5 5 2 2 2" xfId="6894"/>
    <cellStyle name="40% - Accent5 5 2 3" xfId="6895"/>
    <cellStyle name="40% - Accent5 5 3" xfId="624"/>
    <cellStyle name="40% - Accent5 5 3 2" xfId="6896"/>
    <cellStyle name="40% - Accent5 5 4" xfId="6897"/>
    <cellStyle name="40% - Accent5 6" xfId="625"/>
    <cellStyle name="40% - Accent5 6 2" xfId="626"/>
    <cellStyle name="40% - Accent5 6 2 2" xfId="627"/>
    <cellStyle name="40% - Accent5 6 2 2 2" xfId="6898"/>
    <cellStyle name="40% - Accent5 6 2 3" xfId="6899"/>
    <cellStyle name="40% - Accent5 6 3" xfId="628"/>
    <cellStyle name="40% - Accent5 6 3 2" xfId="6900"/>
    <cellStyle name="40% - Accent5 6 4" xfId="6901"/>
    <cellStyle name="40% - Accent5 7" xfId="629"/>
    <cellStyle name="40% - Accent5 7 2" xfId="630"/>
    <cellStyle name="40% - Accent5 7 2 2" xfId="631"/>
    <cellStyle name="40% - Accent5 7 2 2 2" xfId="6902"/>
    <cellStyle name="40% - Accent5 7 2 3" xfId="6903"/>
    <cellStyle name="40% - Accent5 7 3" xfId="632"/>
    <cellStyle name="40% - Accent5 7 3 2" xfId="6904"/>
    <cellStyle name="40% - Accent5 7 4" xfId="6905"/>
    <cellStyle name="40% - Accent5 8" xfId="633"/>
    <cellStyle name="40% - Accent5 8 2" xfId="634"/>
    <cellStyle name="40% - Accent5 8 2 2" xfId="635"/>
    <cellStyle name="40% - Accent5 8 2 2 2" xfId="6906"/>
    <cellStyle name="40% - Accent5 8 2 3" xfId="6907"/>
    <cellStyle name="40% - Accent5 8 3" xfId="636"/>
    <cellStyle name="40% - Accent5 8 3 2" xfId="6908"/>
    <cellStyle name="40% - Accent5 8 4" xfId="6909"/>
    <cellStyle name="40% - Accent5 9" xfId="637"/>
    <cellStyle name="40% - Accent5 9 2" xfId="638"/>
    <cellStyle name="40% - Accent5 9 2 2" xfId="639"/>
    <cellStyle name="40% - Accent5 9 2 2 2" xfId="6910"/>
    <cellStyle name="40% - Accent5 9 2 3" xfId="6911"/>
    <cellStyle name="40% - Accent5 9 3" xfId="640"/>
    <cellStyle name="40% - Accent5 9 3 2" xfId="6912"/>
    <cellStyle name="40% - Accent5 9 4" xfId="6913"/>
    <cellStyle name="40% - Accent6" xfId="23" builtinId="51" customBuiltin="1"/>
    <cellStyle name="40% - Accent6 10" xfId="641"/>
    <cellStyle name="40% - Accent6 10 2" xfId="642"/>
    <cellStyle name="40% - Accent6 10 2 2" xfId="6914"/>
    <cellStyle name="40% - Accent6 10 3" xfId="6915"/>
    <cellStyle name="40% - Accent6 11" xfId="643"/>
    <cellStyle name="40% - Accent6 11 2" xfId="6916"/>
    <cellStyle name="40% - Accent6 12" xfId="644"/>
    <cellStyle name="40% - Accent6 12 2" xfId="6917"/>
    <cellStyle name="40% - Accent6 13" xfId="645"/>
    <cellStyle name="40% - Accent6 13 2" xfId="6918"/>
    <cellStyle name="40% - Accent6 14" xfId="646"/>
    <cellStyle name="40% - Accent6 14 2" xfId="6919"/>
    <cellStyle name="40% - Accent6 2" xfId="24"/>
    <cellStyle name="40% - Accent6 2 2" xfId="135"/>
    <cellStyle name="40% - Accent6 2 2 2" xfId="647"/>
    <cellStyle name="40% - Accent6 2 2 2 2" xfId="6920"/>
    <cellStyle name="40% - Accent6 2 3" xfId="6921"/>
    <cellStyle name="40% - Accent6 3" xfId="136"/>
    <cellStyle name="40% - Accent6 3 2" xfId="648"/>
    <cellStyle name="40% - Accent6 3 2 2" xfId="649"/>
    <cellStyle name="40% - Accent6 3 2 2 2" xfId="650"/>
    <cellStyle name="40% - Accent6 3 2 2 2 2" xfId="6922"/>
    <cellStyle name="40% - Accent6 3 2 2 3" xfId="6923"/>
    <cellStyle name="40% - Accent6 3 2 3" xfId="651"/>
    <cellStyle name="40% - Accent6 3 2 3 2" xfId="6924"/>
    <cellStyle name="40% - Accent6 3 2 4" xfId="6925"/>
    <cellStyle name="40% - Accent6 3 3" xfId="652"/>
    <cellStyle name="40% - Accent6 3 3 2" xfId="653"/>
    <cellStyle name="40% - Accent6 3 3 2 2" xfId="6926"/>
    <cellStyle name="40% - Accent6 3 3 3" xfId="6927"/>
    <cellStyle name="40% - Accent6 3 4" xfId="654"/>
    <cellStyle name="40% - Accent6 3 4 2" xfId="6928"/>
    <cellStyle name="40% - Accent6 3 5" xfId="655"/>
    <cellStyle name="40% - Accent6 3 5 2" xfId="6929"/>
    <cellStyle name="40% - Accent6 3 6" xfId="6363"/>
    <cellStyle name="40% - Accent6 3 7" xfId="6930"/>
    <cellStyle name="40% - Accent6 4" xfId="656"/>
    <cellStyle name="40% - Accent6 4 2" xfId="657"/>
    <cellStyle name="40% - Accent6 4 2 2" xfId="658"/>
    <cellStyle name="40% - Accent6 4 2 2 2" xfId="6931"/>
    <cellStyle name="40% - Accent6 4 2 3" xfId="6932"/>
    <cellStyle name="40% - Accent6 4 3" xfId="659"/>
    <cellStyle name="40% - Accent6 4 3 2" xfId="6933"/>
    <cellStyle name="40% - Accent6 4 4" xfId="660"/>
    <cellStyle name="40% - Accent6 4 4 2" xfId="6934"/>
    <cellStyle name="40% - Accent6 4 5" xfId="6935"/>
    <cellStyle name="40% - Accent6 5" xfId="661"/>
    <cellStyle name="40% - Accent6 5 2" xfId="662"/>
    <cellStyle name="40% - Accent6 5 2 2" xfId="663"/>
    <cellStyle name="40% - Accent6 5 2 2 2" xfId="6936"/>
    <cellStyle name="40% - Accent6 5 2 3" xfId="6937"/>
    <cellStyle name="40% - Accent6 5 3" xfId="664"/>
    <cellStyle name="40% - Accent6 5 3 2" xfId="6938"/>
    <cellStyle name="40% - Accent6 5 4" xfId="6939"/>
    <cellStyle name="40% - Accent6 6" xfId="665"/>
    <cellStyle name="40% - Accent6 6 2" xfId="666"/>
    <cellStyle name="40% - Accent6 6 2 2" xfId="667"/>
    <cellStyle name="40% - Accent6 6 2 2 2" xfId="6940"/>
    <cellStyle name="40% - Accent6 6 2 3" xfId="6941"/>
    <cellStyle name="40% - Accent6 6 3" xfId="668"/>
    <cellStyle name="40% - Accent6 6 3 2" xfId="6942"/>
    <cellStyle name="40% - Accent6 6 4" xfId="6943"/>
    <cellStyle name="40% - Accent6 7" xfId="669"/>
    <cellStyle name="40% - Accent6 7 2" xfId="670"/>
    <cellStyle name="40% - Accent6 7 2 2" xfId="671"/>
    <cellStyle name="40% - Accent6 7 2 2 2" xfId="6944"/>
    <cellStyle name="40% - Accent6 7 2 3" xfId="6945"/>
    <cellStyle name="40% - Accent6 7 3" xfId="672"/>
    <cellStyle name="40% - Accent6 7 3 2" xfId="6946"/>
    <cellStyle name="40% - Accent6 7 4" xfId="6947"/>
    <cellStyle name="40% - Accent6 8" xfId="673"/>
    <cellStyle name="40% - Accent6 8 2" xfId="674"/>
    <cellStyle name="40% - Accent6 8 2 2" xfId="675"/>
    <cellStyle name="40% - Accent6 8 2 2 2" xfId="6948"/>
    <cellStyle name="40% - Accent6 8 2 3" xfId="6949"/>
    <cellStyle name="40% - Accent6 8 3" xfId="676"/>
    <cellStyle name="40% - Accent6 8 3 2" xfId="6950"/>
    <cellStyle name="40% - Accent6 8 4" xfId="6951"/>
    <cellStyle name="40% - Accent6 9" xfId="677"/>
    <cellStyle name="40% - Accent6 9 2" xfId="678"/>
    <cellStyle name="40% - Accent6 9 2 2" xfId="679"/>
    <cellStyle name="40% - Accent6 9 2 2 2" xfId="6952"/>
    <cellStyle name="40% - Accent6 9 2 3" xfId="6953"/>
    <cellStyle name="40% - Accent6 9 3" xfId="680"/>
    <cellStyle name="40% - Accent6 9 3 2" xfId="6954"/>
    <cellStyle name="40% - Accent6 9 4" xfId="6955"/>
    <cellStyle name="60% - Accent1" xfId="25" builtinId="32" customBuiltin="1"/>
    <cellStyle name="60% - Accent1 2" xfId="26"/>
    <cellStyle name="60% - Accent1 2 2" xfId="137"/>
    <cellStyle name="60% - Accent1 2 3" xfId="6956"/>
    <cellStyle name="60% - Accent1 3" xfId="138"/>
    <cellStyle name="60% - Accent1 3 2" xfId="6364"/>
    <cellStyle name="60% - Accent1 3 3" xfId="6957"/>
    <cellStyle name="60% - Accent2" xfId="27" builtinId="36" customBuiltin="1"/>
    <cellStyle name="60% - Accent2 2" xfId="28"/>
    <cellStyle name="60% - Accent2 2 2" xfId="139"/>
    <cellStyle name="60% - Accent2 2 3" xfId="6958"/>
    <cellStyle name="60% - Accent2 3" xfId="140"/>
    <cellStyle name="60% - Accent2 3 2" xfId="6365"/>
    <cellStyle name="60% - Accent2 3 3" xfId="6959"/>
    <cellStyle name="60% - Accent3" xfId="29" builtinId="40" customBuiltin="1"/>
    <cellStyle name="60% - Accent3 2" xfId="30"/>
    <cellStyle name="60% - Accent3 2 2" xfId="141"/>
    <cellStyle name="60% - Accent3 2 3" xfId="6960"/>
    <cellStyle name="60% - Accent3 3" xfId="142"/>
    <cellStyle name="60% - Accent3 3 2" xfId="6366"/>
    <cellStyle name="60% - Accent3 3 3" xfId="6961"/>
    <cellStyle name="60% - Accent4" xfId="31" builtinId="44" customBuiltin="1"/>
    <cellStyle name="60% - Accent4 2" xfId="32"/>
    <cellStyle name="60% - Accent4 2 2" xfId="143"/>
    <cellStyle name="60% - Accent4 2 3" xfId="6962"/>
    <cellStyle name="60% - Accent4 3" xfId="144"/>
    <cellStyle name="60% - Accent4 3 2" xfId="6367"/>
    <cellStyle name="60% - Accent4 3 3" xfId="6963"/>
    <cellStyle name="60% - Accent5" xfId="33" builtinId="48" customBuiltin="1"/>
    <cellStyle name="60% - Accent5 2" xfId="34"/>
    <cellStyle name="60% - Accent5 2 2" xfId="145"/>
    <cellStyle name="60% - Accent5 2 3" xfId="6964"/>
    <cellStyle name="60% - Accent5 3" xfId="146"/>
    <cellStyle name="60% - Accent5 3 2" xfId="6368"/>
    <cellStyle name="60% - Accent5 3 3" xfId="6965"/>
    <cellStyle name="60% - Accent6" xfId="35" builtinId="52" customBuiltin="1"/>
    <cellStyle name="60% - Accent6 2" xfId="36"/>
    <cellStyle name="60% - Accent6 2 2" xfId="147"/>
    <cellStyle name="60% - Accent6 2 3" xfId="6966"/>
    <cellStyle name="60% - Accent6 3" xfId="148"/>
    <cellStyle name="60% - Accent6 3 2" xfId="6369"/>
    <cellStyle name="60% - Accent6 3 3" xfId="6967"/>
    <cellStyle name="Accent1" xfId="37" builtinId="29" customBuiltin="1"/>
    <cellStyle name="Accent1 - 20%" xfId="7326"/>
    <cellStyle name="Accent1 - 40%" xfId="7327"/>
    <cellStyle name="Accent1 - 60%" xfId="7328"/>
    <cellStyle name="Accent1 2" xfId="38"/>
    <cellStyle name="Accent1 2 2" xfId="149"/>
    <cellStyle name="Accent1 2 3" xfId="6968"/>
    <cellStyle name="Accent1 3" xfId="150"/>
    <cellStyle name="Accent1 3 2" xfId="6370"/>
    <cellStyle name="Accent1 3 3" xfId="6969"/>
    <cellStyle name="Accent2" xfId="39" builtinId="33" customBuiltin="1"/>
    <cellStyle name="Accent2 - 20%" xfId="7329"/>
    <cellStyle name="Accent2 - 40%" xfId="7330"/>
    <cellStyle name="Accent2 - 60%" xfId="7331"/>
    <cellStyle name="Accent2 2" xfId="40"/>
    <cellStyle name="Accent2 2 2" xfId="151"/>
    <cellStyle name="Accent2 2 3" xfId="6970"/>
    <cellStyle name="Accent2 3" xfId="152"/>
    <cellStyle name="Accent2 3 2" xfId="6371"/>
    <cellStyle name="Accent2 3 3" xfId="6971"/>
    <cellStyle name="Accent3" xfId="41" builtinId="37" customBuiltin="1"/>
    <cellStyle name="Accent3 - 20%" xfId="7332"/>
    <cellStyle name="Accent3 - 40%" xfId="7333"/>
    <cellStyle name="Accent3 - 60%" xfId="7334"/>
    <cellStyle name="Accent3 2" xfId="42"/>
    <cellStyle name="Accent3 2 2" xfId="153"/>
    <cellStyle name="Accent3 2 3" xfId="6972"/>
    <cellStyle name="Accent3 3" xfId="154"/>
    <cellStyle name="Accent3 3 2" xfId="6372"/>
    <cellStyle name="Accent3 3 3" xfId="6973"/>
    <cellStyle name="Accent4" xfId="43" builtinId="41" customBuiltin="1"/>
    <cellStyle name="Accent4 - 20%" xfId="7335"/>
    <cellStyle name="Accent4 - 40%" xfId="7336"/>
    <cellStyle name="Accent4 - 60%" xfId="7337"/>
    <cellStyle name="Accent4 2" xfId="44"/>
    <cellStyle name="Accent4 2 2" xfId="155"/>
    <cellStyle name="Accent4 2 3" xfId="6974"/>
    <cellStyle name="Accent4 3" xfId="156"/>
    <cellStyle name="Accent4 3 2" xfId="6373"/>
    <cellStyle name="Accent4 3 3" xfId="6975"/>
    <cellStyle name="Accent5" xfId="45" builtinId="45" customBuiltin="1"/>
    <cellStyle name="Accent5 - 20%" xfId="7338"/>
    <cellStyle name="Accent5 - 40%" xfId="7339"/>
    <cellStyle name="Accent5 - 60%" xfId="7340"/>
    <cellStyle name="Accent5 2" xfId="46"/>
    <cellStyle name="Accent5 2 2" xfId="157"/>
    <cellStyle name="Accent5 2 3" xfId="6976"/>
    <cellStyle name="Accent5 3" xfId="158"/>
    <cellStyle name="Accent5 3 2" xfId="6374"/>
    <cellStyle name="Accent5 3 3" xfId="6977"/>
    <cellStyle name="Accent6" xfId="47" builtinId="49" customBuiltin="1"/>
    <cellStyle name="Accent6 - 20%" xfId="7341"/>
    <cellStyle name="Accent6 - 40%" xfId="7342"/>
    <cellStyle name="Accent6 - 60%" xfId="7343"/>
    <cellStyle name="Accent6 2" xfId="48"/>
    <cellStyle name="Accent6 2 2" xfId="159"/>
    <cellStyle name="Accent6 2 3" xfId="6978"/>
    <cellStyle name="Accent6 3" xfId="160"/>
    <cellStyle name="Accent6 3 2" xfId="6375"/>
    <cellStyle name="Accent6 3 3" xfId="6979"/>
    <cellStyle name="Bad" xfId="49" builtinId="27" customBuiltin="1"/>
    <cellStyle name="Bad 2" xfId="50"/>
    <cellStyle name="Bad 2 2" xfId="161"/>
    <cellStyle name="Bad 2 3" xfId="6980"/>
    <cellStyle name="Bad 3" xfId="162"/>
    <cellStyle name="Bad 3 2" xfId="6376"/>
    <cellStyle name="Bad 3 3" xfId="6981"/>
    <cellStyle name="blank" xfId="793"/>
    <cellStyle name="Body" xfId="794"/>
    <cellStyle name="Calc Currency (0)" xfId="795"/>
    <cellStyle name="Calc Currency (2)" xfId="796"/>
    <cellStyle name="Calc Percent (0)" xfId="797"/>
    <cellStyle name="Calc Percent (1)" xfId="798"/>
    <cellStyle name="Calc Percent (2)" xfId="799"/>
    <cellStyle name="Calc Units (0)" xfId="800"/>
    <cellStyle name="Calc Units (1)" xfId="801"/>
    <cellStyle name="Calc Units (2)" xfId="802"/>
    <cellStyle name="Calculation" xfId="51" builtinId="22" customBuiltin="1"/>
    <cellStyle name="Calculation 2" xfId="52"/>
    <cellStyle name="Calculation 2 2" xfId="163"/>
    <cellStyle name="Calculation 2 3" xfId="803"/>
    <cellStyle name="Calculation 2 4" xfId="6982"/>
    <cellStyle name="Calculation 3" xfId="164"/>
    <cellStyle name="Calculation 3 2" xfId="681"/>
    <cellStyle name="Calculation 3 3" xfId="6377"/>
    <cellStyle name="Check Cell" xfId="53" builtinId="23" customBuiltin="1"/>
    <cellStyle name="Check Cell 2" xfId="54"/>
    <cellStyle name="Check Cell 2 2" xfId="165"/>
    <cellStyle name="Check Cell 2 3" xfId="6983"/>
    <cellStyle name="Check Cell 3" xfId="166"/>
    <cellStyle name="Check Cell 3 2" xfId="6378"/>
    <cellStyle name="Check Cell 3 3" xfId="6984"/>
    <cellStyle name="Comma" xfId="55" builtinId="3"/>
    <cellStyle name="Comma [00]" xfId="804"/>
    <cellStyle name="Comma 10" xfId="805"/>
    <cellStyle name="Comma 11" xfId="806"/>
    <cellStyle name="Comma 12" xfId="807"/>
    <cellStyle name="Comma 13" xfId="808"/>
    <cellStyle name="Comma 14" xfId="6398"/>
    <cellStyle name="Comma 15" xfId="6400"/>
    <cellStyle name="Comma 16" xfId="6447"/>
    <cellStyle name="Comma 17" xfId="6449"/>
    <cellStyle name="Comma 18" xfId="7113"/>
    <cellStyle name="Comma 19" xfId="7602"/>
    <cellStyle name="Comma 2" xfId="56"/>
    <cellStyle name="Comma 2 2" xfId="105"/>
    <cellStyle name="Comma 2 2 2" xfId="682"/>
    <cellStyle name="Comma 2 2 2 2" xfId="683"/>
    <cellStyle name="Comma 2 2 2 2 2" xfId="6985"/>
    <cellStyle name="Comma 2 2 2 3" xfId="6379"/>
    <cellStyle name="Comma 2 2 3" xfId="684"/>
    <cellStyle name="Comma 2 2 3 2" xfId="6986"/>
    <cellStyle name="Comma 2 2 4" xfId="685"/>
    <cellStyle name="Comma 2 2 4 2" xfId="6987"/>
    <cellStyle name="Comma 2 2 5" xfId="6988"/>
    <cellStyle name="Comma 2 3" xfId="198"/>
    <cellStyle name="Comma 2 3 2" xfId="686"/>
    <cellStyle name="Comma 2 3 3" xfId="687"/>
    <cellStyle name="Comma 2 3 3 2" xfId="6989"/>
    <cellStyle name="Comma 2 3 4" xfId="6401"/>
    <cellStyle name="Comma 2 3 5" xfId="6990"/>
    <cellStyle name="Comma 2 4" xfId="688"/>
    <cellStyle name="Comma 2 4 2" xfId="689"/>
    <cellStyle name="Comma 2 4 2 2" xfId="6991"/>
    <cellStyle name="Comma 2 4 3" xfId="6402"/>
    <cellStyle name="Comma 2 4 4" xfId="6992"/>
    <cellStyle name="Comma 2 5" xfId="690"/>
    <cellStyle name="Comma 2 6" xfId="6993"/>
    <cellStyle name="Comma 20" xfId="7605"/>
    <cellStyle name="Comma 3" xfId="57"/>
    <cellStyle name="Comma 3 10" xfId="6994"/>
    <cellStyle name="Comma 3 2" xfId="691"/>
    <cellStyle name="Comma 3 2 2" xfId="809"/>
    <cellStyle name="Comma 3 2 2 2" xfId="810"/>
    <cellStyle name="Comma 3 2 2 3" xfId="811"/>
    <cellStyle name="Comma 3 2 2 4" xfId="812"/>
    <cellStyle name="Comma 3 2 3" xfId="813"/>
    <cellStyle name="Comma 3 2 4" xfId="814"/>
    <cellStyle name="Comma 3 2 5" xfId="815"/>
    <cellStyle name="Comma 3 2 6" xfId="6403"/>
    <cellStyle name="Comma 3 2 7" xfId="6995"/>
    <cellStyle name="Comma 3 3" xfId="692"/>
    <cellStyle name="Comma 3 3 2" xfId="816"/>
    <cellStyle name="Comma 3 3 3" xfId="817"/>
    <cellStyle name="Comma 3 3 4" xfId="818"/>
    <cellStyle name="Comma 3 3 5" xfId="6404"/>
    <cellStyle name="Comma 3 3 6" xfId="6996"/>
    <cellStyle name="Comma 3 4" xfId="693"/>
    <cellStyle name="Comma 3 4 2" xfId="6405"/>
    <cellStyle name="Comma 3 4 3" xfId="6997"/>
    <cellStyle name="Comma 3 5" xfId="819"/>
    <cellStyle name="Comma 3 6" xfId="820"/>
    <cellStyle name="Comma 3 6 2" xfId="821"/>
    <cellStyle name="Comma 3 7" xfId="822"/>
    <cellStyle name="Comma 3 8" xfId="823"/>
    <cellStyle name="Comma 3 9" xfId="6406"/>
    <cellStyle name="Comma 4" xfId="111"/>
    <cellStyle name="Comma 4 2" xfId="824"/>
    <cellStyle name="Comma 5" xfId="694"/>
    <cellStyle name="Comma 5 2" xfId="695"/>
    <cellStyle name="Comma 5 2 2" xfId="825"/>
    <cellStyle name="Comma 5 2 2 2" xfId="826"/>
    <cellStyle name="Comma 5 2 2 3" xfId="827"/>
    <cellStyle name="Comma 5 2 2 4" xfId="828"/>
    <cellStyle name="Comma 5 2 3" xfId="829"/>
    <cellStyle name="Comma 5 2 4" xfId="830"/>
    <cellStyle name="Comma 5 2 5" xfId="831"/>
    <cellStyle name="Comma 5 2 6" xfId="6998"/>
    <cellStyle name="Comma 5 3" xfId="696"/>
    <cellStyle name="Comma 5 3 2" xfId="832"/>
    <cellStyle name="Comma 5 3 3" xfId="833"/>
    <cellStyle name="Comma 5 3 4" xfId="834"/>
    <cellStyle name="Comma 5 3 5" xfId="6407"/>
    <cellStyle name="Comma 5 3 6" xfId="6999"/>
    <cellStyle name="Comma 5 4" xfId="697"/>
    <cellStyle name="Comma 5 4 2" xfId="6408"/>
    <cellStyle name="Comma 5 4 3" xfId="7000"/>
    <cellStyle name="Comma 5 5" xfId="835"/>
    <cellStyle name="Comma 5 5 2" xfId="836"/>
    <cellStyle name="Comma 5 6" xfId="837"/>
    <cellStyle name="Comma 5 7" xfId="6409"/>
    <cellStyle name="Comma 5 8" xfId="7001"/>
    <cellStyle name="Comma 6" xfId="698"/>
    <cellStyle name="Comma 6 2" xfId="838"/>
    <cellStyle name="Comma 6 3" xfId="839"/>
    <cellStyle name="Comma 6 4" xfId="840"/>
    <cellStyle name="Comma 6 5" xfId="6410"/>
    <cellStyle name="Comma 6 6" xfId="7002"/>
    <cellStyle name="Comma 7" xfId="699"/>
    <cellStyle name="Comma 7 2" xfId="841"/>
    <cellStyle name="Comma 7 3" xfId="842"/>
    <cellStyle name="Comma 7 4" xfId="843"/>
    <cellStyle name="Comma 7 5" xfId="6411"/>
    <cellStyle name="Comma 7 6" xfId="7003"/>
    <cellStyle name="Comma 8" xfId="700"/>
    <cellStyle name="Comma 8 2" xfId="844"/>
    <cellStyle name="Comma 8 3" xfId="845"/>
    <cellStyle name="Comma 8 4" xfId="6412"/>
    <cellStyle name="Comma 8 5" xfId="7004"/>
    <cellStyle name="Comma 9" xfId="846"/>
    <cellStyle name="Comma 9 2" xfId="847"/>
    <cellStyle name="comma zerodec" xfId="58"/>
    <cellStyle name="comma zerodec 2" xfId="848"/>
    <cellStyle name="comma zerodec 2 2" xfId="849"/>
    <cellStyle name="comma zerodec_Adjustments-RSVA" xfId="7344"/>
    <cellStyle name="Comma0" xfId="7345"/>
    <cellStyle name="Currency [00]" xfId="850"/>
    <cellStyle name="Currency 2" xfId="851"/>
    <cellStyle name="Currency 2 2" xfId="852"/>
    <cellStyle name="Currency 3" xfId="853"/>
    <cellStyle name="Currency 3 2" xfId="854"/>
    <cellStyle name="Currency 3 2 2" xfId="855"/>
    <cellStyle name="Currency 3 2 2 2" xfId="856"/>
    <cellStyle name="Currency 3 2 2 3" xfId="857"/>
    <cellStyle name="Currency 3 2 2 4" xfId="858"/>
    <cellStyle name="Currency 3 2 3" xfId="859"/>
    <cellStyle name="Currency 3 2 4" xfId="860"/>
    <cellStyle name="Currency 3 2 5" xfId="861"/>
    <cellStyle name="Currency 3 3" xfId="862"/>
    <cellStyle name="Currency 3 3 2" xfId="863"/>
    <cellStyle name="Currency 3 3 3" xfId="864"/>
    <cellStyle name="Currency 3 3 4" xfId="865"/>
    <cellStyle name="Currency 3 4" xfId="866"/>
    <cellStyle name="Currency 3 5" xfId="867"/>
    <cellStyle name="Currency 3 5 2" xfId="868"/>
    <cellStyle name="Currency 3 6" xfId="869"/>
    <cellStyle name="Currency 4" xfId="870"/>
    <cellStyle name="Currency 4 2" xfId="871"/>
    <cellStyle name="Currency 5" xfId="872"/>
    <cellStyle name="Currency 5 2" xfId="873"/>
    <cellStyle name="Currency 5 3" xfId="874"/>
    <cellStyle name="Currency 5 3 2" xfId="875"/>
    <cellStyle name="Currency 5 4" xfId="876"/>
    <cellStyle name="Currency 6" xfId="877"/>
    <cellStyle name="Currency 6 2" xfId="878"/>
    <cellStyle name="Currency 7" xfId="879"/>
    <cellStyle name="Currency 8" xfId="7604"/>
    <cellStyle name="Currency0" xfId="7346"/>
    <cellStyle name="Currency1" xfId="59"/>
    <cellStyle name="Currency1 2" xfId="880"/>
    <cellStyle name="Currency1 2 2" xfId="881"/>
    <cellStyle name="Currency1_Adjustments-RSVA" xfId="7347"/>
    <cellStyle name="Date" xfId="7348"/>
    <cellStyle name="Date Short" xfId="882"/>
    <cellStyle name="DateTime" xfId="883"/>
    <cellStyle name="DateTime 2" xfId="884"/>
    <cellStyle name="Dollar (zero dec)" xfId="60"/>
    <cellStyle name="Dollar (zero dec) 2" xfId="885"/>
    <cellStyle name="Dollar (zero dec) 2 2" xfId="886"/>
    <cellStyle name="Dollar (zero dec)_Adjustments-RSVA" xfId="7349"/>
    <cellStyle name="Emphasis 1" xfId="7350"/>
    <cellStyle name="Emphasis 2" xfId="7351"/>
    <cellStyle name="Emphasis 3" xfId="7352"/>
    <cellStyle name="Enter Currency (0)" xfId="887"/>
    <cellStyle name="Enter Currency (2)" xfId="888"/>
    <cellStyle name="Enter Units (0)" xfId="889"/>
    <cellStyle name="Enter Units (1)" xfId="890"/>
    <cellStyle name="Enter Units (2)" xfId="891"/>
    <cellStyle name="Explanatory Text" xfId="61" builtinId="53" customBuiltin="1"/>
    <cellStyle name="Explanatory Text 2" xfId="62"/>
    <cellStyle name="Explanatory Text 2 2" xfId="167"/>
    <cellStyle name="Explanatory Text 2 3" xfId="7005"/>
    <cellStyle name="Explanatory Text 3" xfId="168"/>
    <cellStyle name="Explanatory Text 3 2" xfId="6380"/>
    <cellStyle name="Explanatory Text 3 3" xfId="7006"/>
    <cellStyle name="Fixed" xfId="7353"/>
    <cellStyle name="Good" xfId="63" builtinId="26" customBuiltin="1"/>
    <cellStyle name="Good 2" xfId="64"/>
    <cellStyle name="Good 2 2" xfId="169"/>
    <cellStyle name="Good 2 3" xfId="7007"/>
    <cellStyle name="Good 3" xfId="170"/>
    <cellStyle name="Good 3 2" xfId="6381"/>
    <cellStyle name="Good 3 3" xfId="7008"/>
    <cellStyle name="Grey" xfId="65"/>
    <cellStyle name="Grey 2" xfId="892"/>
    <cellStyle name="Header" xfId="893"/>
    <cellStyle name="Header1" xfId="66"/>
    <cellStyle name="Header2" xfId="67"/>
    <cellStyle name="Header2 2" xfId="894"/>
    <cellStyle name="Header2 2 10" xfId="895"/>
    <cellStyle name="Header2 2 10 2" xfId="896"/>
    <cellStyle name="Header2 2 10 3" xfId="897"/>
    <cellStyle name="Header2 2 2" xfId="898"/>
    <cellStyle name="Header2 2 2 10" xfId="899"/>
    <cellStyle name="Header2 2 2 10 2" xfId="900"/>
    <cellStyle name="Header2 2 2 10 3" xfId="901"/>
    <cellStyle name="Header2 2 2 11" xfId="902"/>
    <cellStyle name="Header2 2 2 11 2" xfId="903"/>
    <cellStyle name="Header2 2 2 11 3" xfId="904"/>
    <cellStyle name="Header2 2 2 12" xfId="905"/>
    <cellStyle name="Header2 2 2 12 2" xfId="906"/>
    <cellStyle name="Header2 2 2 12 3" xfId="907"/>
    <cellStyle name="Header2 2 2 13" xfId="908"/>
    <cellStyle name="Header2 2 2 13 2" xfId="909"/>
    <cellStyle name="Header2 2 2 13 3" xfId="910"/>
    <cellStyle name="Header2 2 2 14" xfId="911"/>
    <cellStyle name="Header2 2 2 14 2" xfId="912"/>
    <cellStyle name="Header2 2 2 14 3" xfId="913"/>
    <cellStyle name="Header2 2 2 2" xfId="914"/>
    <cellStyle name="Header2 2 2 2 2" xfId="915"/>
    <cellStyle name="Header2 2 2 2 2 2" xfId="916"/>
    <cellStyle name="Header2 2 2 2 2 2 2" xfId="917"/>
    <cellStyle name="Header2 2 2 2 2 2 3" xfId="918"/>
    <cellStyle name="Header2 2 2 2 2 3" xfId="919"/>
    <cellStyle name="Header2 2 2 2 2 3 2" xfId="920"/>
    <cellStyle name="Header2 2 2 2 2 3 3" xfId="921"/>
    <cellStyle name="Header2 2 2 2 2 4" xfId="922"/>
    <cellStyle name="Header2 2 2 2 2 4 2" xfId="923"/>
    <cellStyle name="Header2 2 2 2 2 4 3" xfId="924"/>
    <cellStyle name="Header2 2 2 2 2 5" xfId="925"/>
    <cellStyle name="Header2 2 2 2 2 5 2" xfId="926"/>
    <cellStyle name="Header2 2 2 2 2 5 3" xfId="927"/>
    <cellStyle name="Header2 2 2 2 2 6" xfId="928"/>
    <cellStyle name="Header2 2 2 2 2 6 2" xfId="929"/>
    <cellStyle name="Header2 2 2 2 2 6 3" xfId="930"/>
    <cellStyle name="Header2 2 2 2 2 7" xfId="931"/>
    <cellStyle name="Header2 2 2 2 2 8" xfId="932"/>
    <cellStyle name="Header2 2 2 2 3" xfId="933"/>
    <cellStyle name="Header2 2 2 2 3 2" xfId="934"/>
    <cellStyle name="Header2 2 2 2 3 2 2" xfId="935"/>
    <cellStyle name="Header2 2 2 2 3 2 3" xfId="936"/>
    <cellStyle name="Header2 2 2 2 3 3" xfId="937"/>
    <cellStyle name="Header2 2 2 2 3 3 2" xfId="938"/>
    <cellStyle name="Header2 2 2 2 3 3 3" xfId="939"/>
    <cellStyle name="Header2 2 2 2 3 4" xfId="940"/>
    <cellStyle name="Header2 2 2 2 3 4 2" xfId="941"/>
    <cellStyle name="Header2 2 2 2 3 4 3" xfId="942"/>
    <cellStyle name="Header2 2 2 2 3 5" xfId="943"/>
    <cellStyle name="Header2 2 2 2 3 5 2" xfId="944"/>
    <cellStyle name="Header2 2 2 2 3 5 3" xfId="945"/>
    <cellStyle name="Header2 2 2 2 3 6" xfId="946"/>
    <cellStyle name="Header2 2 2 2 3 6 2" xfId="947"/>
    <cellStyle name="Header2 2 2 2 3 6 3" xfId="948"/>
    <cellStyle name="Header2 2 2 2 3 7" xfId="949"/>
    <cellStyle name="Header2 2 2 2 3 8" xfId="950"/>
    <cellStyle name="Header2 2 2 2 4" xfId="951"/>
    <cellStyle name="Header2 2 2 2 4 2" xfId="952"/>
    <cellStyle name="Header2 2 2 2 4 2 2" xfId="953"/>
    <cellStyle name="Header2 2 2 2 4 2 3" xfId="954"/>
    <cellStyle name="Header2 2 2 2 4 3" xfId="955"/>
    <cellStyle name="Header2 2 2 2 4 3 2" xfId="956"/>
    <cellStyle name="Header2 2 2 2 4 3 3" xfId="957"/>
    <cellStyle name="Header2 2 2 2 4 4" xfId="958"/>
    <cellStyle name="Header2 2 2 2 4 4 2" xfId="959"/>
    <cellStyle name="Header2 2 2 2 4 4 3" xfId="960"/>
    <cellStyle name="Header2 2 2 2 4 5" xfId="961"/>
    <cellStyle name="Header2 2 2 2 4 5 2" xfId="962"/>
    <cellStyle name="Header2 2 2 2 4 5 3" xfId="963"/>
    <cellStyle name="Header2 2 2 2 4 6" xfId="964"/>
    <cellStyle name="Header2 2 2 2 4 6 2" xfId="965"/>
    <cellStyle name="Header2 2 2 2 4 6 3" xfId="966"/>
    <cellStyle name="Header2 2 2 2 4 7" xfId="967"/>
    <cellStyle name="Header2 2 2 2 4 8" xfId="968"/>
    <cellStyle name="Header2 2 2 2 5" xfId="969"/>
    <cellStyle name="Header2 2 2 2 5 2" xfId="970"/>
    <cellStyle name="Header2 2 2 2 5 2 2" xfId="971"/>
    <cellStyle name="Header2 2 2 2 5 2 3" xfId="972"/>
    <cellStyle name="Header2 2 2 2 5 3" xfId="973"/>
    <cellStyle name="Header2 2 2 2 5 3 2" xfId="974"/>
    <cellStyle name="Header2 2 2 2 5 3 3" xfId="975"/>
    <cellStyle name="Header2 2 2 2 5 4" xfId="976"/>
    <cellStyle name="Header2 2 2 2 5 4 2" xfId="977"/>
    <cellStyle name="Header2 2 2 2 5 4 3" xfId="978"/>
    <cellStyle name="Header2 2 2 2 5 5" xfId="979"/>
    <cellStyle name="Header2 2 2 2 5 5 2" xfId="980"/>
    <cellStyle name="Header2 2 2 2 5 5 3" xfId="981"/>
    <cellStyle name="Header2 2 2 2 5 6" xfId="982"/>
    <cellStyle name="Header2 2 2 2 5 6 2" xfId="983"/>
    <cellStyle name="Header2 2 2 2 5 6 3" xfId="984"/>
    <cellStyle name="Header2 2 2 2 5 7" xfId="985"/>
    <cellStyle name="Header2 2 2 2 6" xfId="986"/>
    <cellStyle name="Header2 2 2 2 6 2" xfId="987"/>
    <cellStyle name="Header2 2 2 2 6 2 2" xfId="988"/>
    <cellStyle name="Header2 2 2 2 6 2 3" xfId="989"/>
    <cellStyle name="Header2 2 2 2 6 3" xfId="990"/>
    <cellStyle name="Header2 2 2 2 6 3 2" xfId="991"/>
    <cellStyle name="Header2 2 2 2 6 3 3" xfId="992"/>
    <cellStyle name="Header2 2 2 2 6 4" xfId="993"/>
    <cellStyle name="Header2 2 2 2 6 4 2" xfId="994"/>
    <cellStyle name="Header2 2 2 2 6 4 3" xfId="995"/>
    <cellStyle name="Header2 2 2 2 6 5" xfId="996"/>
    <cellStyle name="Header2 2 2 2 6 5 2" xfId="997"/>
    <cellStyle name="Header2 2 2 2 6 5 3" xfId="998"/>
    <cellStyle name="Header2 2 2 2 6 6" xfId="999"/>
    <cellStyle name="Header2 2 2 2 6 6 2" xfId="1000"/>
    <cellStyle name="Header2 2 2 2 6 6 3" xfId="1001"/>
    <cellStyle name="Header2 2 2 2 6 7" xfId="1002"/>
    <cellStyle name="Header2 2 2 2 7" xfId="1003"/>
    <cellStyle name="Header2 2 2 2 7 2" xfId="1004"/>
    <cellStyle name="Header2 2 2 2 7 3" xfId="1005"/>
    <cellStyle name="Header2 2 2 3" xfId="1006"/>
    <cellStyle name="Header2 2 2 3 2" xfId="1007"/>
    <cellStyle name="Header2 2 2 3 2 2" xfId="1008"/>
    <cellStyle name="Header2 2 2 3 2 2 2" xfId="1009"/>
    <cellStyle name="Header2 2 2 3 2 2 3" xfId="1010"/>
    <cellStyle name="Header2 2 2 3 2 3" xfId="1011"/>
    <cellStyle name="Header2 2 2 3 2 3 2" xfId="1012"/>
    <cellStyle name="Header2 2 2 3 2 3 3" xfId="1013"/>
    <cellStyle name="Header2 2 2 3 2 4" xfId="1014"/>
    <cellStyle name="Header2 2 2 3 2 4 2" xfId="1015"/>
    <cellStyle name="Header2 2 2 3 2 4 3" xfId="1016"/>
    <cellStyle name="Header2 2 2 3 2 5" xfId="1017"/>
    <cellStyle name="Header2 2 2 3 2 5 2" xfId="1018"/>
    <cellStyle name="Header2 2 2 3 2 5 3" xfId="1019"/>
    <cellStyle name="Header2 2 2 3 2 6" xfId="1020"/>
    <cellStyle name="Header2 2 2 3 2 6 2" xfId="1021"/>
    <cellStyle name="Header2 2 2 3 2 6 3" xfId="1022"/>
    <cellStyle name="Header2 2 2 3 2 7" xfId="1023"/>
    <cellStyle name="Header2 2 2 3 2 8" xfId="1024"/>
    <cellStyle name="Header2 2 2 3 3" xfId="1025"/>
    <cellStyle name="Header2 2 2 3 3 2" xfId="1026"/>
    <cellStyle name="Header2 2 2 3 3 2 2" xfId="1027"/>
    <cellStyle name="Header2 2 2 3 3 2 3" xfId="1028"/>
    <cellStyle name="Header2 2 2 3 3 3" xfId="1029"/>
    <cellStyle name="Header2 2 2 3 3 3 2" xfId="1030"/>
    <cellStyle name="Header2 2 2 3 3 3 3" xfId="1031"/>
    <cellStyle name="Header2 2 2 3 3 4" xfId="1032"/>
    <cellStyle name="Header2 2 2 3 3 4 2" xfId="1033"/>
    <cellStyle name="Header2 2 2 3 3 4 3" xfId="1034"/>
    <cellStyle name="Header2 2 2 3 3 5" xfId="1035"/>
    <cellStyle name="Header2 2 2 3 3 5 2" xfId="1036"/>
    <cellStyle name="Header2 2 2 3 3 5 3" xfId="1037"/>
    <cellStyle name="Header2 2 2 3 3 6" xfId="1038"/>
    <cellStyle name="Header2 2 2 3 3 6 2" xfId="1039"/>
    <cellStyle name="Header2 2 2 3 3 6 3" xfId="1040"/>
    <cellStyle name="Header2 2 2 3 3 7" xfId="1041"/>
    <cellStyle name="Header2 2 2 3 3 8" xfId="1042"/>
    <cellStyle name="Header2 2 2 3 4" xfId="1043"/>
    <cellStyle name="Header2 2 2 3 4 2" xfId="1044"/>
    <cellStyle name="Header2 2 2 3 4 2 2" xfId="1045"/>
    <cellStyle name="Header2 2 2 3 4 2 3" xfId="1046"/>
    <cellStyle name="Header2 2 2 3 4 3" xfId="1047"/>
    <cellStyle name="Header2 2 2 3 4 3 2" xfId="1048"/>
    <cellStyle name="Header2 2 2 3 4 3 3" xfId="1049"/>
    <cellStyle name="Header2 2 2 3 4 4" xfId="1050"/>
    <cellStyle name="Header2 2 2 3 4 4 2" xfId="1051"/>
    <cellStyle name="Header2 2 2 3 4 4 3" xfId="1052"/>
    <cellStyle name="Header2 2 2 3 4 5" xfId="1053"/>
    <cellStyle name="Header2 2 2 3 4 5 2" xfId="1054"/>
    <cellStyle name="Header2 2 2 3 4 5 3" xfId="1055"/>
    <cellStyle name="Header2 2 2 3 4 6" xfId="1056"/>
    <cellStyle name="Header2 2 2 3 4 6 2" xfId="1057"/>
    <cellStyle name="Header2 2 2 3 4 6 3" xfId="1058"/>
    <cellStyle name="Header2 2 2 3 4 7" xfId="1059"/>
    <cellStyle name="Header2 2 2 3 4 8" xfId="1060"/>
    <cellStyle name="Header2 2 2 3 5" xfId="1061"/>
    <cellStyle name="Header2 2 2 3 5 2" xfId="1062"/>
    <cellStyle name="Header2 2 2 3 5 2 2" xfId="1063"/>
    <cellStyle name="Header2 2 2 3 5 2 3" xfId="1064"/>
    <cellStyle name="Header2 2 2 3 5 3" xfId="1065"/>
    <cellStyle name="Header2 2 2 3 5 3 2" xfId="1066"/>
    <cellStyle name="Header2 2 2 3 5 3 3" xfId="1067"/>
    <cellStyle name="Header2 2 2 3 5 4" xfId="1068"/>
    <cellStyle name="Header2 2 2 3 5 4 2" xfId="1069"/>
    <cellStyle name="Header2 2 2 3 5 4 3" xfId="1070"/>
    <cellStyle name="Header2 2 2 3 5 5" xfId="1071"/>
    <cellStyle name="Header2 2 2 3 5 5 2" xfId="1072"/>
    <cellStyle name="Header2 2 2 3 5 5 3" xfId="1073"/>
    <cellStyle name="Header2 2 2 3 5 6" xfId="1074"/>
    <cellStyle name="Header2 2 2 3 5 6 2" xfId="1075"/>
    <cellStyle name="Header2 2 2 3 5 6 3" xfId="1076"/>
    <cellStyle name="Header2 2 2 3 5 7" xfId="1077"/>
    <cellStyle name="Header2 2 2 3 6" xfId="1078"/>
    <cellStyle name="Header2 2 2 3 6 2" xfId="1079"/>
    <cellStyle name="Header2 2 2 3 6 2 2" xfId="1080"/>
    <cellStyle name="Header2 2 2 3 6 2 3" xfId="1081"/>
    <cellStyle name="Header2 2 2 3 6 3" xfId="1082"/>
    <cellStyle name="Header2 2 2 3 6 3 2" xfId="1083"/>
    <cellStyle name="Header2 2 2 3 6 3 3" xfId="1084"/>
    <cellStyle name="Header2 2 2 3 6 4" xfId="1085"/>
    <cellStyle name="Header2 2 2 3 6 4 2" xfId="1086"/>
    <cellStyle name="Header2 2 2 3 6 4 3" xfId="1087"/>
    <cellStyle name="Header2 2 2 3 6 5" xfId="1088"/>
    <cellStyle name="Header2 2 2 3 6 5 2" xfId="1089"/>
    <cellStyle name="Header2 2 2 3 6 5 3" xfId="1090"/>
    <cellStyle name="Header2 2 2 3 6 6" xfId="1091"/>
    <cellStyle name="Header2 2 2 3 6 6 2" xfId="1092"/>
    <cellStyle name="Header2 2 2 3 6 6 3" xfId="1093"/>
    <cellStyle name="Header2 2 2 3 6 7" xfId="1094"/>
    <cellStyle name="Header2 2 2 4" xfId="1095"/>
    <cellStyle name="Header2 2 2 4 2" xfId="1096"/>
    <cellStyle name="Header2 2 2 4 2 2" xfId="1097"/>
    <cellStyle name="Header2 2 2 4 2 2 2" xfId="1098"/>
    <cellStyle name="Header2 2 2 4 2 2 3" xfId="1099"/>
    <cellStyle name="Header2 2 2 4 2 3" xfId="1100"/>
    <cellStyle name="Header2 2 2 4 2 3 2" xfId="1101"/>
    <cellStyle name="Header2 2 2 4 2 3 3" xfId="1102"/>
    <cellStyle name="Header2 2 2 4 2 4" xfId="1103"/>
    <cellStyle name="Header2 2 2 4 2 4 2" xfId="1104"/>
    <cellStyle name="Header2 2 2 4 2 4 3" xfId="1105"/>
    <cellStyle name="Header2 2 2 4 2 5" xfId="1106"/>
    <cellStyle name="Header2 2 2 4 2 5 2" xfId="1107"/>
    <cellStyle name="Header2 2 2 4 2 5 3" xfId="1108"/>
    <cellStyle name="Header2 2 2 4 2 6" xfId="1109"/>
    <cellStyle name="Header2 2 2 4 2 6 2" xfId="1110"/>
    <cellStyle name="Header2 2 2 4 2 6 3" xfId="1111"/>
    <cellStyle name="Header2 2 2 4 2 7" xfId="1112"/>
    <cellStyle name="Header2 2 2 4 2 8" xfId="1113"/>
    <cellStyle name="Header2 2 2 4 3" xfId="1114"/>
    <cellStyle name="Header2 2 2 4 3 2" xfId="1115"/>
    <cellStyle name="Header2 2 2 4 3 2 2" xfId="1116"/>
    <cellStyle name="Header2 2 2 4 3 2 3" xfId="1117"/>
    <cellStyle name="Header2 2 2 4 3 3" xfId="1118"/>
    <cellStyle name="Header2 2 2 4 3 3 2" xfId="1119"/>
    <cellStyle name="Header2 2 2 4 3 3 3" xfId="1120"/>
    <cellStyle name="Header2 2 2 4 3 4" xfId="1121"/>
    <cellStyle name="Header2 2 2 4 3 4 2" xfId="1122"/>
    <cellStyle name="Header2 2 2 4 3 4 3" xfId="1123"/>
    <cellStyle name="Header2 2 2 4 3 5" xfId="1124"/>
    <cellStyle name="Header2 2 2 4 3 5 2" xfId="1125"/>
    <cellStyle name="Header2 2 2 4 3 5 3" xfId="1126"/>
    <cellStyle name="Header2 2 2 4 3 6" xfId="1127"/>
    <cellStyle name="Header2 2 2 4 3 6 2" xfId="1128"/>
    <cellStyle name="Header2 2 2 4 3 6 3" xfId="1129"/>
    <cellStyle name="Header2 2 2 4 3 7" xfId="1130"/>
    <cellStyle name="Header2 2 2 4 3 8" xfId="1131"/>
    <cellStyle name="Header2 2 2 4 4" xfId="1132"/>
    <cellStyle name="Header2 2 2 4 4 2" xfId="1133"/>
    <cellStyle name="Header2 2 2 4 4 2 2" xfId="1134"/>
    <cellStyle name="Header2 2 2 4 4 2 3" xfId="1135"/>
    <cellStyle name="Header2 2 2 4 4 3" xfId="1136"/>
    <cellStyle name="Header2 2 2 4 4 3 2" xfId="1137"/>
    <cellStyle name="Header2 2 2 4 4 3 3" xfId="1138"/>
    <cellStyle name="Header2 2 2 4 4 4" xfId="1139"/>
    <cellStyle name="Header2 2 2 4 4 4 2" xfId="1140"/>
    <cellStyle name="Header2 2 2 4 4 4 3" xfId="1141"/>
    <cellStyle name="Header2 2 2 4 4 5" xfId="1142"/>
    <cellStyle name="Header2 2 2 4 4 5 2" xfId="1143"/>
    <cellStyle name="Header2 2 2 4 4 5 3" xfId="1144"/>
    <cellStyle name="Header2 2 2 4 4 6" xfId="1145"/>
    <cellStyle name="Header2 2 2 4 4 6 2" xfId="1146"/>
    <cellStyle name="Header2 2 2 4 4 6 3" xfId="1147"/>
    <cellStyle name="Header2 2 2 4 4 7" xfId="1148"/>
    <cellStyle name="Header2 2 2 4 4 8" xfId="1149"/>
    <cellStyle name="Header2 2 2 4 5" xfId="1150"/>
    <cellStyle name="Header2 2 2 4 5 2" xfId="1151"/>
    <cellStyle name="Header2 2 2 4 5 2 2" xfId="1152"/>
    <cellStyle name="Header2 2 2 4 5 2 3" xfId="1153"/>
    <cellStyle name="Header2 2 2 4 5 3" xfId="1154"/>
    <cellStyle name="Header2 2 2 4 5 3 2" xfId="1155"/>
    <cellStyle name="Header2 2 2 4 5 3 3" xfId="1156"/>
    <cellStyle name="Header2 2 2 4 5 4" xfId="1157"/>
    <cellStyle name="Header2 2 2 4 5 4 2" xfId="1158"/>
    <cellStyle name="Header2 2 2 4 5 4 3" xfId="1159"/>
    <cellStyle name="Header2 2 2 4 5 5" xfId="1160"/>
    <cellStyle name="Header2 2 2 4 5 5 2" xfId="1161"/>
    <cellStyle name="Header2 2 2 4 5 5 3" xfId="1162"/>
    <cellStyle name="Header2 2 2 4 5 6" xfId="1163"/>
    <cellStyle name="Header2 2 2 4 5 6 2" xfId="1164"/>
    <cellStyle name="Header2 2 2 4 5 6 3" xfId="1165"/>
    <cellStyle name="Header2 2 2 4 5 7" xfId="1166"/>
    <cellStyle name="Header2 2 2 4 6" xfId="1167"/>
    <cellStyle name="Header2 2 2 4 6 2" xfId="1168"/>
    <cellStyle name="Header2 2 2 4 6 2 2" xfId="1169"/>
    <cellStyle name="Header2 2 2 4 6 2 3" xfId="1170"/>
    <cellStyle name="Header2 2 2 4 6 3" xfId="1171"/>
    <cellStyle name="Header2 2 2 4 6 3 2" xfId="1172"/>
    <cellStyle name="Header2 2 2 4 6 3 3" xfId="1173"/>
    <cellStyle name="Header2 2 2 4 6 4" xfId="1174"/>
    <cellStyle name="Header2 2 2 4 6 4 2" xfId="1175"/>
    <cellStyle name="Header2 2 2 4 6 4 3" xfId="1176"/>
    <cellStyle name="Header2 2 2 4 6 5" xfId="1177"/>
    <cellStyle name="Header2 2 2 4 6 5 2" xfId="1178"/>
    <cellStyle name="Header2 2 2 4 6 5 3" xfId="1179"/>
    <cellStyle name="Header2 2 2 4 6 6" xfId="1180"/>
    <cellStyle name="Header2 2 2 4 6 6 2" xfId="1181"/>
    <cellStyle name="Header2 2 2 4 6 6 3" xfId="1182"/>
    <cellStyle name="Header2 2 2 4 6 7" xfId="1183"/>
    <cellStyle name="Header2 2 2 4 7" xfId="1184"/>
    <cellStyle name="Header2 2 2 4 7 2" xfId="1185"/>
    <cellStyle name="Header2 2 2 4 7 3" xfId="1186"/>
    <cellStyle name="Header2 2 2 5" xfId="1187"/>
    <cellStyle name="Header2 2 2 5 10" xfId="1188"/>
    <cellStyle name="Header2 2 2 5 10 2" xfId="1189"/>
    <cellStyle name="Header2 2 2 5 10 3" xfId="1190"/>
    <cellStyle name="Header2 2 2 5 2" xfId="1191"/>
    <cellStyle name="Header2 2 2 5 2 2" xfId="1192"/>
    <cellStyle name="Header2 2 2 5 2 2 2" xfId="1193"/>
    <cellStyle name="Header2 2 2 5 2 2 3" xfId="1194"/>
    <cellStyle name="Header2 2 2 5 2 3" xfId="1195"/>
    <cellStyle name="Header2 2 2 5 2 3 2" xfId="1196"/>
    <cellStyle name="Header2 2 2 5 2 3 3" xfId="1197"/>
    <cellStyle name="Header2 2 2 5 2 4" xfId="1198"/>
    <cellStyle name="Header2 2 2 5 2 4 2" xfId="1199"/>
    <cellStyle name="Header2 2 2 5 2 4 3" xfId="1200"/>
    <cellStyle name="Header2 2 2 5 2 5" xfId="1201"/>
    <cellStyle name="Header2 2 2 5 2 5 2" xfId="1202"/>
    <cellStyle name="Header2 2 2 5 2 5 3" xfId="1203"/>
    <cellStyle name="Header2 2 2 5 2 6" xfId="1204"/>
    <cellStyle name="Header2 2 2 5 2 6 2" xfId="1205"/>
    <cellStyle name="Header2 2 2 5 2 6 3" xfId="1206"/>
    <cellStyle name="Header2 2 2 5 2 7" xfId="1207"/>
    <cellStyle name="Header2 2 2 5 2 8" xfId="1208"/>
    <cellStyle name="Header2 2 2 5 3" xfId="1209"/>
    <cellStyle name="Header2 2 2 5 3 2" xfId="1210"/>
    <cellStyle name="Header2 2 2 5 3 2 2" xfId="1211"/>
    <cellStyle name="Header2 2 2 5 3 2 3" xfId="1212"/>
    <cellStyle name="Header2 2 2 5 3 3" xfId="1213"/>
    <cellStyle name="Header2 2 2 5 3 3 2" xfId="1214"/>
    <cellStyle name="Header2 2 2 5 3 3 3" xfId="1215"/>
    <cellStyle name="Header2 2 2 5 3 4" xfId="1216"/>
    <cellStyle name="Header2 2 2 5 3 4 2" xfId="1217"/>
    <cellStyle name="Header2 2 2 5 3 4 3" xfId="1218"/>
    <cellStyle name="Header2 2 2 5 3 5" xfId="1219"/>
    <cellStyle name="Header2 2 2 5 3 5 2" xfId="1220"/>
    <cellStyle name="Header2 2 2 5 3 5 3" xfId="1221"/>
    <cellStyle name="Header2 2 2 5 3 6" xfId="1222"/>
    <cellStyle name="Header2 2 2 5 3 6 2" xfId="1223"/>
    <cellStyle name="Header2 2 2 5 3 6 3" xfId="1224"/>
    <cellStyle name="Header2 2 2 5 3 7" xfId="1225"/>
    <cellStyle name="Header2 2 2 5 3 8" xfId="1226"/>
    <cellStyle name="Header2 2 2 5 4" xfId="1227"/>
    <cellStyle name="Header2 2 2 5 4 2" xfId="1228"/>
    <cellStyle name="Header2 2 2 5 4 2 2" xfId="1229"/>
    <cellStyle name="Header2 2 2 5 4 2 3" xfId="1230"/>
    <cellStyle name="Header2 2 2 5 4 3" xfId="1231"/>
    <cellStyle name="Header2 2 2 5 4 3 2" xfId="1232"/>
    <cellStyle name="Header2 2 2 5 4 3 3" xfId="1233"/>
    <cellStyle name="Header2 2 2 5 4 4" xfId="1234"/>
    <cellStyle name="Header2 2 2 5 4 4 2" xfId="1235"/>
    <cellStyle name="Header2 2 2 5 4 4 3" xfId="1236"/>
    <cellStyle name="Header2 2 2 5 4 5" xfId="1237"/>
    <cellStyle name="Header2 2 2 5 4 5 2" xfId="1238"/>
    <cellStyle name="Header2 2 2 5 4 5 3" xfId="1239"/>
    <cellStyle name="Header2 2 2 5 4 6" xfId="1240"/>
    <cellStyle name="Header2 2 2 5 4 6 2" xfId="1241"/>
    <cellStyle name="Header2 2 2 5 4 6 3" xfId="1242"/>
    <cellStyle name="Header2 2 2 5 4 7" xfId="1243"/>
    <cellStyle name="Header2 2 2 5 5" xfId="1244"/>
    <cellStyle name="Header2 2 2 5 5 2" xfId="1245"/>
    <cellStyle name="Header2 2 2 5 5 2 2" xfId="1246"/>
    <cellStyle name="Header2 2 2 5 5 2 3" xfId="1247"/>
    <cellStyle name="Header2 2 2 5 5 3" xfId="1248"/>
    <cellStyle name="Header2 2 2 5 5 3 2" xfId="1249"/>
    <cellStyle name="Header2 2 2 5 5 3 3" xfId="1250"/>
    <cellStyle name="Header2 2 2 5 5 4" xfId="1251"/>
    <cellStyle name="Header2 2 2 5 5 4 2" xfId="1252"/>
    <cellStyle name="Header2 2 2 5 5 4 3" xfId="1253"/>
    <cellStyle name="Header2 2 2 5 5 5" xfId="1254"/>
    <cellStyle name="Header2 2 2 5 5 5 2" xfId="1255"/>
    <cellStyle name="Header2 2 2 5 5 5 3" xfId="1256"/>
    <cellStyle name="Header2 2 2 5 5 6" xfId="1257"/>
    <cellStyle name="Header2 2 2 5 5 6 2" xfId="1258"/>
    <cellStyle name="Header2 2 2 5 5 6 3" xfId="1259"/>
    <cellStyle name="Header2 2 2 5 5 7" xfId="1260"/>
    <cellStyle name="Header2 2 2 5 6" xfId="1261"/>
    <cellStyle name="Header2 2 2 5 6 2" xfId="1262"/>
    <cellStyle name="Header2 2 2 5 6 3" xfId="1263"/>
    <cellStyle name="Header2 2 2 5 7" xfId="1264"/>
    <cellStyle name="Header2 2 2 5 7 2" xfId="1265"/>
    <cellStyle name="Header2 2 2 5 7 3" xfId="1266"/>
    <cellStyle name="Header2 2 2 5 8" xfId="1267"/>
    <cellStyle name="Header2 2 2 5 8 2" xfId="1268"/>
    <cellStyle name="Header2 2 2 5 8 3" xfId="1269"/>
    <cellStyle name="Header2 2 2 5 9" xfId="1270"/>
    <cellStyle name="Header2 2 2 5 9 2" xfId="1271"/>
    <cellStyle name="Header2 2 2 5 9 3" xfId="1272"/>
    <cellStyle name="Header2 2 2 6" xfId="1273"/>
    <cellStyle name="Header2 2 2 6 2" xfId="1274"/>
    <cellStyle name="Header2 2 2 6 2 2" xfId="1275"/>
    <cellStyle name="Header2 2 2 6 2 3" xfId="1276"/>
    <cellStyle name="Header2 2 2 6 3" xfId="1277"/>
    <cellStyle name="Header2 2 2 6 3 2" xfId="1278"/>
    <cellStyle name="Header2 2 2 6 3 3" xfId="1279"/>
    <cellStyle name="Header2 2 2 6 4" xfId="1280"/>
    <cellStyle name="Header2 2 2 6 4 2" xfId="1281"/>
    <cellStyle name="Header2 2 2 6 4 3" xfId="1282"/>
    <cellStyle name="Header2 2 2 6 5" xfId="1283"/>
    <cellStyle name="Header2 2 2 6 5 2" xfId="1284"/>
    <cellStyle name="Header2 2 2 6 5 3" xfId="1285"/>
    <cellStyle name="Header2 2 2 6 6" xfId="1286"/>
    <cellStyle name="Header2 2 2 6 6 2" xfId="1287"/>
    <cellStyle name="Header2 2 2 6 6 3" xfId="1288"/>
    <cellStyle name="Header2 2 2 6 7" xfId="1289"/>
    <cellStyle name="Header2 2 2 6 8" xfId="1290"/>
    <cellStyle name="Header2 2 2 7" xfId="1291"/>
    <cellStyle name="Header2 2 2 7 2" xfId="1292"/>
    <cellStyle name="Header2 2 2 7 2 2" xfId="1293"/>
    <cellStyle name="Header2 2 2 7 2 3" xfId="1294"/>
    <cellStyle name="Header2 2 2 7 3" xfId="1295"/>
    <cellStyle name="Header2 2 2 7 3 2" xfId="1296"/>
    <cellStyle name="Header2 2 2 7 3 3" xfId="1297"/>
    <cellStyle name="Header2 2 2 7 4" xfId="1298"/>
    <cellStyle name="Header2 2 2 7 4 2" xfId="1299"/>
    <cellStyle name="Header2 2 2 7 4 3" xfId="1300"/>
    <cellStyle name="Header2 2 2 7 5" xfId="1301"/>
    <cellStyle name="Header2 2 2 7 5 2" xfId="1302"/>
    <cellStyle name="Header2 2 2 7 5 3" xfId="1303"/>
    <cellStyle name="Header2 2 2 7 6" xfId="1304"/>
    <cellStyle name="Header2 2 2 7 6 2" xfId="1305"/>
    <cellStyle name="Header2 2 2 7 6 3" xfId="1306"/>
    <cellStyle name="Header2 2 2 7 7" xfId="1307"/>
    <cellStyle name="Header2 2 2 7 8" xfId="1308"/>
    <cellStyle name="Header2 2 2 8" xfId="1309"/>
    <cellStyle name="Header2 2 2 8 2" xfId="1310"/>
    <cellStyle name="Header2 2 2 8 2 2" xfId="1311"/>
    <cellStyle name="Header2 2 2 8 2 3" xfId="1312"/>
    <cellStyle name="Header2 2 2 8 3" xfId="1313"/>
    <cellStyle name="Header2 2 2 8 3 2" xfId="1314"/>
    <cellStyle name="Header2 2 2 8 3 3" xfId="1315"/>
    <cellStyle name="Header2 2 2 8 4" xfId="1316"/>
    <cellStyle name="Header2 2 2 8 4 2" xfId="1317"/>
    <cellStyle name="Header2 2 2 8 4 3" xfId="1318"/>
    <cellStyle name="Header2 2 2 8 5" xfId="1319"/>
    <cellStyle name="Header2 2 2 8 5 2" xfId="1320"/>
    <cellStyle name="Header2 2 2 8 5 3" xfId="1321"/>
    <cellStyle name="Header2 2 2 8 6" xfId="1322"/>
    <cellStyle name="Header2 2 2 8 6 2" xfId="1323"/>
    <cellStyle name="Header2 2 2 8 6 3" xfId="1324"/>
    <cellStyle name="Header2 2 2 8 7" xfId="1325"/>
    <cellStyle name="Header2 2 2 9" xfId="1326"/>
    <cellStyle name="Header2 2 2 9 2" xfId="1327"/>
    <cellStyle name="Header2 2 2 9 2 2" xfId="1328"/>
    <cellStyle name="Header2 2 2 9 2 3" xfId="1329"/>
    <cellStyle name="Header2 2 2 9 3" xfId="1330"/>
    <cellStyle name="Header2 2 2 9 3 2" xfId="1331"/>
    <cellStyle name="Header2 2 2 9 3 3" xfId="1332"/>
    <cellStyle name="Header2 2 2 9 4" xfId="1333"/>
    <cellStyle name="Header2 2 2 9 4 2" xfId="1334"/>
    <cellStyle name="Header2 2 2 9 4 3" xfId="1335"/>
    <cellStyle name="Header2 2 2 9 5" xfId="1336"/>
    <cellStyle name="Header2 2 2 9 5 2" xfId="1337"/>
    <cellStyle name="Header2 2 2 9 5 3" xfId="1338"/>
    <cellStyle name="Header2 2 2 9 6" xfId="1339"/>
    <cellStyle name="Header2 2 2 9 6 2" xfId="1340"/>
    <cellStyle name="Header2 2 2 9 6 3" xfId="1341"/>
    <cellStyle name="Header2 2 2 9 7" xfId="1342"/>
    <cellStyle name="Header2 2 3" xfId="1343"/>
    <cellStyle name="Header2 2 3 2" xfId="1344"/>
    <cellStyle name="Header2 2 3 2 2" xfId="1345"/>
    <cellStyle name="Header2 2 3 2 2 2" xfId="1346"/>
    <cellStyle name="Header2 2 3 2 2 3" xfId="1347"/>
    <cellStyle name="Header2 2 3 2 3" xfId="1348"/>
    <cellStyle name="Header2 2 3 2 3 2" xfId="1349"/>
    <cellStyle name="Header2 2 3 2 3 3" xfId="1350"/>
    <cellStyle name="Header2 2 3 2 4" xfId="1351"/>
    <cellStyle name="Header2 2 3 2 4 2" xfId="1352"/>
    <cellStyle name="Header2 2 3 2 4 3" xfId="1353"/>
    <cellStyle name="Header2 2 3 2 5" xfId="1354"/>
    <cellStyle name="Header2 2 3 2 5 2" xfId="1355"/>
    <cellStyle name="Header2 2 3 2 5 3" xfId="1356"/>
    <cellStyle name="Header2 2 3 2 6" xfId="1357"/>
    <cellStyle name="Header2 2 3 2 6 2" xfId="1358"/>
    <cellStyle name="Header2 2 3 2 6 3" xfId="1359"/>
    <cellStyle name="Header2 2 3 2 7" xfId="1360"/>
    <cellStyle name="Header2 2 3 2 8" xfId="1361"/>
    <cellStyle name="Header2 2 3 3" xfId="1362"/>
    <cellStyle name="Header2 2 3 3 2" xfId="1363"/>
    <cellStyle name="Header2 2 3 3 2 2" xfId="1364"/>
    <cellStyle name="Header2 2 3 3 2 3" xfId="1365"/>
    <cellStyle name="Header2 2 3 3 3" xfId="1366"/>
    <cellStyle name="Header2 2 3 3 3 2" xfId="1367"/>
    <cellStyle name="Header2 2 3 3 3 3" xfId="1368"/>
    <cellStyle name="Header2 2 3 3 4" xfId="1369"/>
    <cellStyle name="Header2 2 3 3 4 2" xfId="1370"/>
    <cellStyle name="Header2 2 3 3 4 3" xfId="1371"/>
    <cellStyle name="Header2 2 3 3 5" xfId="1372"/>
    <cellStyle name="Header2 2 3 3 5 2" xfId="1373"/>
    <cellStyle name="Header2 2 3 3 5 3" xfId="1374"/>
    <cellStyle name="Header2 2 3 3 6" xfId="1375"/>
    <cellStyle name="Header2 2 3 3 6 2" xfId="1376"/>
    <cellStyle name="Header2 2 3 3 6 3" xfId="1377"/>
    <cellStyle name="Header2 2 3 3 7" xfId="1378"/>
    <cellStyle name="Header2 2 3 3 8" xfId="1379"/>
    <cellStyle name="Header2 2 3 4" xfId="1380"/>
    <cellStyle name="Header2 2 3 4 2" xfId="1381"/>
    <cellStyle name="Header2 2 3 4 2 2" xfId="1382"/>
    <cellStyle name="Header2 2 3 4 2 3" xfId="1383"/>
    <cellStyle name="Header2 2 3 4 3" xfId="1384"/>
    <cellStyle name="Header2 2 3 4 3 2" xfId="1385"/>
    <cellStyle name="Header2 2 3 4 3 3" xfId="1386"/>
    <cellStyle name="Header2 2 3 4 4" xfId="1387"/>
    <cellStyle name="Header2 2 3 4 4 2" xfId="1388"/>
    <cellStyle name="Header2 2 3 4 4 3" xfId="1389"/>
    <cellStyle name="Header2 2 3 4 5" xfId="1390"/>
    <cellStyle name="Header2 2 3 4 5 2" xfId="1391"/>
    <cellStyle name="Header2 2 3 4 5 3" xfId="1392"/>
    <cellStyle name="Header2 2 3 4 6" xfId="1393"/>
    <cellStyle name="Header2 2 3 4 6 2" xfId="1394"/>
    <cellStyle name="Header2 2 3 4 6 3" xfId="1395"/>
    <cellStyle name="Header2 2 3 4 7" xfId="1396"/>
    <cellStyle name="Header2 2 3 4 8" xfId="1397"/>
    <cellStyle name="Header2 2 3 5" xfId="1398"/>
    <cellStyle name="Header2 2 3 5 2" xfId="1399"/>
    <cellStyle name="Header2 2 3 5 2 2" xfId="1400"/>
    <cellStyle name="Header2 2 3 5 2 3" xfId="1401"/>
    <cellStyle name="Header2 2 3 5 3" xfId="1402"/>
    <cellStyle name="Header2 2 3 5 3 2" xfId="1403"/>
    <cellStyle name="Header2 2 3 5 3 3" xfId="1404"/>
    <cellStyle name="Header2 2 3 5 4" xfId="1405"/>
    <cellStyle name="Header2 2 3 5 4 2" xfId="1406"/>
    <cellStyle name="Header2 2 3 5 4 3" xfId="1407"/>
    <cellStyle name="Header2 2 3 5 5" xfId="1408"/>
    <cellStyle name="Header2 2 3 5 5 2" xfId="1409"/>
    <cellStyle name="Header2 2 3 5 5 3" xfId="1410"/>
    <cellStyle name="Header2 2 3 5 6" xfId="1411"/>
    <cellStyle name="Header2 2 3 5 6 2" xfId="1412"/>
    <cellStyle name="Header2 2 3 5 6 3" xfId="1413"/>
    <cellStyle name="Header2 2 3 5 7" xfId="1414"/>
    <cellStyle name="Header2 2 3 6" xfId="1415"/>
    <cellStyle name="Header2 2 3 6 2" xfId="1416"/>
    <cellStyle name="Header2 2 3 6 2 2" xfId="1417"/>
    <cellStyle name="Header2 2 3 6 2 3" xfId="1418"/>
    <cellStyle name="Header2 2 3 6 3" xfId="1419"/>
    <cellStyle name="Header2 2 3 6 3 2" xfId="1420"/>
    <cellStyle name="Header2 2 3 6 3 3" xfId="1421"/>
    <cellStyle name="Header2 2 3 6 4" xfId="1422"/>
    <cellStyle name="Header2 2 3 6 4 2" xfId="1423"/>
    <cellStyle name="Header2 2 3 6 4 3" xfId="1424"/>
    <cellStyle name="Header2 2 3 6 5" xfId="1425"/>
    <cellStyle name="Header2 2 3 6 5 2" xfId="1426"/>
    <cellStyle name="Header2 2 3 6 5 3" xfId="1427"/>
    <cellStyle name="Header2 2 3 6 6" xfId="1428"/>
    <cellStyle name="Header2 2 3 6 6 2" xfId="1429"/>
    <cellStyle name="Header2 2 3 6 6 3" xfId="1430"/>
    <cellStyle name="Header2 2 3 6 7" xfId="1431"/>
    <cellStyle name="Header2 2 4" xfId="1432"/>
    <cellStyle name="Header2 2 4 2" xfId="1433"/>
    <cellStyle name="Header2 2 4 2 2" xfId="1434"/>
    <cellStyle name="Header2 2 4 2 2 2" xfId="1435"/>
    <cellStyle name="Header2 2 4 2 2 3" xfId="1436"/>
    <cellStyle name="Header2 2 4 2 3" xfId="1437"/>
    <cellStyle name="Header2 2 4 2 3 2" xfId="1438"/>
    <cellStyle name="Header2 2 4 2 3 3" xfId="1439"/>
    <cellStyle name="Header2 2 4 2 4" xfId="1440"/>
    <cellStyle name="Header2 2 4 2 4 2" xfId="1441"/>
    <cellStyle name="Header2 2 4 2 4 3" xfId="1442"/>
    <cellStyle name="Header2 2 4 2 5" xfId="1443"/>
    <cellStyle name="Header2 2 4 2 5 2" xfId="1444"/>
    <cellStyle name="Header2 2 4 2 5 3" xfId="1445"/>
    <cellStyle name="Header2 2 4 2 6" xfId="1446"/>
    <cellStyle name="Header2 2 4 2 6 2" xfId="1447"/>
    <cellStyle name="Header2 2 4 2 6 3" xfId="1448"/>
    <cellStyle name="Header2 2 4 2 7" xfId="1449"/>
    <cellStyle name="Header2 2 4 2 8" xfId="1450"/>
    <cellStyle name="Header2 2 4 3" xfId="1451"/>
    <cellStyle name="Header2 2 4 3 2" xfId="1452"/>
    <cellStyle name="Header2 2 4 3 2 2" xfId="1453"/>
    <cellStyle name="Header2 2 4 3 2 3" xfId="1454"/>
    <cellStyle name="Header2 2 4 3 3" xfId="1455"/>
    <cellStyle name="Header2 2 4 3 3 2" xfId="1456"/>
    <cellStyle name="Header2 2 4 3 3 3" xfId="1457"/>
    <cellStyle name="Header2 2 4 3 4" xfId="1458"/>
    <cellStyle name="Header2 2 4 3 4 2" xfId="1459"/>
    <cellStyle name="Header2 2 4 3 4 3" xfId="1460"/>
    <cellStyle name="Header2 2 4 3 5" xfId="1461"/>
    <cellStyle name="Header2 2 4 3 5 2" xfId="1462"/>
    <cellStyle name="Header2 2 4 3 5 3" xfId="1463"/>
    <cellStyle name="Header2 2 4 3 6" xfId="1464"/>
    <cellStyle name="Header2 2 4 3 6 2" xfId="1465"/>
    <cellStyle name="Header2 2 4 3 6 3" xfId="1466"/>
    <cellStyle name="Header2 2 4 3 7" xfId="1467"/>
    <cellStyle name="Header2 2 4 3 8" xfId="1468"/>
    <cellStyle name="Header2 2 4 4" xfId="1469"/>
    <cellStyle name="Header2 2 4 4 2" xfId="1470"/>
    <cellStyle name="Header2 2 4 4 2 2" xfId="1471"/>
    <cellStyle name="Header2 2 4 4 2 3" xfId="1472"/>
    <cellStyle name="Header2 2 4 4 3" xfId="1473"/>
    <cellStyle name="Header2 2 4 4 3 2" xfId="1474"/>
    <cellStyle name="Header2 2 4 4 3 3" xfId="1475"/>
    <cellStyle name="Header2 2 4 4 4" xfId="1476"/>
    <cellStyle name="Header2 2 4 4 4 2" xfId="1477"/>
    <cellStyle name="Header2 2 4 4 4 3" xfId="1478"/>
    <cellStyle name="Header2 2 4 4 5" xfId="1479"/>
    <cellStyle name="Header2 2 4 4 5 2" xfId="1480"/>
    <cellStyle name="Header2 2 4 4 5 3" xfId="1481"/>
    <cellStyle name="Header2 2 4 4 6" xfId="1482"/>
    <cellStyle name="Header2 2 4 4 6 2" xfId="1483"/>
    <cellStyle name="Header2 2 4 4 6 3" xfId="1484"/>
    <cellStyle name="Header2 2 4 4 7" xfId="1485"/>
    <cellStyle name="Header2 2 4 4 8" xfId="1486"/>
    <cellStyle name="Header2 2 4 5" xfId="1487"/>
    <cellStyle name="Header2 2 4 5 2" xfId="1488"/>
    <cellStyle name="Header2 2 4 5 2 2" xfId="1489"/>
    <cellStyle name="Header2 2 4 5 2 3" xfId="1490"/>
    <cellStyle name="Header2 2 4 5 3" xfId="1491"/>
    <cellStyle name="Header2 2 4 5 3 2" xfId="1492"/>
    <cellStyle name="Header2 2 4 5 3 3" xfId="1493"/>
    <cellStyle name="Header2 2 4 5 4" xfId="1494"/>
    <cellStyle name="Header2 2 4 5 4 2" xfId="1495"/>
    <cellStyle name="Header2 2 4 5 4 3" xfId="1496"/>
    <cellStyle name="Header2 2 4 5 5" xfId="1497"/>
    <cellStyle name="Header2 2 4 5 5 2" xfId="1498"/>
    <cellStyle name="Header2 2 4 5 5 3" xfId="1499"/>
    <cellStyle name="Header2 2 4 5 6" xfId="1500"/>
    <cellStyle name="Header2 2 4 5 6 2" xfId="1501"/>
    <cellStyle name="Header2 2 4 5 6 3" xfId="1502"/>
    <cellStyle name="Header2 2 4 5 7" xfId="1503"/>
    <cellStyle name="Header2 2 4 6" xfId="1504"/>
    <cellStyle name="Header2 2 4 6 2" xfId="1505"/>
    <cellStyle name="Header2 2 4 6 2 2" xfId="1506"/>
    <cellStyle name="Header2 2 4 6 2 3" xfId="1507"/>
    <cellStyle name="Header2 2 4 6 3" xfId="1508"/>
    <cellStyle name="Header2 2 4 6 3 2" xfId="1509"/>
    <cellStyle name="Header2 2 4 6 3 3" xfId="1510"/>
    <cellStyle name="Header2 2 4 6 4" xfId="1511"/>
    <cellStyle name="Header2 2 4 6 4 2" xfId="1512"/>
    <cellStyle name="Header2 2 4 6 4 3" xfId="1513"/>
    <cellStyle name="Header2 2 4 6 5" xfId="1514"/>
    <cellStyle name="Header2 2 4 6 5 2" xfId="1515"/>
    <cellStyle name="Header2 2 4 6 5 3" xfId="1516"/>
    <cellStyle name="Header2 2 4 6 6" xfId="1517"/>
    <cellStyle name="Header2 2 4 6 6 2" xfId="1518"/>
    <cellStyle name="Header2 2 4 6 6 3" xfId="1519"/>
    <cellStyle name="Header2 2 4 6 7" xfId="1520"/>
    <cellStyle name="Header2 2 4 7" xfId="1521"/>
    <cellStyle name="Header2 2 4 7 2" xfId="1522"/>
    <cellStyle name="Header2 2 4 7 3" xfId="1523"/>
    <cellStyle name="Header2 2 5" xfId="1524"/>
    <cellStyle name="Header2 2 5 10" xfId="1525"/>
    <cellStyle name="Header2 2 5 10 2" xfId="1526"/>
    <cellStyle name="Header2 2 5 10 3" xfId="1527"/>
    <cellStyle name="Header2 2 5 2" xfId="1528"/>
    <cellStyle name="Header2 2 5 2 2" xfId="1529"/>
    <cellStyle name="Header2 2 5 2 2 2" xfId="1530"/>
    <cellStyle name="Header2 2 5 2 2 3" xfId="1531"/>
    <cellStyle name="Header2 2 5 2 3" xfId="1532"/>
    <cellStyle name="Header2 2 5 2 3 2" xfId="1533"/>
    <cellStyle name="Header2 2 5 2 3 3" xfId="1534"/>
    <cellStyle name="Header2 2 5 2 4" xfId="1535"/>
    <cellStyle name="Header2 2 5 2 4 2" xfId="1536"/>
    <cellStyle name="Header2 2 5 2 4 3" xfId="1537"/>
    <cellStyle name="Header2 2 5 2 5" xfId="1538"/>
    <cellStyle name="Header2 2 5 2 5 2" xfId="1539"/>
    <cellStyle name="Header2 2 5 2 5 3" xfId="1540"/>
    <cellStyle name="Header2 2 5 2 6" xfId="1541"/>
    <cellStyle name="Header2 2 5 2 6 2" xfId="1542"/>
    <cellStyle name="Header2 2 5 2 6 3" xfId="1543"/>
    <cellStyle name="Header2 2 5 2 7" xfId="1544"/>
    <cellStyle name="Header2 2 5 2 8" xfId="1545"/>
    <cellStyle name="Header2 2 5 3" xfId="1546"/>
    <cellStyle name="Header2 2 5 3 2" xfId="1547"/>
    <cellStyle name="Header2 2 5 3 2 2" xfId="1548"/>
    <cellStyle name="Header2 2 5 3 2 3" xfId="1549"/>
    <cellStyle name="Header2 2 5 3 3" xfId="1550"/>
    <cellStyle name="Header2 2 5 3 3 2" xfId="1551"/>
    <cellStyle name="Header2 2 5 3 3 3" xfId="1552"/>
    <cellStyle name="Header2 2 5 3 4" xfId="1553"/>
    <cellStyle name="Header2 2 5 3 4 2" xfId="1554"/>
    <cellStyle name="Header2 2 5 3 4 3" xfId="1555"/>
    <cellStyle name="Header2 2 5 3 5" xfId="1556"/>
    <cellStyle name="Header2 2 5 3 5 2" xfId="1557"/>
    <cellStyle name="Header2 2 5 3 5 3" xfId="1558"/>
    <cellStyle name="Header2 2 5 3 6" xfId="1559"/>
    <cellStyle name="Header2 2 5 3 6 2" xfId="1560"/>
    <cellStyle name="Header2 2 5 3 6 3" xfId="1561"/>
    <cellStyle name="Header2 2 5 3 7" xfId="1562"/>
    <cellStyle name="Header2 2 5 3 8" xfId="1563"/>
    <cellStyle name="Header2 2 5 4" xfId="1564"/>
    <cellStyle name="Header2 2 5 4 2" xfId="1565"/>
    <cellStyle name="Header2 2 5 4 2 2" xfId="1566"/>
    <cellStyle name="Header2 2 5 4 2 3" xfId="1567"/>
    <cellStyle name="Header2 2 5 4 3" xfId="1568"/>
    <cellStyle name="Header2 2 5 4 3 2" xfId="1569"/>
    <cellStyle name="Header2 2 5 4 3 3" xfId="1570"/>
    <cellStyle name="Header2 2 5 4 4" xfId="1571"/>
    <cellStyle name="Header2 2 5 4 4 2" xfId="1572"/>
    <cellStyle name="Header2 2 5 4 4 3" xfId="1573"/>
    <cellStyle name="Header2 2 5 4 5" xfId="1574"/>
    <cellStyle name="Header2 2 5 4 5 2" xfId="1575"/>
    <cellStyle name="Header2 2 5 4 5 3" xfId="1576"/>
    <cellStyle name="Header2 2 5 4 6" xfId="1577"/>
    <cellStyle name="Header2 2 5 4 6 2" xfId="1578"/>
    <cellStyle name="Header2 2 5 4 6 3" xfId="1579"/>
    <cellStyle name="Header2 2 5 4 7" xfId="1580"/>
    <cellStyle name="Header2 2 5 5" xfId="1581"/>
    <cellStyle name="Header2 2 5 5 2" xfId="1582"/>
    <cellStyle name="Header2 2 5 5 2 2" xfId="1583"/>
    <cellStyle name="Header2 2 5 5 2 3" xfId="1584"/>
    <cellStyle name="Header2 2 5 5 3" xfId="1585"/>
    <cellStyle name="Header2 2 5 5 3 2" xfId="1586"/>
    <cellStyle name="Header2 2 5 5 3 3" xfId="1587"/>
    <cellStyle name="Header2 2 5 5 4" xfId="1588"/>
    <cellStyle name="Header2 2 5 5 4 2" xfId="1589"/>
    <cellStyle name="Header2 2 5 5 4 3" xfId="1590"/>
    <cellStyle name="Header2 2 5 5 5" xfId="1591"/>
    <cellStyle name="Header2 2 5 5 5 2" xfId="1592"/>
    <cellStyle name="Header2 2 5 5 5 3" xfId="1593"/>
    <cellStyle name="Header2 2 5 5 6" xfId="1594"/>
    <cellStyle name="Header2 2 5 5 6 2" xfId="1595"/>
    <cellStyle name="Header2 2 5 5 6 3" xfId="1596"/>
    <cellStyle name="Header2 2 5 5 7" xfId="1597"/>
    <cellStyle name="Header2 2 5 6" xfId="1598"/>
    <cellStyle name="Header2 2 5 6 2" xfId="1599"/>
    <cellStyle name="Header2 2 5 6 3" xfId="1600"/>
    <cellStyle name="Header2 2 5 7" xfId="1601"/>
    <cellStyle name="Header2 2 5 7 2" xfId="1602"/>
    <cellStyle name="Header2 2 5 7 3" xfId="1603"/>
    <cellStyle name="Header2 2 5 8" xfId="1604"/>
    <cellStyle name="Header2 2 5 8 2" xfId="1605"/>
    <cellStyle name="Header2 2 5 8 3" xfId="1606"/>
    <cellStyle name="Header2 2 5 9" xfId="1607"/>
    <cellStyle name="Header2 2 5 9 2" xfId="1608"/>
    <cellStyle name="Header2 2 5 9 3" xfId="1609"/>
    <cellStyle name="Header2 2 6" xfId="1610"/>
    <cellStyle name="Header2 2 6 2" xfId="1611"/>
    <cellStyle name="Header2 2 6 2 2" xfId="1612"/>
    <cellStyle name="Header2 2 6 2 3" xfId="1613"/>
    <cellStyle name="Header2 2 6 3" xfId="1614"/>
    <cellStyle name="Header2 2 6 3 2" xfId="1615"/>
    <cellStyle name="Header2 2 6 3 3" xfId="1616"/>
    <cellStyle name="Header2 2 6 4" xfId="1617"/>
    <cellStyle name="Header2 2 6 4 2" xfId="1618"/>
    <cellStyle name="Header2 2 6 4 3" xfId="1619"/>
    <cellStyle name="Header2 2 6 5" xfId="1620"/>
    <cellStyle name="Header2 2 6 5 2" xfId="1621"/>
    <cellStyle name="Header2 2 6 5 3" xfId="1622"/>
    <cellStyle name="Header2 2 6 6" xfId="1623"/>
    <cellStyle name="Header2 2 6 6 2" xfId="1624"/>
    <cellStyle name="Header2 2 6 6 3" xfId="1625"/>
    <cellStyle name="Header2 2 6 7" xfId="1626"/>
    <cellStyle name="Header2 2 6 8" xfId="1627"/>
    <cellStyle name="Header2 2 7" xfId="1628"/>
    <cellStyle name="Header2 2 7 2" xfId="1629"/>
    <cellStyle name="Header2 2 7 2 2" xfId="1630"/>
    <cellStyle name="Header2 2 7 2 3" xfId="1631"/>
    <cellStyle name="Header2 2 7 3" xfId="1632"/>
    <cellStyle name="Header2 2 7 3 2" xfId="1633"/>
    <cellStyle name="Header2 2 7 3 3" xfId="1634"/>
    <cellStyle name="Header2 2 7 4" xfId="1635"/>
    <cellStyle name="Header2 2 7 4 2" xfId="1636"/>
    <cellStyle name="Header2 2 7 4 3" xfId="1637"/>
    <cellStyle name="Header2 2 7 5" xfId="1638"/>
    <cellStyle name="Header2 2 7 5 2" xfId="1639"/>
    <cellStyle name="Header2 2 7 5 3" xfId="1640"/>
    <cellStyle name="Header2 2 7 6" xfId="1641"/>
    <cellStyle name="Header2 2 7 6 2" xfId="1642"/>
    <cellStyle name="Header2 2 7 6 3" xfId="1643"/>
    <cellStyle name="Header2 2 7 7" xfId="1644"/>
    <cellStyle name="Header2 2 7 8" xfId="1645"/>
    <cellStyle name="Header2 2 8" xfId="1646"/>
    <cellStyle name="Header2 2 8 2" xfId="1647"/>
    <cellStyle name="Header2 2 8 2 2" xfId="1648"/>
    <cellStyle name="Header2 2 8 2 3" xfId="1649"/>
    <cellStyle name="Header2 2 8 3" xfId="1650"/>
    <cellStyle name="Header2 2 8 3 2" xfId="1651"/>
    <cellStyle name="Header2 2 8 3 3" xfId="1652"/>
    <cellStyle name="Header2 2 8 4" xfId="1653"/>
    <cellStyle name="Header2 2 8 4 2" xfId="1654"/>
    <cellStyle name="Header2 2 8 4 3" xfId="1655"/>
    <cellStyle name="Header2 2 8 5" xfId="1656"/>
    <cellStyle name="Header2 2 8 5 2" xfId="1657"/>
    <cellStyle name="Header2 2 8 5 3" xfId="1658"/>
    <cellStyle name="Header2 2 8 6" xfId="1659"/>
    <cellStyle name="Header2 2 8 6 2" xfId="1660"/>
    <cellStyle name="Header2 2 8 6 3" xfId="1661"/>
    <cellStyle name="Header2 2 8 7" xfId="1662"/>
    <cellStyle name="Header2 2 9" xfId="1663"/>
    <cellStyle name="Header2 2 9 2" xfId="1664"/>
    <cellStyle name="Header2 2 9 2 2" xfId="1665"/>
    <cellStyle name="Header2 2 9 2 3" xfId="1666"/>
    <cellStyle name="Header2 2 9 3" xfId="1667"/>
    <cellStyle name="Header2 2 9 3 2" xfId="1668"/>
    <cellStyle name="Header2 2 9 3 3" xfId="1669"/>
    <cellStyle name="Header2 2 9 4" xfId="1670"/>
    <cellStyle name="Header2 2 9 4 2" xfId="1671"/>
    <cellStyle name="Header2 2 9 4 3" xfId="1672"/>
    <cellStyle name="Header2 2 9 5" xfId="1673"/>
    <cellStyle name="Header2 2 9 5 2" xfId="1674"/>
    <cellStyle name="Header2 2 9 5 3" xfId="1675"/>
    <cellStyle name="Header2 2 9 6" xfId="1676"/>
    <cellStyle name="Header2 2 9 6 2" xfId="1677"/>
    <cellStyle name="Header2 2 9 6 3" xfId="1678"/>
    <cellStyle name="Header2 2 9 7" xfId="1679"/>
    <cellStyle name="Header2 3" xfId="1680"/>
    <cellStyle name="Header2 3 2" xfId="1681"/>
    <cellStyle name="Header2 3 2 2" xfId="1682"/>
    <cellStyle name="Header2 3 2 2 2" xfId="1683"/>
    <cellStyle name="Header2 3 2 2 3" xfId="1684"/>
    <cellStyle name="Header2 3 2 3" xfId="1685"/>
    <cellStyle name="Header2 3 2 3 2" xfId="1686"/>
    <cellStyle name="Header2 3 2 3 3" xfId="1687"/>
    <cellStyle name="Header2 3 2 4" xfId="1688"/>
    <cellStyle name="Header2 3 2 4 2" xfId="1689"/>
    <cellStyle name="Header2 3 2 4 3" xfId="1690"/>
    <cellStyle name="Header2 3 2 5" xfId="1691"/>
    <cellStyle name="Header2 3 2 5 2" xfId="1692"/>
    <cellStyle name="Header2 3 2 5 3" xfId="1693"/>
    <cellStyle name="Header2 3 2 6" xfId="1694"/>
    <cellStyle name="Header2 3 2 6 2" xfId="1695"/>
    <cellStyle name="Header2 3 2 6 3" xfId="1696"/>
    <cellStyle name="Header2 3 2 7" xfId="1697"/>
    <cellStyle name="Header2 3 2 8" xfId="1698"/>
    <cellStyle name="Header2 3 3" xfId="1699"/>
    <cellStyle name="Header2 3 3 2" xfId="1700"/>
    <cellStyle name="Header2 3 3 2 2" xfId="1701"/>
    <cellStyle name="Header2 3 3 2 3" xfId="1702"/>
    <cellStyle name="Header2 3 3 3" xfId="1703"/>
    <cellStyle name="Header2 3 3 3 2" xfId="1704"/>
    <cellStyle name="Header2 3 3 3 3" xfId="1705"/>
    <cellStyle name="Header2 3 3 4" xfId="1706"/>
    <cellStyle name="Header2 3 3 4 2" xfId="1707"/>
    <cellStyle name="Header2 3 3 4 3" xfId="1708"/>
    <cellStyle name="Header2 3 3 5" xfId="1709"/>
    <cellStyle name="Header2 3 3 5 2" xfId="1710"/>
    <cellStyle name="Header2 3 3 5 3" xfId="1711"/>
    <cellStyle name="Header2 3 3 6" xfId="1712"/>
    <cellStyle name="Header2 3 3 6 2" xfId="1713"/>
    <cellStyle name="Header2 3 3 6 3" xfId="1714"/>
    <cellStyle name="Header2 3 3 7" xfId="1715"/>
    <cellStyle name="Header2 3 3 8" xfId="1716"/>
    <cellStyle name="Header2 3 4" xfId="1717"/>
    <cellStyle name="Header2 3 4 2" xfId="1718"/>
    <cellStyle name="Header2 3 4 2 2" xfId="1719"/>
    <cellStyle name="Header2 3 4 2 3" xfId="1720"/>
    <cellStyle name="Header2 3 4 3" xfId="1721"/>
    <cellStyle name="Header2 3 4 3 2" xfId="1722"/>
    <cellStyle name="Header2 3 4 3 3" xfId="1723"/>
    <cellStyle name="Header2 3 4 4" xfId="1724"/>
    <cellStyle name="Header2 3 4 4 2" xfId="1725"/>
    <cellStyle name="Header2 3 4 4 3" xfId="1726"/>
    <cellStyle name="Header2 3 4 5" xfId="1727"/>
    <cellStyle name="Header2 3 4 5 2" xfId="1728"/>
    <cellStyle name="Header2 3 4 5 3" xfId="1729"/>
    <cellStyle name="Header2 3 4 6" xfId="1730"/>
    <cellStyle name="Header2 3 4 6 2" xfId="1731"/>
    <cellStyle name="Header2 3 4 6 3" xfId="1732"/>
    <cellStyle name="Header2 3 4 7" xfId="1733"/>
    <cellStyle name="Header2 3 4 8" xfId="1734"/>
    <cellStyle name="Header2 3 5" xfId="1735"/>
    <cellStyle name="Header2 3 5 2" xfId="1736"/>
    <cellStyle name="Header2 3 5 2 2" xfId="1737"/>
    <cellStyle name="Header2 3 5 2 3" xfId="1738"/>
    <cellStyle name="Header2 3 5 3" xfId="1739"/>
    <cellStyle name="Header2 3 5 3 2" xfId="1740"/>
    <cellStyle name="Header2 3 5 3 3" xfId="1741"/>
    <cellStyle name="Header2 3 5 4" xfId="1742"/>
    <cellStyle name="Header2 3 5 4 2" xfId="1743"/>
    <cellStyle name="Header2 3 5 4 3" xfId="1744"/>
    <cellStyle name="Header2 3 5 5" xfId="1745"/>
    <cellStyle name="Header2 3 5 5 2" xfId="1746"/>
    <cellStyle name="Header2 3 5 5 3" xfId="1747"/>
    <cellStyle name="Header2 3 5 6" xfId="1748"/>
    <cellStyle name="Header2 3 5 6 2" xfId="1749"/>
    <cellStyle name="Header2 3 5 6 3" xfId="1750"/>
    <cellStyle name="Header2 3 5 7" xfId="1751"/>
    <cellStyle name="Header2 3 6" xfId="1752"/>
    <cellStyle name="Header2 3 6 2" xfId="1753"/>
    <cellStyle name="Header2 3 6 2 2" xfId="1754"/>
    <cellStyle name="Header2 3 6 2 3" xfId="1755"/>
    <cellStyle name="Header2 3 6 3" xfId="1756"/>
    <cellStyle name="Header2 3 6 3 2" xfId="1757"/>
    <cellStyle name="Header2 3 6 3 3" xfId="1758"/>
    <cellStyle name="Header2 3 6 4" xfId="1759"/>
    <cellStyle name="Header2 3 6 4 2" xfId="1760"/>
    <cellStyle name="Header2 3 6 4 3" xfId="1761"/>
    <cellStyle name="Header2 3 6 5" xfId="1762"/>
    <cellStyle name="Header2 3 6 5 2" xfId="1763"/>
    <cellStyle name="Header2 3 6 5 3" xfId="1764"/>
    <cellStyle name="Header2 3 6 6" xfId="1765"/>
    <cellStyle name="Header2 3 6 6 2" xfId="1766"/>
    <cellStyle name="Header2 3 6 6 3" xfId="1767"/>
    <cellStyle name="Header2 3 6 7" xfId="1768"/>
    <cellStyle name="Header2 3 7" xfId="1769"/>
    <cellStyle name="Header2 3 7 2" xfId="1770"/>
    <cellStyle name="Header2 3 7 3" xfId="1771"/>
    <cellStyle name="Header2 4" xfId="1772"/>
    <cellStyle name="Header2 4 10" xfId="1773"/>
    <cellStyle name="Header2 4 10 2" xfId="1774"/>
    <cellStyle name="Header2 4 10 3" xfId="1775"/>
    <cellStyle name="Header2 4 2" xfId="1776"/>
    <cellStyle name="Header2 4 2 2" xfId="1777"/>
    <cellStyle name="Header2 4 2 2 2" xfId="1778"/>
    <cellStyle name="Header2 4 2 2 3" xfId="1779"/>
    <cellStyle name="Header2 4 2 3" xfId="1780"/>
    <cellStyle name="Header2 4 2 3 2" xfId="1781"/>
    <cellStyle name="Header2 4 2 3 3" xfId="1782"/>
    <cellStyle name="Header2 4 2 4" xfId="1783"/>
    <cellStyle name="Header2 4 2 4 2" xfId="1784"/>
    <cellStyle name="Header2 4 2 4 3" xfId="1785"/>
    <cellStyle name="Header2 4 2 5" xfId="1786"/>
    <cellStyle name="Header2 4 2 5 2" xfId="1787"/>
    <cellStyle name="Header2 4 2 5 3" xfId="1788"/>
    <cellStyle name="Header2 4 2 6" xfId="1789"/>
    <cellStyle name="Header2 4 2 6 2" xfId="1790"/>
    <cellStyle name="Header2 4 2 6 3" xfId="1791"/>
    <cellStyle name="Header2 4 2 7" xfId="1792"/>
    <cellStyle name="Header2 4 2 8" xfId="1793"/>
    <cellStyle name="Header2 4 3" xfId="1794"/>
    <cellStyle name="Header2 4 3 2" xfId="1795"/>
    <cellStyle name="Header2 4 3 2 2" xfId="1796"/>
    <cellStyle name="Header2 4 3 2 3" xfId="1797"/>
    <cellStyle name="Header2 4 3 3" xfId="1798"/>
    <cellStyle name="Header2 4 3 3 2" xfId="1799"/>
    <cellStyle name="Header2 4 3 3 3" xfId="1800"/>
    <cellStyle name="Header2 4 3 4" xfId="1801"/>
    <cellStyle name="Header2 4 3 4 2" xfId="1802"/>
    <cellStyle name="Header2 4 3 4 3" xfId="1803"/>
    <cellStyle name="Header2 4 3 5" xfId="1804"/>
    <cellStyle name="Header2 4 3 5 2" xfId="1805"/>
    <cellStyle name="Header2 4 3 5 3" xfId="1806"/>
    <cellStyle name="Header2 4 3 6" xfId="1807"/>
    <cellStyle name="Header2 4 3 6 2" xfId="1808"/>
    <cellStyle name="Header2 4 3 6 3" xfId="1809"/>
    <cellStyle name="Header2 4 3 7" xfId="1810"/>
    <cellStyle name="Header2 4 3 8" xfId="1811"/>
    <cellStyle name="Header2 4 4" xfId="1812"/>
    <cellStyle name="Header2 4 4 2" xfId="1813"/>
    <cellStyle name="Header2 4 4 2 2" xfId="1814"/>
    <cellStyle name="Header2 4 4 2 3" xfId="1815"/>
    <cellStyle name="Header2 4 4 3" xfId="1816"/>
    <cellStyle name="Header2 4 4 3 2" xfId="1817"/>
    <cellStyle name="Header2 4 4 3 3" xfId="1818"/>
    <cellStyle name="Header2 4 4 4" xfId="1819"/>
    <cellStyle name="Header2 4 4 4 2" xfId="1820"/>
    <cellStyle name="Header2 4 4 4 3" xfId="1821"/>
    <cellStyle name="Header2 4 4 5" xfId="1822"/>
    <cellStyle name="Header2 4 4 5 2" xfId="1823"/>
    <cellStyle name="Header2 4 4 5 3" xfId="1824"/>
    <cellStyle name="Header2 4 4 6" xfId="1825"/>
    <cellStyle name="Header2 4 4 6 2" xfId="1826"/>
    <cellStyle name="Header2 4 4 6 3" xfId="1827"/>
    <cellStyle name="Header2 4 4 7" xfId="1828"/>
    <cellStyle name="Header2 4 5" xfId="1829"/>
    <cellStyle name="Header2 4 5 2" xfId="1830"/>
    <cellStyle name="Header2 4 5 2 2" xfId="1831"/>
    <cellStyle name="Header2 4 5 2 3" xfId="1832"/>
    <cellStyle name="Header2 4 5 3" xfId="1833"/>
    <cellStyle name="Header2 4 5 3 2" xfId="1834"/>
    <cellStyle name="Header2 4 5 3 3" xfId="1835"/>
    <cellStyle name="Header2 4 5 4" xfId="1836"/>
    <cellStyle name="Header2 4 5 4 2" xfId="1837"/>
    <cellStyle name="Header2 4 5 4 3" xfId="1838"/>
    <cellStyle name="Header2 4 5 5" xfId="1839"/>
    <cellStyle name="Header2 4 5 5 2" xfId="1840"/>
    <cellStyle name="Header2 4 5 5 3" xfId="1841"/>
    <cellStyle name="Header2 4 5 6" xfId="1842"/>
    <cellStyle name="Header2 4 5 6 2" xfId="1843"/>
    <cellStyle name="Header2 4 5 6 3" xfId="1844"/>
    <cellStyle name="Header2 4 5 7" xfId="1845"/>
    <cellStyle name="Header2 4 6" xfId="1846"/>
    <cellStyle name="Header2 4 6 2" xfId="1847"/>
    <cellStyle name="Header2 4 6 3" xfId="1848"/>
    <cellStyle name="Header2 4 7" xfId="1849"/>
    <cellStyle name="Header2 4 7 2" xfId="1850"/>
    <cellStyle name="Header2 4 7 3" xfId="1851"/>
    <cellStyle name="Header2 4 8" xfId="1852"/>
    <cellStyle name="Header2 4 8 2" xfId="1853"/>
    <cellStyle name="Header2 4 8 3" xfId="1854"/>
    <cellStyle name="Header2 4 9" xfId="1855"/>
    <cellStyle name="Header2 4 9 2" xfId="1856"/>
    <cellStyle name="Header2 4 9 3" xfId="1857"/>
    <cellStyle name="Header2 5" xfId="1858"/>
    <cellStyle name="Header2 5 2" xfId="1859"/>
    <cellStyle name="Header2 5 2 2" xfId="1860"/>
    <cellStyle name="Header2 5 2 3" xfId="1861"/>
    <cellStyle name="Header2 5 3" xfId="1862"/>
    <cellStyle name="Header2 5 3 2" xfId="1863"/>
    <cellStyle name="Header2 5 3 3" xfId="1864"/>
    <cellStyle name="Header2 5 4" xfId="1865"/>
    <cellStyle name="Header2 5 4 2" xfId="1866"/>
    <cellStyle name="Header2 5 4 3" xfId="1867"/>
    <cellStyle name="Header2 5 5" xfId="1868"/>
    <cellStyle name="Header2 5 5 2" xfId="1869"/>
    <cellStyle name="Header2 5 5 3" xfId="1870"/>
    <cellStyle name="Header2 5 6" xfId="1871"/>
    <cellStyle name="Header2 5 6 2" xfId="1872"/>
    <cellStyle name="Header2 5 6 3" xfId="1873"/>
    <cellStyle name="Header2 5 7" xfId="1874"/>
    <cellStyle name="Header2 5 8" xfId="1875"/>
    <cellStyle name="Header2 6" xfId="1876"/>
    <cellStyle name="Header2 6 2" xfId="1877"/>
    <cellStyle name="Header2 6 2 2" xfId="1878"/>
    <cellStyle name="Header2 6 2 3" xfId="1879"/>
    <cellStyle name="Header2 6 3" xfId="1880"/>
    <cellStyle name="Header2 6 3 2" xfId="1881"/>
    <cellStyle name="Header2 6 3 3" xfId="1882"/>
    <cellStyle name="Header2 6 4" xfId="1883"/>
    <cellStyle name="Header2 6 4 2" xfId="1884"/>
    <cellStyle name="Header2 6 4 3" xfId="1885"/>
    <cellStyle name="Header2 6 5" xfId="1886"/>
    <cellStyle name="Header2 6 5 2" xfId="1887"/>
    <cellStyle name="Header2 6 5 3" xfId="1888"/>
    <cellStyle name="Header2 6 6" xfId="1889"/>
    <cellStyle name="Header2 6 6 2" xfId="1890"/>
    <cellStyle name="Header2 6 6 3" xfId="1891"/>
    <cellStyle name="Header2 6 7" xfId="1892"/>
    <cellStyle name="Header2 6 8" xfId="1893"/>
    <cellStyle name="Header2 7" xfId="1894"/>
    <cellStyle name="Header2 7 2" xfId="1895"/>
    <cellStyle name="Header2 7 2 2" xfId="1896"/>
    <cellStyle name="Header2 7 2 3" xfId="1897"/>
    <cellStyle name="Header2 7 3" xfId="1898"/>
    <cellStyle name="Header2 7 3 2" xfId="1899"/>
    <cellStyle name="Header2 7 3 3" xfId="1900"/>
    <cellStyle name="Header2 7 4" xfId="1901"/>
    <cellStyle name="Header2 7 4 2" xfId="1902"/>
    <cellStyle name="Header2 7 4 3" xfId="1903"/>
    <cellStyle name="Header2 7 5" xfId="1904"/>
    <cellStyle name="Header2 7 5 2" xfId="1905"/>
    <cellStyle name="Header2 7 5 3" xfId="1906"/>
    <cellStyle name="Header2 7 6" xfId="1907"/>
    <cellStyle name="Header2 7 6 2" xfId="1908"/>
    <cellStyle name="Header2 7 6 3" xfId="1909"/>
    <cellStyle name="Header2 7 7" xfId="1910"/>
    <cellStyle name="Header2 8" xfId="1911"/>
    <cellStyle name="Header2 8 2" xfId="1912"/>
    <cellStyle name="Header2 8 2 2" xfId="1913"/>
    <cellStyle name="Header2 8 2 3" xfId="1914"/>
    <cellStyle name="Header2 8 3" xfId="1915"/>
    <cellStyle name="Header2 8 3 2" xfId="1916"/>
    <cellStyle name="Header2 8 3 3" xfId="1917"/>
    <cellStyle name="Header2 8 4" xfId="1918"/>
    <cellStyle name="Header2 8 4 2" xfId="1919"/>
    <cellStyle name="Header2 8 4 3" xfId="1920"/>
    <cellStyle name="Header2 8 5" xfId="1921"/>
    <cellStyle name="Header2 8 5 2" xfId="1922"/>
    <cellStyle name="Header2 8 5 3" xfId="1923"/>
    <cellStyle name="Header2 8 6" xfId="1924"/>
    <cellStyle name="Header2 8 6 2" xfId="1925"/>
    <cellStyle name="Header2 8 6 3" xfId="1926"/>
    <cellStyle name="Header2 8 7" xfId="1927"/>
    <cellStyle name="Heading 1" xfId="68" builtinId="16" customBuiltin="1"/>
    <cellStyle name="Heading 1 2" xfId="69"/>
    <cellStyle name="Heading 1 2 2" xfId="171"/>
    <cellStyle name="Heading 1 2 3" xfId="7009"/>
    <cellStyle name="Heading 1 3" xfId="172"/>
    <cellStyle name="Heading 1 3 2" xfId="6382"/>
    <cellStyle name="Heading 1 3 3" xfId="7010"/>
    <cellStyle name="Heading 2" xfId="70" builtinId="17" customBuiltin="1"/>
    <cellStyle name="Heading 2 2" xfId="71"/>
    <cellStyle name="Heading 2 2 2" xfId="173"/>
    <cellStyle name="Heading 2 2 3" xfId="7011"/>
    <cellStyle name="Heading 2 3" xfId="174"/>
    <cellStyle name="Heading 2 3 2" xfId="6383"/>
    <cellStyle name="Heading 2 3 3" xfId="7012"/>
    <cellStyle name="Heading 3" xfId="72" builtinId="18" customBuiltin="1"/>
    <cellStyle name="Heading 3 2" xfId="73"/>
    <cellStyle name="Heading 3 2 2" xfId="175"/>
    <cellStyle name="Heading 3 2 3" xfId="7013"/>
    <cellStyle name="Heading 3 3" xfId="176"/>
    <cellStyle name="Heading 3 3 2" xfId="701"/>
    <cellStyle name="Heading 3 3 3" xfId="6384"/>
    <cellStyle name="Heading 4" xfId="74" builtinId="19" customBuiltin="1"/>
    <cellStyle name="Heading 4 2" xfId="75"/>
    <cellStyle name="Heading 4 2 2" xfId="177"/>
    <cellStyle name="Heading 4 2 3" xfId="7014"/>
    <cellStyle name="Heading 4 3" xfId="178"/>
    <cellStyle name="Heading 4 3 2" xfId="6385"/>
    <cellStyle name="Heading 4 3 3" xfId="7015"/>
    <cellStyle name="Hyperlink 2" xfId="702"/>
    <cellStyle name="Hyperlink 3" xfId="703"/>
    <cellStyle name="Input" xfId="76" builtinId="20" customBuiltin="1"/>
    <cellStyle name="Input [yellow]" xfId="77"/>
    <cellStyle name="Input [yellow] 2" xfId="1928"/>
    <cellStyle name="Input [yellow] 2 10" xfId="1929"/>
    <cellStyle name="Input [yellow] 2 10 2" xfId="1930"/>
    <cellStyle name="Input [yellow] 2 10 3" xfId="1931"/>
    <cellStyle name="Input [yellow] 2 2" xfId="1932"/>
    <cellStyle name="Input [yellow] 2 2 10" xfId="1933"/>
    <cellStyle name="Input [yellow] 2 2 10 2" xfId="1934"/>
    <cellStyle name="Input [yellow] 2 2 10 3" xfId="1935"/>
    <cellStyle name="Input [yellow] 2 2 11" xfId="1936"/>
    <cellStyle name="Input [yellow] 2 2 11 2" xfId="1937"/>
    <cellStyle name="Input [yellow] 2 2 11 3" xfId="1938"/>
    <cellStyle name="Input [yellow] 2 2 12" xfId="1939"/>
    <cellStyle name="Input [yellow] 2 2 12 2" xfId="1940"/>
    <cellStyle name="Input [yellow] 2 2 12 3" xfId="1941"/>
    <cellStyle name="Input [yellow] 2 2 13" xfId="1942"/>
    <cellStyle name="Input [yellow] 2 2 13 2" xfId="1943"/>
    <cellStyle name="Input [yellow] 2 2 13 3" xfId="1944"/>
    <cellStyle name="Input [yellow] 2 2 14" xfId="1945"/>
    <cellStyle name="Input [yellow] 2 2 14 2" xfId="1946"/>
    <cellStyle name="Input [yellow] 2 2 14 3" xfId="1947"/>
    <cellStyle name="Input [yellow] 2 2 2" xfId="1948"/>
    <cellStyle name="Input [yellow] 2 2 2 2" xfId="1949"/>
    <cellStyle name="Input [yellow] 2 2 2 2 2" xfId="1950"/>
    <cellStyle name="Input [yellow] 2 2 2 2 2 2" xfId="1951"/>
    <cellStyle name="Input [yellow] 2 2 2 2 2 3" xfId="1952"/>
    <cellStyle name="Input [yellow] 2 2 2 2 3" xfId="1953"/>
    <cellStyle name="Input [yellow] 2 2 2 2 3 2" xfId="1954"/>
    <cellStyle name="Input [yellow] 2 2 2 2 3 3" xfId="1955"/>
    <cellStyle name="Input [yellow] 2 2 2 2 4" xfId="1956"/>
    <cellStyle name="Input [yellow] 2 2 2 2 4 2" xfId="1957"/>
    <cellStyle name="Input [yellow] 2 2 2 2 4 3" xfId="1958"/>
    <cellStyle name="Input [yellow] 2 2 2 2 5" xfId="1959"/>
    <cellStyle name="Input [yellow] 2 2 2 2 5 2" xfId="1960"/>
    <cellStyle name="Input [yellow] 2 2 2 2 5 3" xfId="1961"/>
    <cellStyle name="Input [yellow] 2 2 2 2 6" xfId="1962"/>
    <cellStyle name="Input [yellow] 2 2 2 2 6 2" xfId="1963"/>
    <cellStyle name="Input [yellow] 2 2 2 2 6 3" xfId="1964"/>
    <cellStyle name="Input [yellow] 2 2 2 2 7" xfId="1965"/>
    <cellStyle name="Input [yellow] 2 2 2 2 8" xfId="1966"/>
    <cellStyle name="Input [yellow] 2 2 2 3" xfId="1967"/>
    <cellStyle name="Input [yellow] 2 2 2 3 2" xfId="1968"/>
    <cellStyle name="Input [yellow] 2 2 2 3 2 2" xfId="1969"/>
    <cellStyle name="Input [yellow] 2 2 2 3 2 3" xfId="1970"/>
    <cellStyle name="Input [yellow] 2 2 2 3 3" xfId="1971"/>
    <cellStyle name="Input [yellow] 2 2 2 3 3 2" xfId="1972"/>
    <cellStyle name="Input [yellow] 2 2 2 3 3 3" xfId="1973"/>
    <cellStyle name="Input [yellow] 2 2 2 3 4" xfId="1974"/>
    <cellStyle name="Input [yellow] 2 2 2 3 4 2" xfId="1975"/>
    <cellStyle name="Input [yellow] 2 2 2 3 4 3" xfId="1976"/>
    <cellStyle name="Input [yellow] 2 2 2 3 5" xfId="1977"/>
    <cellStyle name="Input [yellow] 2 2 2 3 5 2" xfId="1978"/>
    <cellStyle name="Input [yellow] 2 2 2 3 5 3" xfId="1979"/>
    <cellStyle name="Input [yellow] 2 2 2 3 6" xfId="1980"/>
    <cellStyle name="Input [yellow] 2 2 2 3 6 2" xfId="1981"/>
    <cellStyle name="Input [yellow] 2 2 2 3 6 3" xfId="1982"/>
    <cellStyle name="Input [yellow] 2 2 2 3 7" xfId="1983"/>
    <cellStyle name="Input [yellow] 2 2 2 3 8" xfId="1984"/>
    <cellStyle name="Input [yellow] 2 2 2 4" xfId="1985"/>
    <cellStyle name="Input [yellow] 2 2 2 4 2" xfId="1986"/>
    <cellStyle name="Input [yellow] 2 2 2 4 2 2" xfId="1987"/>
    <cellStyle name="Input [yellow] 2 2 2 4 2 3" xfId="1988"/>
    <cellStyle name="Input [yellow] 2 2 2 4 3" xfId="1989"/>
    <cellStyle name="Input [yellow] 2 2 2 4 3 2" xfId="1990"/>
    <cellStyle name="Input [yellow] 2 2 2 4 3 3" xfId="1991"/>
    <cellStyle name="Input [yellow] 2 2 2 4 4" xfId="1992"/>
    <cellStyle name="Input [yellow] 2 2 2 4 4 2" xfId="1993"/>
    <cellStyle name="Input [yellow] 2 2 2 4 4 3" xfId="1994"/>
    <cellStyle name="Input [yellow] 2 2 2 4 5" xfId="1995"/>
    <cellStyle name="Input [yellow] 2 2 2 4 5 2" xfId="1996"/>
    <cellStyle name="Input [yellow] 2 2 2 4 5 3" xfId="1997"/>
    <cellStyle name="Input [yellow] 2 2 2 4 6" xfId="1998"/>
    <cellStyle name="Input [yellow] 2 2 2 4 6 2" xfId="1999"/>
    <cellStyle name="Input [yellow] 2 2 2 4 6 3" xfId="2000"/>
    <cellStyle name="Input [yellow] 2 2 2 4 7" xfId="2001"/>
    <cellStyle name="Input [yellow] 2 2 2 4 8" xfId="2002"/>
    <cellStyle name="Input [yellow] 2 2 2 5" xfId="2003"/>
    <cellStyle name="Input [yellow] 2 2 2 5 2" xfId="2004"/>
    <cellStyle name="Input [yellow] 2 2 2 5 2 2" xfId="2005"/>
    <cellStyle name="Input [yellow] 2 2 2 5 2 3" xfId="2006"/>
    <cellStyle name="Input [yellow] 2 2 2 5 3" xfId="2007"/>
    <cellStyle name="Input [yellow] 2 2 2 5 3 2" xfId="2008"/>
    <cellStyle name="Input [yellow] 2 2 2 5 3 3" xfId="2009"/>
    <cellStyle name="Input [yellow] 2 2 2 5 4" xfId="2010"/>
    <cellStyle name="Input [yellow] 2 2 2 5 4 2" xfId="2011"/>
    <cellStyle name="Input [yellow] 2 2 2 5 4 3" xfId="2012"/>
    <cellStyle name="Input [yellow] 2 2 2 5 5" xfId="2013"/>
    <cellStyle name="Input [yellow] 2 2 2 5 5 2" xfId="2014"/>
    <cellStyle name="Input [yellow] 2 2 2 5 5 3" xfId="2015"/>
    <cellStyle name="Input [yellow] 2 2 2 5 6" xfId="2016"/>
    <cellStyle name="Input [yellow] 2 2 2 5 6 2" xfId="2017"/>
    <cellStyle name="Input [yellow] 2 2 2 5 6 3" xfId="2018"/>
    <cellStyle name="Input [yellow] 2 2 2 5 7" xfId="2019"/>
    <cellStyle name="Input [yellow] 2 2 2 6" xfId="2020"/>
    <cellStyle name="Input [yellow] 2 2 2 6 2" xfId="2021"/>
    <cellStyle name="Input [yellow] 2 2 2 6 2 2" xfId="2022"/>
    <cellStyle name="Input [yellow] 2 2 2 6 2 3" xfId="2023"/>
    <cellStyle name="Input [yellow] 2 2 2 6 3" xfId="2024"/>
    <cellStyle name="Input [yellow] 2 2 2 6 3 2" xfId="2025"/>
    <cellStyle name="Input [yellow] 2 2 2 6 3 3" xfId="2026"/>
    <cellStyle name="Input [yellow] 2 2 2 6 4" xfId="2027"/>
    <cellStyle name="Input [yellow] 2 2 2 6 4 2" xfId="2028"/>
    <cellStyle name="Input [yellow] 2 2 2 6 4 3" xfId="2029"/>
    <cellStyle name="Input [yellow] 2 2 2 6 5" xfId="2030"/>
    <cellStyle name="Input [yellow] 2 2 2 6 5 2" xfId="2031"/>
    <cellStyle name="Input [yellow] 2 2 2 6 5 3" xfId="2032"/>
    <cellStyle name="Input [yellow] 2 2 2 6 6" xfId="2033"/>
    <cellStyle name="Input [yellow] 2 2 2 6 6 2" xfId="2034"/>
    <cellStyle name="Input [yellow] 2 2 2 6 6 3" xfId="2035"/>
    <cellStyle name="Input [yellow] 2 2 2 6 7" xfId="2036"/>
    <cellStyle name="Input [yellow] 2 2 2 7" xfId="2037"/>
    <cellStyle name="Input [yellow] 2 2 2 7 2" xfId="2038"/>
    <cellStyle name="Input [yellow] 2 2 2 7 3" xfId="2039"/>
    <cellStyle name="Input [yellow] 2 2 3" xfId="2040"/>
    <cellStyle name="Input [yellow] 2 2 3 2" xfId="2041"/>
    <cellStyle name="Input [yellow] 2 2 3 2 2" xfId="2042"/>
    <cellStyle name="Input [yellow] 2 2 3 2 2 2" xfId="2043"/>
    <cellStyle name="Input [yellow] 2 2 3 2 2 3" xfId="2044"/>
    <cellStyle name="Input [yellow] 2 2 3 2 3" xfId="2045"/>
    <cellStyle name="Input [yellow] 2 2 3 2 3 2" xfId="2046"/>
    <cellStyle name="Input [yellow] 2 2 3 2 3 3" xfId="2047"/>
    <cellStyle name="Input [yellow] 2 2 3 2 4" xfId="2048"/>
    <cellStyle name="Input [yellow] 2 2 3 2 4 2" xfId="2049"/>
    <cellStyle name="Input [yellow] 2 2 3 2 4 3" xfId="2050"/>
    <cellStyle name="Input [yellow] 2 2 3 2 5" xfId="2051"/>
    <cellStyle name="Input [yellow] 2 2 3 2 5 2" xfId="2052"/>
    <cellStyle name="Input [yellow] 2 2 3 2 5 3" xfId="2053"/>
    <cellStyle name="Input [yellow] 2 2 3 2 6" xfId="2054"/>
    <cellStyle name="Input [yellow] 2 2 3 2 6 2" xfId="2055"/>
    <cellStyle name="Input [yellow] 2 2 3 2 6 3" xfId="2056"/>
    <cellStyle name="Input [yellow] 2 2 3 2 7" xfId="2057"/>
    <cellStyle name="Input [yellow] 2 2 3 2 8" xfId="2058"/>
    <cellStyle name="Input [yellow] 2 2 3 3" xfId="2059"/>
    <cellStyle name="Input [yellow] 2 2 3 3 2" xfId="2060"/>
    <cellStyle name="Input [yellow] 2 2 3 3 2 2" xfId="2061"/>
    <cellStyle name="Input [yellow] 2 2 3 3 2 3" xfId="2062"/>
    <cellStyle name="Input [yellow] 2 2 3 3 3" xfId="2063"/>
    <cellStyle name="Input [yellow] 2 2 3 3 3 2" xfId="2064"/>
    <cellStyle name="Input [yellow] 2 2 3 3 3 3" xfId="2065"/>
    <cellStyle name="Input [yellow] 2 2 3 3 4" xfId="2066"/>
    <cellStyle name="Input [yellow] 2 2 3 3 4 2" xfId="2067"/>
    <cellStyle name="Input [yellow] 2 2 3 3 4 3" xfId="2068"/>
    <cellStyle name="Input [yellow] 2 2 3 3 5" xfId="2069"/>
    <cellStyle name="Input [yellow] 2 2 3 3 5 2" xfId="2070"/>
    <cellStyle name="Input [yellow] 2 2 3 3 5 3" xfId="2071"/>
    <cellStyle name="Input [yellow] 2 2 3 3 6" xfId="2072"/>
    <cellStyle name="Input [yellow] 2 2 3 3 6 2" xfId="2073"/>
    <cellStyle name="Input [yellow] 2 2 3 3 6 3" xfId="2074"/>
    <cellStyle name="Input [yellow] 2 2 3 3 7" xfId="2075"/>
    <cellStyle name="Input [yellow] 2 2 3 3 8" xfId="2076"/>
    <cellStyle name="Input [yellow] 2 2 3 4" xfId="2077"/>
    <cellStyle name="Input [yellow] 2 2 3 4 2" xfId="2078"/>
    <cellStyle name="Input [yellow] 2 2 3 4 2 2" xfId="2079"/>
    <cellStyle name="Input [yellow] 2 2 3 4 2 3" xfId="2080"/>
    <cellStyle name="Input [yellow] 2 2 3 4 3" xfId="2081"/>
    <cellStyle name="Input [yellow] 2 2 3 4 3 2" xfId="2082"/>
    <cellStyle name="Input [yellow] 2 2 3 4 3 3" xfId="2083"/>
    <cellStyle name="Input [yellow] 2 2 3 4 4" xfId="2084"/>
    <cellStyle name="Input [yellow] 2 2 3 4 4 2" xfId="2085"/>
    <cellStyle name="Input [yellow] 2 2 3 4 4 3" xfId="2086"/>
    <cellStyle name="Input [yellow] 2 2 3 4 5" xfId="2087"/>
    <cellStyle name="Input [yellow] 2 2 3 4 5 2" xfId="2088"/>
    <cellStyle name="Input [yellow] 2 2 3 4 5 3" xfId="2089"/>
    <cellStyle name="Input [yellow] 2 2 3 4 6" xfId="2090"/>
    <cellStyle name="Input [yellow] 2 2 3 4 6 2" xfId="2091"/>
    <cellStyle name="Input [yellow] 2 2 3 4 6 3" xfId="2092"/>
    <cellStyle name="Input [yellow] 2 2 3 4 7" xfId="2093"/>
    <cellStyle name="Input [yellow] 2 2 3 4 8" xfId="2094"/>
    <cellStyle name="Input [yellow] 2 2 3 5" xfId="2095"/>
    <cellStyle name="Input [yellow] 2 2 3 5 2" xfId="2096"/>
    <cellStyle name="Input [yellow] 2 2 3 5 2 2" xfId="2097"/>
    <cellStyle name="Input [yellow] 2 2 3 5 2 3" xfId="2098"/>
    <cellStyle name="Input [yellow] 2 2 3 5 3" xfId="2099"/>
    <cellStyle name="Input [yellow] 2 2 3 5 3 2" xfId="2100"/>
    <cellStyle name="Input [yellow] 2 2 3 5 3 3" xfId="2101"/>
    <cellStyle name="Input [yellow] 2 2 3 5 4" xfId="2102"/>
    <cellStyle name="Input [yellow] 2 2 3 5 4 2" xfId="2103"/>
    <cellStyle name="Input [yellow] 2 2 3 5 4 3" xfId="2104"/>
    <cellStyle name="Input [yellow] 2 2 3 5 5" xfId="2105"/>
    <cellStyle name="Input [yellow] 2 2 3 5 5 2" xfId="2106"/>
    <cellStyle name="Input [yellow] 2 2 3 5 5 3" xfId="2107"/>
    <cellStyle name="Input [yellow] 2 2 3 5 6" xfId="2108"/>
    <cellStyle name="Input [yellow] 2 2 3 5 6 2" xfId="2109"/>
    <cellStyle name="Input [yellow] 2 2 3 5 6 3" xfId="2110"/>
    <cellStyle name="Input [yellow] 2 2 3 5 7" xfId="2111"/>
    <cellStyle name="Input [yellow] 2 2 3 6" xfId="2112"/>
    <cellStyle name="Input [yellow] 2 2 3 6 2" xfId="2113"/>
    <cellStyle name="Input [yellow] 2 2 3 6 2 2" xfId="2114"/>
    <cellStyle name="Input [yellow] 2 2 3 6 2 3" xfId="2115"/>
    <cellStyle name="Input [yellow] 2 2 3 6 3" xfId="2116"/>
    <cellStyle name="Input [yellow] 2 2 3 6 3 2" xfId="2117"/>
    <cellStyle name="Input [yellow] 2 2 3 6 3 3" xfId="2118"/>
    <cellStyle name="Input [yellow] 2 2 3 6 4" xfId="2119"/>
    <cellStyle name="Input [yellow] 2 2 3 6 4 2" xfId="2120"/>
    <cellStyle name="Input [yellow] 2 2 3 6 4 3" xfId="2121"/>
    <cellStyle name="Input [yellow] 2 2 3 6 5" xfId="2122"/>
    <cellStyle name="Input [yellow] 2 2 3 6 5 2" xfId="2123"/>
    <cellStyle name="Input [yellow] 2 2 3 6 5 3" xfId="2124"/>
    <cellStyle name="Input [yellow] 2 2 3 6 6" xfId="2125"/>
    <cellStyle name="Input [yellow] 2 2 3 6 6 2" xfId="2126"/>
    <cellStyle name="Input [yellow] 2 2 3 6 6 3" xfId="2127"/>
    <cellStyle name="Input [yellow] 2 2 3 6 7" xfId="2128"/>
    <cellStyle name="Input [yellow] 2 2 3 7" xfId="2129"/>
    <cellStyle name="Input [yellow] 2 2 3 7 2" xfId="2130"/>
    <cellStyle name="Input [yellow] 2 2 3 7 3" xfId="2131"/>
    <cellStyle name="Input [yellow] 2 2 4" xfId="2132"/>
    <cellStyle name="Input [yellow] 2 2 4 10" xfId="2133"/>
    <cellStyle name="Input [yellow] 2 2 4 10 2" xfId="2134"/>
    <cellStyle name="Input [yellow] 2 2 4 10 3" xfId="2135"/>
    <cellStyle name="Input [yellow] 2 2 4 2" xfId="2136"/>
    <cellStyle name="Input [yellow] 2 2 4 2 2" xfId="2137"/>
    <cellStyle name="Input [yellow] 2 2 4 2 2 2" xfId="2138"/>
    <cellStyle name="Input [yellow] 2 2 4 2 2 3" xfId="2139"/>
    <cellStyle name="Input [yellow] 2 2 4 2 3" xfId="2140"/>
    <cellStyle name="Input [yellow] 2 2 4 2 3 2" xfId="2141"/>
    <cellStyle name="Input [yellow] 2 2 4 2 3 3" xfId="2142"/>
    <cellStyle name="Input [yellow] 2 2 4 2 4" xfId="2143"/>
    <cellStyle name="Input [yellow] 2 2 4 2 4 2" xfId="2144"/>
    <cellStyle name="Input [yellow] 2 2 4 2 4 3" xfId="2145"/>
    <cellStyle name="Input [yellow] 2 2 4 2 5" xfId="2146"/>
    <cellStyle name="Input [yellow] 2 2 4 2 5 2" xfId="2147"/>
    <cellStyle name="Input [yellow] 2 2 4 2 5 3" xfId="2148"/>
    <cellStyle name="Input [yellow] 2 2 4 2 6" xfId="2149"/>
    <cellStyle name="Input [yellow] 2 2 4 2 6 2" xfId="2150"/>
    <cellStyle name="Input [yellow] 2 2 4 2 6 3" xfId="2151"/>
    <cellStyle name="Input [yellow] 2 2 4 2 7" xfId="2152"/>
    <cellStyle name="Input [yellow] 2 2 4 2 8" xfId="2153"/>
    <cellStyle name="Input [yellow] 2 2 4 3" xfId="2154"/>
    <cellStyle name="Input [yellow] 2 2 4 3 2" xfId="2155"/>
    <cellStyle name="Input [yellow] 2 2 4 3 2 2" xfId="2156"/>
    <cellStyle name="Input [yellow] 2 2 4 3 2 3" xfId="2157"/>
    <cellStyle name="Input [yellow] 2 2 4 3 3" xfId="2158"/>
    <cellStyle name="Input [yellow] 2 2 4 3 3 2" xfId="2159"/>
    <cellStyle name="Input [yellow] 2 2 4 3 3 3" xfId="2160"/>
    <cellStyle name="Input [yellow] 2 2 4 3 4" xfId="2161"/>
    <cellStyle name="Input [yellow] 2 2 4 3 4 2" xfId="2162"/>
    <cellStyle name="Input [yellow] 2 2 4 3 4 3" xfId="2163"/>
    <cellStyle name="Input [yellow] 2 2 4 3 5" xfId="2164"/>
    <cellStyle name="Input [yellow] 2 2 4 3 5 2" xfId="2165"/>
    <cellStyle name="Input [yellow] 2 2 4 3 5 3" xfId="2166"/>
    <cellStyle name="Input [yellow] 2 2 4 3 6" xfId="2167"/>
    <cellStyle name="Input [yellow] 2 2 4 3 6 2" xfId="2168"/>
    <cellStyle name="Input [yellow] 2 2 4 3 6 3" xfId="2169"/>
    <cellStyle name="Input [yellow] 2 2 4 3 7" xfId="2170"/>
    <cellStyle name="Input [yellow] 2 2 4 3 8" xfId="2171"/>
    <cellStyle name="Input [yellow] 2 2 4 4" xfId="2172"/>
    <cellStyle name="Input [yellow] 2 2 4 4 2" xfId="2173"/>
    <cellStyle name="Input [yellow] 2 2 4 4 2 2" xfId="2174"/>
    <cellStyle name="Input [yellow] 2 2 4 4 2 3" xfId="2175"/>
    <cellStyle name="Input [yellow] 2 2 4 4 3" xfId="2176"/>
    <cellStyle name="Input [yellow] 2 2 4 4 3 2" xfId="2177"/>
    <cellStyle name="Input [yellow] 2 2 4 4 3 3" xfId="2178"/>
    <cellStyle name="Input [yellow] 2 2 4 4 4" xfId="2179"/>
    <cellStyle name="Input [yellow] 2 2 4 4 4 2" xfId="2180"/>
    <cellStyle name="Input [yellow] 2 2 4 4 4 3" xfId="2181"/>
    <cellStyle name="Input [yellow] 2 2 4 4 5" xfId="2182"/>
    <cellStyle name="Input [yellow] 2 2 4 4 5 2" xfId="2183"/>
    <cellStyle name="Input [yellow] 2 2 4 4 5 3" xfId="2184"/>
    <cellStyle name="Input [yellow] 2 2 4 4 6" xfId="2185"/>
    <cellStyle name="Input [yellow] 2 2 4 4 6 2" xfId="2186"/>
    <cellStyle name="Input [yellow] 2 2 4 4 6 3" xfId="2187"/>
    <cellStyle name="Input [yellow] 2 2 4 4 7" xfId="2188"/>
    <cellStyle name="Input [yellow] 2 2 4 5" xfId="2189"/>
    <cellStyle name="Input [yellow] 2 2 4 5 2" xfId="2190"/>
    <cellStyle name="Input [yellow] 2 2 4 5 2 2" xfId="2191"/>
    <cellStyle name="Input [yellow] 2 2 4 5 2 3" xfId="2192"/>
    <cellStyle name="Input [yellow] 2 2 4 5 3" xfId="2193"/>
    <cellStyle name="Input [yellow] 2 2 4 5 3 2" xfId="2194"/>
    <cellStyle name="Input [yellow] 2 2 4 5 3 3" xfId="2195"/>
    <cellStyle name="Input [yellow] 2 2 4 5 4" xfId="2196"/>
    <cellStyle name="Input [yellow] 2 2 4 5 4 2" xfId="2197"/>
    <cellStyle name="Input [yellow] 2 2 4 5 4 3" xfId="2198"/>
    <cellStyle name="Input [yellow] 2 2 4 5 5" xfId="2199"/>
    <cellStyle name="Input [yellow] 2 2 4 5 5 2" xfId="2200"/>
    <cellStyle name="Input [yellow] 2 2 4 5 5 3" xfId="2201"/>
    <cellStyle name="Input [yellow] 2 2 4 5 6" xfId="2202"/>
    <cellStyle name="Input [yellow] 2 2 4 5 6 2" xfId="2203"/>
    <cellStyle name="Input [yellow] 2 2 4 5 6 3" xfId="2204"/>
    <cellStyle name="Input [yellow] 2 2 4 5 7" xfId="2205"/>
    <cellStyle name="Input [yellow] 2 2 4 6" xfId="2206"/>
    <cellStyle name="Input [yellow] 2 2 4 6 2" xfId="2207"/>
    <cellStyle name="Input [yellow] 2 2 4 6 3" xfId="2208"/>
    <cellStyle name="Input [yellow] 2 2 4 7" xfId="2209"/>
    <cellStyle name="Input [yellow] 2 2 4 7 2" xfId="2210"/>
    <cellStyle name="Input [yellow] 2 2 4 7 3" xfId="2211"/>
    <cellStyle name="Input [yellow] 2 2 4 8" xfId="2212"/>
    <cellStyle name="Input [yellow] 2 2 4 8 2" xfId="2213"/>
    <cellStyle name="Input [yellow] 2 2 4 8 3" xfId="2214"/>
    <cellStyle name="Input [yellow] 2 2 4 9" xfId="2215"/>
    <cellStyle name="Input [yellow] 2 2 4 9 2" xfId="2216"/>
    <cellStyle name="Input [yellow] 2 2 4 9 3" xfId="2217"/>
    <cellStyle name="Input [yellow] 2 2 5" xfId="2218"/>
    <cellStyle name="Input [yellow] 2 2 5 10" xfId="2219"/>
    <cellStyle name="Input [yellow] 2 2 5 10 2" xfId="2220"/>
    <cellStyle name="Input [yellow] 2 2 5 10 3" xfId="2221"/>
    <cellStyle name="Input [yellow] 2 2 5 2" xfId="2222"/>
    <cellStyle name="Input [yellow] 2 2 5 2 2" xfId="2223"/>
    <cellStyle name="Input [yellow] 2 2 5 2 2 2" xfId="2224"/>
    <cellStyle name="Input [yellow] 2 2 5 2 2 3" xfId="2225"/>
    <cellStyle name="Input [yellow] 2 2 5 2 3" xfId="2226"/>
    <cellStyle name="Input [yellow] 2 2 5 2 3 2" xfId="2227"/>
    <cellStyle name="Input [yellow] 2 2 5 2 3 3" xfId="2228"/>
    <cellStyle name="Input [yellow] 2 2 5 2 4" xfId="2229"/>
    <cellStyle name="Input [yellow] 2 2 5 2 4 2" xfId="2230"/>
    <cellStyle name="Input [yellow] 2 2 5 2 4 3" xfId="2231"/>
    <cellStyle name="Input [yellow] 2 2 5 2 5" xfId="2232"/>
    <cellStyle name="Input [yellow] 2 2 5 2 5 2" xfId="2233"/>
    <cellStyle name="Input [yellow] 2 2 5 2 5 3" xfId="2234"/>
    <cellStyle name="Input [yellow] 2 2 5 2 6" xfId="2235"/>
    <cellStyle name="Input [yellow] 2 2 5 2 6 2" xfId="2236"/>
    <cellStyle name="Input [yellow] 2 2 5 2 6 3" xfId="2237"/>
    <cellStyle name="Input [yellow] 2 2 5 2 7" xfId="2238"/>
    <cellStyle name="Input [yellow] 2 2 5 2 8" xfId="2239"/>
    <cellStyle name="Input [yellow] 2 2 5 3" xfId="2240"/>
    <cellStyle name="Input [yellow] 2 2 5 3 2" xfId="2241"/>
    <cellStyle name="Input [yellow] 2 2 5 3 2 2" xfId="2242"/>
    <cellStyle name="Input [yellow] 2 2 5 3 2 3" xfId="2243"/>
    <cellStyle name="Input [yellow] 2 2 5 3 3" xfId="2244"/>
    <cellStyle name="Input [yellow] 2 2 5 3 3 2" xfId="2245"/>
    <cellStyle name="Input [yellow] 2 2 5 3 3 3" xfId="2246"/>
    <cellStyle name="Input [yellow] 2 2 5 3 4" xfId="2247"/>
    <cellStyle name="Input [yellow] 2 2 5 3 4 2" xfId="2248"/>
    <cellStyle name="Input [yellow] 2 2 5 3 4 3" xfId="2249"/>
    <cellStyle name="Input [yellow] 2 2 5 3 5" xfId="2250"/>
    <cellStyle name="Input [yellow] 2 2 5 3 5 2" xfId="2251"/>
    <cellStyle name="Input [yellow] 2 2 5 3 5 3" xfId="2252"/>
    <cellStyle name="Input [yellow] 2 2 5 3 6" xfId="2253"/>
    <cellStyle name="Input [yellow] 2 2 5 3 6 2" xfId="2254"/>
    <cellStyle name="Input [yellow] 2 2 5 3 6 3" xfId="2255"/>
    <cellStyle name="Input [yellow] 2 2 5 3 7" xfId="2256"/>
    <cellStyle name="Input [yellow] 2 2 5 3 8" xfId="2257"/>
    <cellStyle name="Input [yellow] 2 2 5 4" xfId="2258"/>
    <cellStyle name="Input [yellow] 2 2 5 4 2" xfId="2259"/>
    <cellStyle name="Input [yellow] 2 2 5 4 2 2" xfId="2260"/>
    <cellStyle name="Input [yellow] 2 2 5 4 2 3" xfId="2261"/>
    <cellStyle name="Input [yellow] 2 2 5 4 3" xfId="2262"/>
    <cellStyle name="Input [yellow] 2 2 5 4 3 2" xfId="2263"/>
    <cellStyle name="Input [yellow] 2 2 5 4 3 3" xfId="2264"/>
    <cellStyle name="Input [yellow] 2 2 5 4 4" xfId="2265"/>
    <cellStyle name="Input [yellow] 2 2 5 4 4 2" xfId="2266"/>
    <cellStyle name="Input [yellow] 2 2 5 4 4 3" xfId="2267"/>
    <cellStyle name="Input [yellow] 2 2 5 4 5" xfId="2268"/>
    <cellStyle name="Input [yellow] 2 2 5 4 5 2" xfId="2269"/>
    <cellStyle name="Input [yellow] 2 2 5 4 5 3" xfId="2270"/>
    <cellStyle name="Input [yellow] 2 2 5 4 6" xfId="2271"/>
    <cellStyle name="Input [yellow] 2 2 5 4 6 2" xfId="2272"/>
    <cellStyle name="Input [yellow] 2 2 5 4 6 3" xfId="2273"/>
    <cellStyle name="Input [yellow] 2 2 5 4 7" xfId="2274"/>
    <cellStyle name="Input [yellow] 2 2 5 5" xfId="2275"/>
    <cellStyle name="Input [yellow] 2 2 5 5 2" xfId="2276"/>
    <cellStyle name="Input [yellow] 2 2 5 5 2 2" xfId="2277"/>
    <cellStyle name="Input [yellow] 2 2 5 5 2 3" xfId="2278"/>
    <cellStyle name="Input [yellow] 2 2 5 5 3" xfId="2279"/>
    <cellStyle name="Input [yellow] 2 2 5 5 3 2" xfId="2280"/>
    <cellStyle name="Input [yellow] 2 2 5 5 3 3" xfId="2281"/>
    <cellStyle name="Input [yellow] 2 2 5 5 4" xfId="2282"/>
    <cellStyle name="Input [yellow] 2 2 5 5 4 2" xfId="2283"/>
    <cellStyle name="Input [yellow] 2 2 5 5 4 3" xfId="2284"/>
    <cellStyle name="Input [yellow] 2 2 5 5 5" xfId="2285"/>
    <cellStyle name="Input [yellow] 2 2 5 5 5 2" xfId="2286"/>
    <cellStyle name="Input [yellow] 2 2 5 5 5 3" xfId="2287"/>
    <cellStyle name="Input [yellow] 2 2 5 5 6" xfId="2288"/>
    <cellStyle name="Input [yellow] 2 2 5 5 6 2" xfId="2289"/>
    <cellStyle name="Input [yellow] 2 2 5 5 6 3" xfId="2290"/>
    <cellStyle name="Input [yellow] 2 2 5 5 7" xfId="2291"/>
    <cellStyle name="Input [yellow] 2 2 5 6" xfId="2292"/>
    <cellStyle name="Input [yellow] 2 2 5 6 2" xfId="2293"/>
    <cellStyle name="Input [yellow] 2 2 5 6 3" xfId="2294"/>
    <cellStyle name="Input [yellow] 2 2 5 7" xfId="2295"/>
    <cellStyle name="Input [yellow] 2 2 5 7 2" xfId="2296"/>
    <cellStyle name="Input [yellow] 2 2 5 7 3" xfId="2297"/>
    <cellStyle name="Input [yellow] 2 2 5 8" xfId="2298"/>
    <cellStyle name="Input [yellow] 2 2 5 8 2" xfId="2299"/>
    <cellStyle name="Input [yellow] 2 2 5 8 3" xfId="2300"/>
    <cellStyle name="Input [yellow] 2 2 5 9" xfId="2301"/>
    <cellStyle name="Input [yellow] 2 2 5 9 2" xfId="2302"/>
    <cellStyle name="Input [yellow] 2 2 5 9 3" xfId="2303"/>
    <cellStyle name="Input [yellow] 2 2 6" xfId="2304"/>
    <cellStyle name="Input [yellow] 2 2 6 2" xfId="2305"/>
    <cellStyle name="Input [yellow] 2 2 6 2 2" xfId="2306"/>
    <cellStyle name="Input [yellow] 2 2 6 2 3" xfId="2307"/>
    <cellStyle name="Input [yellow] 2 2 6 3" xfId="2308"/>
    <cellStyle name="Input [yellow] 2 2 6 3 2" xfId="2309"/>
    <cellStyle name="Input [yellow] 2 2 6 3 3" xfId="2310"/>
    <cellStyle name="Input [yellow] 2 2 6 4" xfId="2311"/>
    <cellStyle name="Input [yellow] 2 2 6 4 2" xfId="2312"/>
    <cellStyle name="Input [yellow] 2 2 6 4 3" xfId="2313"/>
    <cellStyle name="Input [yellow] 2 2 6 5" xfId="2314"/>
    <cellStyle name="Input [yellow] 2 2 6 5 2" xfId="2315"/>
    <cellStyle name="Input [yellow] 2 2 6 5 3" xfId="2316"/>
    <cellStyle name="Input [yellow] 2 2 6 6" xfId="2317"/>
    <cellStyle name="Input [yellow] 2 2 6 6 2" xfId="2318"/>
    <cellStyle name="Input [yellow] 2 2 6 6 3" xfId="2319"/>
    <cellStyle name="Input [yellow] 2 2 6 7" xfId="2320"/>
    <cellStyle name="Input [yellow] 2 2 6 8" xfId="2321"/>
    <cellStyle name="Input [yellow] 2 2 7" xfId="2322"/>
    <cellStyle name="Input [yellow] 2 2 7 2" xfId="2323"/>
    <cellStyle name="Input [yellow] 2 2 7 2 2" xfId="2324"/>
    <cellStyle name="Input [yellow] 2 2 7 2 3" xfId="2325"/>
    <cellStyle name="Input [yellow] 2 2 7 3" xfId="2326"/>
    <cellStyle name="Input [yellow] 2 2 7 3 2" xfId="2327"/>
    <cellStyle name="Input [yellow] 2 2 7 3 3" xfId="2328"/>
    <cellStyle name="Input [yellow] 2 2 7 4" xfId="2329"/>
    <cellStyle name="Input [yellow] 2 2 7 4 2" xfId="2330"/>
    <cellStyle name="Input [yellow] 2 2 7 4 3" xfId="2331"/>
    <cellStyle name="Input [yellow] 2 2 7 5" xfId="2332"/>
    <cellStyle name="Input [yellow] 2 2 7 5 2" xfId="2333"/>
    <cellStyle name="Input [yellow] 2 2 7 5 3" xfId="2334"/>
    <cellStyle name="Input [yellow] 2 2 7 6" xfId="2335"/>
    <cellStyle name="Input [yellow] 2 2 7 6 2" xfId="2336"/>
    <cellStyle name="Input [yellow] 2 2 7 6 3" xfId="2337"/>
    <cellStyle name="Input [yellow] 2 2 7 7" xfId="2338"/>
    <cellStyle name="Input [yellow] 2 2 7 8" xfId="2339"/>
    <cellStyle name="Input [yellow] 2 2 8" xfId="2340"/>
    <cellStyle name="Input [yellow] 2 2 8 2" xfId="2341"/>
    <cellStyle name="Input [yellow] 2 2 8 2 2" xfId="2342"/>
    <cellStyle name="Input [yellow] 2 2 8 2 3" xfId="2343"/>
    <cellStyle name="Input [yellow] 2 2 8 3" xfId="2344"/>
    <cellStyle name="Input [yellow] 2 2 8 3 2" xfId="2345"/>
    <cellStyle name="Input [yellow] 2 2 8 3 3" xfId="2346"/>
    <cellStyle name="Input [yellow] 2 2 8 4" xfId="2347"/>
    <cellStyle name="Input [yellow] 2 2 8 4 2" xfId="2348"/>
    <cellStyle name="Input [yellow] 2 2 8 4 3" xfId="2349"/>
    <cellStyle name="Input [yellow] 2 2 8 5" xfId="2350"/>
    <cellStyle name="Input [yellow] 2 2 8 5 2" xfId="2351"/>
    <cellStyle name="Input [yellow] 2 2 8 5 3" xfId="2352"/>
    <cellStyle name="Input [yellow] 2 2 8 6" xfId="2353"/>
    <cellStyle name="Input [yellow] 2 2 8 6 2" xfId="2354"/>
    <cellStyle name="Input [yellow] 2 2 8 6 3" xfId="2355"/>
    <cellStyle name="Input [yellow] 2 2 8 7" xfId="2356"/>
    <cellStyle name="Input [yellow] 2 2 9" xfId="2357"/>
    <cellStyle name="Input [yellow] 2 2 9 2" xfId="2358"/>
    <cellStyle name="Input [yellow] 2 2 9 2 2" xfId="2359"/>
    <cellStyle name="Input [yellow] 2 2 9 2 3" xfId="2360"/>
    <cellStyle name="Input [yellow] 2 2 9 3" xfId="2361"/>
    <cellStyle name="Input [yellow] 2 2 9 3 2" xfId="2362"/>
    <cellStyle name="Input [yellow] 2 2 9 3 3" xfId="2363"/>
    <cellStyle name="Input [yellow] 2 2 9 4" xfId="2364"/>
    <cellStyle name="Input [yellow] 2 2 9 4 2" xfId="2365"/>
    <cellStyle name="Input [yellow] 2 2 9 4 3" xfId="2366"/>
    <cellStyle name="Input [yellow] 2 2 9 5" xfId="2367"/>
    <cellStyle name="Input [yellow] 2 2 9 5 2" xfId="2368"/>
    <cellStyle name="Input [yellow] 2 2 9 5 3" xfId="2369"/>
    <cellStyle name="Input [yellow] 2 2 9 6" xfId="2370"/>
    <cellStyle name="Input [yellow] 2 2 9 6 2" xfId="2371"/>
    <cellStyle name="Input [yellow] 2 2 9 6 3" xfId="2372"/>
    <cellStyle name="Input [yellow] 2 2 9 7" xfId="2373"/>
    <cellStyle name="Input [yellow] 2 3" xfId="2374"/>
    <cellStyle name="Input [yellow] 2 3 2" xfId="2375"/>
    <cellStyle name="Input [yellow] 2 3 2 2" xfId="2376"/>
    <cellStyle name="Input [yellow] 2 3 2 2 2" xfId="2377"/>
    <cellStyle name="Input [yellow] 2 3 2 2 3" xfId="2378"/>
    <cellStyle name="Input [yellow] 2 3 2 3" xfId="2379"/>
    <cellStyle name="Input [yellow] 2 3 2 3 2" xfId="2380"/>
    <cellStyle name="Input [yellow] 2 3 2 3 3" xfId="2381"/>
    <cellStyle name="Input [yellow] 2 3 2 4" xfId="2382"/>
    <cellStyle name="Input [yellow] 2 3 2 4 2" xfId="2383"/>
    <cellStyle name="Input [yellow] 2 3 2 4 3" xfId="2384"/>
    <cellStyle name="Input [yellow] 2 3 2 5" xfId="2385"/>
    <cellStyle name="Input [yellow] 2 3 2 5 2" xfId="2386"/>
    <cellStyle name="Input [yellow] 2 3 2 5 3" xfId="2387"/>
    <cellStyle name="Input [yellow] 2 3 2 6" xfId="2388"/>
    <cellStyle name="Input [yellow] 2 3 2 6 2" xfId="2389"/>
    <cellStyle name="Input [yellow] 2 3 2 6 3" xfId="2390"/>
    <cellStyle name="Input [yellow] 2 3 2 7" xfId="2391"/>
    <cellStyle name="Input [yellow] 2 3 2 8" xfId="2392"/>
    <cellStyle name="Input [yellow] 2 3 3" xfId="2393"/>
    <cellStyle name="Input [yellow] 2 3 3 2" xfId="2394"/>
    <cellStyle name="Input [yellow] 2 3 3 2 2" xfId="2395"/>
    <cellStyle name="Input [yellow] 2 3 3 2 3" xfId="2396"/>
    <cellStyle name="Input [yellow] 2 3 3 3" xfId="2397"/>
    <cellStyle name="Input [yellow] 2 3 3 3 2" xfId="2398"/>
    <cellStyle name="Input [yellow] 2 3 3 3 3" xfId="2399"/>
    <cellStyle name="Input [yellow] 2 3 3 4" xfId="2400"/>
    <cellStyle name="Input [yellow] 2 3 3 4 2" xfId="2401"/>
    <cellStyle name="Input [yellow] 2 3 3 4 3" xfId="2402"/>
    <cellStyle name="Input [yellow] 2 3 3 5" xfId="2403"/>
    <cellStyle name="Input [yellow] 2 3 3 5 2" xfId="2404"/>
    <cellStyle name="Input [yellow] 2 3 3 5 3" xfId="2405"/>
    <cellStyle name="Input [yellow] 2 3 3 6" xfId="2406"/>
    <cellStyle name="Input [yellow] 2 3 3 6 2" xfId="2407"/>
    <cellStyle name="Input [yellow] 2 3 3 6 3" xfId="2408"/>
    <cellStyle name="Input [yellow] 2 3 3 7" xfId="2409"/>
    <cellStyle name="Input [yellow] 2 3 3 8" xfId="2410"/>
    <cellStyle name="Input [yellow] 2 3 4" xfId="2411"/>
    <cellStyle name="Input [yellow] 2 3 4 2" xfId="2412"/>
    <cellStyle name="Input [yellow] 2 3 4 2 2" xfId="2413"/>
    <cellStyle name="Input [yellow] 2 3 4 2 3" xfId="2414"/>
    <cellStyle name="Input [yellow] 2 3 4 3" xfId="2415"/>
    <cellStyle name="Input [yellow] 2 3 4 3 2" xfId="2416"/>
    <cellStyle name="Input [yellow] 2 3 4 3 3" xfId="2417"/>
    <cellStyle name="Input [yellow] 2 3 4 4" xfId="2418"/>
    <cellStyle name="Input [yellow] 2 3 4 4 2" xfId="2419"/>
    <cellStyle name="Input [yellow] 2 3 4 4 3" xfId="2420"/>
    <cellStyle name="Input [yellow] 2 3 4 5" xfId="2421"/>
    <cellStyle name="Input [yellow] 2 3 4 5 2" xfId="2422"/>
    <cellStyle name="Input [yellow] 2 3 4 5 3" xfId="2423"/>
    <cellStyle name="Input [yellow] 2 3 4 6" xfId="2424"/>
    <cellStyle name="Input [yellow] 2 3 4 6 2" xfId="2425"/>
    <cellStyle name="Input [yellow] 2 3 4 6 3" xfId="2426"/>
    <cellStyle name="Input [yellow] 2 3 4 7" xfId="2427"/>
    <cellStyle name="Input [yellow] 2 3 4 8" xfId="2428"/>
    <cellStyle name="Input [yellow] 2 3 5" xfId="2429"/>
    <cellStyle name="Input [yellow] 2 3 5 2" xfId="2430"/>
    <cellStyle name="Input [yellow] 2 3 5 2 2" xfId="2431"/>
    <cellStyle name="Input [yellow] 2 3 5 2 3" xfId="2432"/>
    <cellStyle name="Input [yellow] 2 3 5 3" xfId="2433"/>
    <cellStyle name="Input [yellow] 2 3 5 3 2" xfId="2434"/>
    <cellStyle name="Input [yellow] 2 3 5 3 3" xfId="2435"/>
    <cellStyle name="Input [yellow] 2 3 5 4" xfId="2436"/>
    <cellStyle name="Input [yellow] 2 3 5 4 2" xfId="2437"/>
    <cellStyle name="Input [yellow] 2 3 5 4 3" xfId="2438"/>
    <cellStyle name="Input [yellow] 2 3 5 5" xfId="2439"/>
    <cellStyle name="Input [yellow] 2 3 5 5 2" xfId="2440"/>
    <cellStyle name="Input [yellow] 2 3 5 5 3" xfId="2441"/>
    <cellStyle name="Input [yellow] 2 3 5 6" xfId="2442"/>
    <cellStyle name="Input [yellow] 2 3 5 6 2" xfId="2443"/>
    <cellStyle name="Input [yellow] 2 3 5 6 3" xfId="2444"/>
    <cellStyle name="Input [yellow] 2 3 5 7" xfId="2445"/>
    <cellStyle name="Input [yellow] 2 3 6" xfId="2446"/>
    <cellStyle name="Input [yellow] 2 3 6 2" xfId="2447"/>
    <cellStyle name="Input [yellow] 2 3 6 2 2" xfId="2448"/>
    <cellStyle name="Input [yellow] 2 3 6 2 3" xfId="2449"/>
    <cellStyle name="Input [yellow] 2 3 6 3" xfId="2450"/>
    <cellStyle name="Input [yellow] 2 3 6 3 2" xfId="2451"/>
    <cellStyle name="Input [yellow] 2 3 6 3 3" xfId="2452"/>
    <cellStyle name="Input [yellow] 2 3 6 4" xfId="2453"/>
    <cellStyle name="Input [yellow] 2 3 6 4 2" xfId="2454"/>
    <cellStyle name="Input [yellow] 2 3 6 4 3" xfId="2455"/>
    <cellStyle name="Input [yellow] 2 3 6 5" xfId="2456"/>
    <cellStyle name="Input [yellow] 2 3 6 5 2" xfId="2457"/>
    <cellStyle name="Input [yellow] 2 3 6 5 3" xfId="2458"/>
    <cellStyle name="Input [yellow] 2 3 6 6" xfId="2459"/>
    <cellStyle name="Input [yellow] 2 3 6 6 2" xfId="2460"/>
    <cellStyle name="Input [yellow] 2 3 6 6 3" xfId="2461"/>
    <cellStyle name="Input [yellow] 2 3 6 7" xfId="2462"/>
    <cellStyle name="Input [yellow] 2 3 7" xfId="2463"/>
    <cellStyle name="Input [yellow] 2 3 7 2" xfId="2464"/>
    <cellStyle name="Input [yellow] 2 3 7 3" xfId="2465"/>
    <cellStyle name="Input [yellow] 2 4" xfId="2466"/>
    <cellStyle name="Input [yellow] 2 4 10" xfId="2467"/>
    <cellStyle name="Input [yellow] 2 4 10 2" xfId="2468"/>
    <cellStyle name="Input [yellow] 2 4 10 3" xfId="2469"/>
    <cellStyle name="Input [yellow] 2 4 2" xfId="2470"/>
    <cellStyle name="Input [yellow] 2 4 2 2" xfId="2471"/>
    <cellStyle name="Input [yellow] 2 4 2 2 2" xfId="2472"/>
    <cellStyle name="Input [yellow] 2 4 2 2 3" xfId="2473"/>
    <cellStyle name="Input [yellow] 2 4 2 3" xfId="2474"/>
    <cellStyle name="Input [yellow] 2 4 2 3 2" xfId="2475"/>
    <cellStyle name="Input [yellow] 2 4 2 3 3" xfId="2476"/>
    <cellStyle name="Input [yellow] 2 4 2 4" xfId="2477"/>
    <cellStyle name="Input [yellow] 2 4 2 4 2" xfId="2478"/>
    <cellStyle name="Input [yellow] 2 4 2 4 3" xfId="2479"/>
    <cellStyle name="Input [yellow] 2 4 2 5" xfId="2480"/>
    <cellStyle name="Input [yellow] 2 4 2 5 2" xfId="2481"/>
    <cellStyle name="Input [yellow] 2 4 2 5 3" xfId="2482"/>
    <cellStyle name="Input [yellow] 2 4 2 6" xfId="2483"/>
    <cellStyle name="Input [yellow] 2 4 2 6 2" xfId="2484"/>
    <cellStyle name="Input [yellow] 2 4 2 6 3" xfId="2485"/>
    <cellStyle name="Input [yellow] 2 4 2 7" xfId="2486"/>
    <cellStyle name="Input [yellow] 2 4 2 8" xfId="2487"/>
    <cellStyle name="Input [yellow] 2 4 3" xfId="2488"/>
    <cellStyle name="Input [yellow] 2 4 3 2" xfId="2489"/>
    <cellStyle name="Input [yellow] 2 4 3 2 2" xfId="2490"/>
    <cellStyle name="Input [yellow] 2 4 3 2 3" xfId="2491"/>
    <cellStyle name="Input [yellow] 2 4 3 3" xfId="2492"/>
    <cellStyle name="Input [yellow] 2 4 3 3 2" xfId="2493"/>
    <cellStyle name="Input [yellow] 2 4 3 3 3" xfId="2494"/>
    <cellStyle name="Input [yellow] 2 4 3 4" xfId="2495"/>
    <cellStyle name="Input [yellow] 2 4 3 4 2" xfId="2496"/>
    <cellStyle name="Input [yellow] 2 4 3 4 3" xfId="2497"/>
    <cellStyle name="Input [yellow] 2 4 3 5" xfId="2498"/>
    <cellStyle name="Input [yellow] 2 4 3 5 2" xfId="2499"/>
    <cellStyle name="Input [yellow] 2 4 3 5 3" xfId="2500"/>
    <cellStyle name="Input [yellow] 2 4 3 6" xfId="2501"/>
    <cellStyle name="Input [yellow] 2 4 3 6 2" xfId="2502"/>
    <cellStyle name="Input [yellow] 2 4 3 6 3" xfId="2503"/>
    <cellStyle name="Input [yellow] 2 4 3 7" xfId="2504"/>
    <cellStyle name="Input [yellow] 2 4 3 8" xfId="2505"/>
    <cellStyle name="Input [yellow] 2 4 4" xfId="2506"/>
    <cellStyle name="Input [yellow] 2 4 4 2" xfId="2507"/>
    <cellStyle name="Input [yellow] 2 4 4 2 2" xfId="2508"/>
    <cellStyle name="Input [yellow] 2 4 4 2 3" xfId="2509"/>
    <cellStyle name="Input [yellow] 2 4 4 3" xfId="2510"/>
    <cellStyle name="Input [yellow] 2 4 4 3 2" xfId="2511"/>
    <cellStyle name="Input [yellow] 2 4 4 3 3" xfId="2512"/>
    <cellStyle name="Input [yellow] 2 4 4 4" xfId="2513"/>
    <cellStyle name="Input [yellow] 2 4 4 4 2" xfId="2514"/>
    <cellStyle name="Input [yellow] 2 4 4 4 3" xfId="2515"/>
    <cellStyle name="Input [yellow] 2 4 4 5" xfId="2516"/>
    <cellStyle name="Input [yellow] 2 4 4 5 2" xfId="2517"/>
    <cellStyle name="Input [yellow] 2 4 4 5 3" xfId="2518"/>
    <cellStyle name="Input [yellow] 2 4 4 6" xfId="2519"/>
    <cellStyle name="Input [yellow] 2 4 4 6 2" xfId="2520"/>
    <cellStyle name="Input [yellow] 2 4 4 6 3" xfId="2521"/>
    <cellStyle name="Input [yellow] 2 4 4 7" xfId="2522"/>
    <cellStyle name="Input [yellow] 2 4 5" xfId="2523"/>
    <cellStyle name="Input [yellow] 2 4 5 2" xfId="2524"/>
    <cellStyle name="Input [yellow] 2 4 5 2 2" xfId="2525"/>
    <cellStyle name="Input [yellow] 2 4 5 2 3" xfId="2526"/>
    <cellStyle name="Input [yellow] 2 4 5 3" xfId="2527"/>
    <cellStyle name="Input [yellow] 2 4 5 3 2" xfId="2528"/>
    <cellStyle name="Input [yellow] 2 4 5 3 3" xfId="2529"/>
    <cellStyle name="Input [yellow] 2 4 5 4" xfId="2530"/>
    <cellStyle name="Input [yellow] 2 4 5 4 2" xfId="2531"/>
    <cellStyle name="Input [yellow] 2 4 5 4 3" xfId="2532"/>
    <cellStyle name="Input [yellow] 2 4 5 5" xfId="2533"/>
    <cellStyle name="Input [yellow] 2 4 5 5 2" xfId="2534"/>
    <cellStyle name="Input [yellow] 2 4 5 5 3" xfId="2535"/>
    <cellStyle name="Input [yellow] 2 4 5 6" xfId="2536"/>
    <cellStyle name="Input [yellow] 2 4 5 6 2" xfId="2537"/>
    <cellStyle name="Input [yellow] 2 4 5 6 3" xfId="2538"/>
    <cellStyle name="Input [yellow] 2 4 5 7" xfId="2539"/>
    <cellStyle name="Input [yellow] 2 4 6" xfId="2540"/>
    <cellStyle name="Input [yellow] 2 4 6 2" xfId="2541"/>
    <cellStyle name="Input [yellow] 2 4 6 3" xfId="2542"/>
    <cellStyle name="Input [yellow] 2 4 7" xfId="2543"/>
    <cellStyle name="Input [yellow] 2 4 7 2" xfId="2544"/>
    <cellStyle name="Input [yellow] 2 4 7 3" xfId="2545"/>
    <cellStyle name="Input [yellow] 2 4 8" xfId="2546"/>
    <cellStyle name="Input [yellow] 2 4 8 2" xfId="2547"/>
    <cellStyle name="Input [yellow] 2 4 8 3" xfId="2548"/>
    <cellStyle name="Input [yellow] 2 4 9" xfId="2549"/>
    <cellStyle name="Input [yellow] 2 4 9 2" xfId="2550"/>
    <cellStyle name="Input [yellow] 2 4 9 3" xfId="2551"/>
    <cellStyle name="Input [yellow] 2 5" xfId="2552"/>
    <cellStyle name="Input [yellow] 2 5 10" xfId="2553"/>
    <cellStyle name="Input [yellow] 2 5 10 2" xfId="2554"/>
    <cellStyle name="Input [yellow] 2 5 10 3" xfId="2555"/>
    <cellStyle name="Input [yellow] 2 5 2" xfId="2556"/>
    <cellStyle name="Input [yellow] 2 5 2 2" xfId="2557"/>
    <cellStyle name="Input [yellow] 2 5 2 2 2" xfId="2558"/>
    <cellStyle name="Input [yellow] 2 5 2 2 3" xfId="2559"/>
    <cellStyle name="Input [yellow] 2 5 2 3" xfId="2560"/>
    <cellStyle name="Input [yellow] 2 5 2 3 2" xfId="2561"/>
    <cellStyle name="Input [yellow] 2 5 2 3 3" xfId="2562"/>
    <cellStyle name="Input [yellow] 2 5 2 4" xfId="2563"/>
    <cellStyle name="Input [yellow] 2 5 2 4 2" xfId="2564"/>
    <cellStyle name="Input [yellow] 2 5 2 4 3" xfId="2565"/>
    <cellStyle name="Input [yellow] 2 5 2 5" xfId="2566"/>
    <cellStyle name="Input [yellow] 2 5 2 5 2" xfId="2567"/>
    <cellStyle name="Input [yellow] 2 5 2 5 3" xfId="2568"/>
    <cellStyle name="Input [yellow] 2 5 2 6" xfId="2569"/>
    <cellStyle name="Input [yellow] 2 5 2 6 2" xfId="2570"/>
    <cellStyle name="Input [yellow] 2 5 2 6 3" xfId="2571"/>
    <cellStyle name="Input [yellow] 2 5 2 7" xfId="2572"/>
    <cellStyle name="Input [yellow] 2 5 2 8" xfId="2573"/>
    <cellStyle name="Input [yellow] 2 5 3" xfId="2574"/>
    <cellStyle name="Input [yellow] 2 5 3 2" xfId="2575"/>
    <cellStyle name="Input [yellow] 2 5 3 2 2" xfId="2576"/>
    <cellStyle name="Input [yellow] 2 5 3 2 3" xfId="2577"/>
    <cellStyle name="Input [yellow] 2 5 3 3" xfId="2578"/>
    <cellStyle name="Input [yellow] 2 5 3 3 2" xfId="2579"/>
    <cellStyle name="Input [yellow] 2 5 3 3 3" xfId="2580"/>
    <cellStyle name="Input [yellow] 2 5 3 4" xfId="2581"/>
    <cellStyle name="Input [yellow] 2 5 3 4 2" xfId="2582"/>
    <cellStyle name="Input [yellow] 2 5 3 4 3" xfId="2583"/>
    <cellStyle name="Input [yellow] 2 5 3 5" xfId="2584"/>
    <cellStyle name="Input [yellow] 2 5 3 5 2" xfId="2585"/>
    <cellStyle name="Input [yellow] 2 5 3 5 3" xfId="2586"/>
    <cellStyle name="Input [yellow] 2 5 3 6" xfId="2587"/>
    <cellStyle name="Input [yellow] 2 5 3 6 2" xfId="2588"/>
    <cellStyle name="Input [yellow] 2 5 3 6 3" xfId="2589"/>
    <cellStyle name="Input [yellow] 2 5 3 7" xfId="2590"/>
    <cellStyle name="Input [yellow] 2 5 3 8" xfId="2591"/>
    <cellStyle name="Input [yellow] 2 5 4" xfId="2592"/>
    <cellStyle name="Input [yellow] 2 5 4 2" xfId="2593"/>
    <cellStyle name="Input [yellow] 2 5 4 2 2" xfId="2594"/>
    <cellStyle name="Input [yellow] 2 5 4 2 3" xfId="2595"/>
    <cellStyle name="Input [yellow] 2 5 4 3" xfId="2596"/>
    <cellStyle name="Input [yellow] 2 5 4 3 2" xfId="2597"/>
    <cellStyle name="Input [yellow] 2 5 4 3 3" xfId="2598"/>
    <cellStyle name="Input [yellow] 2 5 4 4" xfId="2599"/>
    <cellStyle name="Input [yellow] 2 5 4 4 2" xfId="2600"/>
    <cellStyle name="Input [yellow] 2 5 4 4 3" xfId="2601"/>
    <cellStyle name="Input [yellow] 2 5 4 5" xfId="2602"/>
    <cellStyle name="Input [yellow] 2 5 4 5 2" xfId="2603"/>
    <cellStyle name="Input [yellow] 2 5 4 5 3" xfId="2604"/>
    <cellStyle name="Input [yellow] 2 5 4 6" xfId="2605"/>
    <cellStyle name="Input [yellow] 2 5 4 6 2" xfId="2606"/>
    <cellStyle name="Input [yellow] 2 5 4 6 3" xfId="2607"/>
    <cellStyle name="Input [yellow] 2 5 4 7" xfId="2608"/>
    <cellStyle name="Input [yellow] 2 5 5" xfId="2609"/>
    <cellStyle name="Input [yellow] 2 5 5 2" xfId="2610"/>
    <cellStyle name="Input [yellow] 2 5 5 2 2" xfId="2611"/>
    <cellStyle name="Input [yellow] 2 5 5 2 3" xfId="2612"/>
    <cellStyle name="Input [yellow] 2 5 5 3" xfId="2613"/>
    <cellStyle name="Input [yellow] 2 5 5 3 2" xfId="2614"/>
    <cellStyle name="Input [yellow] 2 5 5 3 3" xfId="2615"/>
    <cellStyle name="Input [yellow] 2 5 5 4" xfId="2616"/>
    <cellStyle name="Input [yellow] 2 5 5 4 2" xfId="2617"/>
    <cellStyle name="Input [yellow] 2 5 5 4 3" xfId="2618"/>
    <cellStyle name="Input [yellow] 2 5 5 5" xfId="2619"/>
    <cellStyle name="Input [yellow] 2 5 5 5 2" xfId="2620"/>
    <cellStyle name="Input [yellow] 2 5 5 5 3" xfId="2621"/>
    <cellStyle name="Input [yellow] 2 5 5 6" xfId="2622"/>
    <cellStyle name="Input [yellow] 2 5 5 6 2" xfId="2623"/>
    <cellStyle name="Input [yellow] 2 5 5 6 3" xfId="2624"/>
    <cellStyle name="Input [yellow] 2 5 5 7" xfId="2625"/>
    <cellStyle name="Input [yellow] 2 5 6" xfId="2626"/>
    <cellStyle name="Input [yellow] 2 5 6 2" xfId="2627"/>
    <cellStyle name="Input [yellow] 2 5 6 3" xfId="2628"/>
    <cellStyle name="Input [yellow] 2 5 7" xfId="2629"/>
    <cellStyle name="Input [yellow] 2 5 7 2" xfId="2630"/>
    <cellStyle name="Input [yellow] 2 5 7 3" xfId="2631"/>
    <cellStyle name="Input [yellow] 2 5 8" xfId="2632"/>
    <cellStyle name="Input [yellow] 2 5 8 2" xfId="2633"/>
    <cellStyle name="Input [yellow] 2 5 8 3" xfId="2634"/>
    <cellStyle name="Input [yellow] 2 5 9" xfId="2635"/>
    <cellStyle name="Input [yellow] 2 5 9 2" xfId="2636"/>
    <cellStyle name="Input [yellow] 2 5 9 3" xfId="2637"/>
    <cellStyle name="Input [yellow] 2 6" xfId="2638"/>
    <cellStyle name="Input [yellow] 2 6 2" xfId="2639"/>
    <cellStyle name="Input [yellow] 2 6 2 2" xfId="2640"/>
    <cellStyle name="Input [yellow] 2 6 2 3" xfId="2641"/>
    <cellStyle name="Input [yellow] 2 6 3" xfId="2642"/>
    <cellStyle name="Input [yellow] 2 6 3 2" xfId="2643"/>
    <cellStyle name="Input [yellow] 2 6 3 3" xfId="2644"/>
    <cellStyle name="Input [yellow] 2 6 4" xfId="2645"/>
    <cellStyle name="Input [yellow] 2 6 4 2" xfId="2646"/>
    <cellStyle name="Input [yellow] 2 6 4 3" xfId="2647"/>
    <cellStyle name="Input [yellow] 2 6 5" xfId="2648"/>
    <cellStyle name="Input [yellow] 2 6 5 2" xfId="2649"/>
    <cellStyle name="Input [yellow] 2 6 5 3" xfId="2650"/>
    <cellStyle name="Input [yellow] 2 6 6" xfId="2651"/>
    <cellStyle name="Input [yellow] 2 6 6 2" xfId="2652"/>
    <cellStyle name="Input [yellow] 2 6 6 3" xfId="2653"/>
    <cellStyle name="Input [yellow] 2 6 7" xfId="2654"/>
    <cellStyle name="Input [yellow] 2 6 8" xfId="2655"/>
    <cellStyle name="Input [yellow] 2 7" xfId="2656"/>
    <cellStyle name="Input [yellow] 2 7 2" xfId="2657"/>
    <cellStyle name="Input [yellow] 2 7 2 2" xfId="2658"/>
    <cellStyle name="Input [yellow] 2 7 2 3" xfId="2659"/>
    <cellStyle name="Input [yellow] 2 7 3" xfId="2660"/>
    <cellStyle name="Input [yellow] 2 7 3 2" xfId="2661"/>
    <cellStyle name="Input [yellow] 2 7 3 3" xfId="2662"/>
    <cellStyle name="Input [yellow] 2 7 4" xfId="2663"/>
    <cellStyle name="Input [yellow] 2 7 4 2" xfId="2664"/>
    <cellStyle name="Input [yellow] 2 7 4 3" xfId="2665"/>
    <cellStyle name="Input [yellow] 2 7 5" xfId="2666"/>
    <cellStyle name="Input [yellow] 2 7 5 2" xfId="2667"/>
    <cellStyle name="Input [yellow] 2 7 5 3" xfId="2668"/>
    <cellStyle name="Input [yellow] 2 7 6" xfId="2669"/>
    <cellStyle name="Input [yellow] 2 7 6 2" xfId="2670"/>
    <cellStyle name="Input [yellow] 2 7 6 3" xfId="2671"/>
    <cellStyle name="Input [yellow] 2 7 7" xfId="2672"/>
    <cellStyle name="Input [yellow] 2 7 8" xfId="2673"/>
    <cellStyle name="Input [yellow] 2 8" xfId="2674"/>
    <cellStyle name="Input [yellow] 2 8 2" xfId="2675"/>
    <cellStyle name="Input [yellow] 2 8 2 2" xfId="2676"/>
    <cellStyle name="Input [yellow] 2 8 2 3" xfId="2677"/>
    <cellStyle name="Input [yellow] 2 8 3" xfId="2678"/>
    <cellStyle name="Input [yellow] 2 8 3 2" xfId="2679"/>
    <cellStyle name="Input [yellow] 2 8 3 3" xfId="2680"/>
    <cellStyle name="Input [yellow] 2 8 4" xfId="2681"/>
    <cellStyle name="Input [yellow] 2 8 4 2" xfId="2682"/>
    <cellStyle name="Input [yellow] 2 8 4 3" xfId="2683"/>
    <cellStyle name="Input [yellow] 2 8 5" xfId="2684"/>
    <cellStyle name="Input [yellow] 2 8 5 2" xfId="2685"/>
    <cellStyle name="Input [yellow] 2 8 5 3" xfId="2686"/>
    <cellStyle name="Input [yellow] 2 8 6" xfId="2687"/>
    <cellStyle name="Input [yellow] 2 8 6 2" xfId="2688"/>
    <cellStyle name="Input [yellow] 2 8 6 3" xfId="2689"/>
    <cellStyle name="Input [yellow] 2 8 7" xfId="2690"/>
    <cellStyle name="Input [yellow] 2 9" xfId="2691"/>
    <cellStyle name="Input [yellow] 2 9 2" xfId="2692"/>
    <cellStyle name="Input [yellow] 2 9 2 2" xfId="2693"/>
    <cellStyle name="Input [yellow] 2 9 2 3" xfId="2694"/>
    <cellStyle name="Input [yellow] 2 9 3" xfId="2695"/>
    <cellStyle name="Input [yellow] 2 9 3 2" xfId="2696"/>
    <cellStyle name="Input [yellow] 2 9 3 3" xfId="2697"/>
    <cellStyle name="Input [yellow] 2 9 4" xfId="2698"/>
    <cellStyle name="Input [yellow] 2 9 4 2" xfId="2699"/>
    <cellStyle name="Input [yellow] 2 9 4 3" xfId="2700"/>
    <cellStyle name="Input [yellow] 2 9 5" xfId="2701"/>
    <cellStyle name="Input [yellow] 2 9 5 2" xfId="2702"/>
    <cellStyle name="Input [yellow] 2 9 5 3" xfId="2703"/>
    <cellStyle name="Input [yellow] 2 9 6" xfId="2704"/>
    <cellStyle name="Input [yellow] 2 9 6 2" xfId="2705"/>
    <cellStyle name="Input [yellow] 2 9 6 3" xfId="2706"/>
    <cellStyle name="Input [yellow] 2 9 7" xfId="2707"/>
    <cellStyle name="Input [yellow] 3" xfId="2708"/>
    <cellStyle name="Input [yellow] 3 10" xfId="2709"/>
    <cellStyle name="Input [yellow] 3 10 2" xfId="2710"/>
    <cellStyle name="Input [yellow] 3 10 3" xfId="2711"/>
    <cellStyle name="Input [yellow] 3 2" xfId="2712"/>
    <cellStyle name="Input [yellow] 3 2 2" xfId="2713"/>
    <cellStyle name="Input [yellow] 3 2 2 2" xfId="2714"/>
    <cellStyle name="Input [yellow] 3 2 2 3" xfId="2715"/>
    <cellStyle name="Input [yellow] 3 2 3" xfId="2716"/>
    <cellStyle name="Input [yellow] 3 2 3 2" xfId="2717"/>
    <cellStyle name="Input [yellow] 3 2 3 3" xfId="2718"/>
    <cellStyle name="Input [yellow] 3 2 4" xfId="2719"/>
    <cellStyle name="Input [yellow] 3 2 4 2" xfId="2720"/>
    <cellStyle name="Input [yellow] 3 2 4 3" xfId="2721"/>
    <cellStyle name="Input [yellow] 3 2 5" xfId="2722"/>
    <cellStyle name="Input [yellow] 3 2 5 2" xfId="2723"/>
    <cellStyle name="Input [yellow] 3 2 5 3" xfId="2724"/>
    <cellStyle name="Input [yellow] 3 2 6" xfId="2725"/>
    <cellStyle name="Input [yellow] 3 2 6 2" xfId="2726"/>
    <cellStyle name="Input [yellow] 3 2 6 3" xfId="2727"/>
    <cellStyle name="Input [yellow] 3 2 7" xfId="2728"/>
    <cellStyle name="Input [yellow] 3 2 8" xfId="2729"/>
    <cellStyle name="Input [yellow] 3 3" xfId="2730"/>
    <cellStyle name="Input [yellow] 3 3 2" xfId="2731"/>
    <cellStyle name="Input [yellow] 3 3 2 2" xfId="2732"/>
    <cellStyle name="Input [yellow] 3 3 2 3" xfId="2733"/>
    <cellStyle name="Input [yellow] 3 3 3" xfId="2734"/>
    <cellStyle name="Input [yellow] 3 3 3 2" xfId="2735"/>
    <cellStyle name="Input [yellow] 3 3 3 3" xfId="2736"/>
    <cellStyle name="Input [yellow] 3 3 4" xfId="2737"/>
    <cellStyle name="Input [yellow] 3 3 4 2" xfId="2738"/>
    <cellStyle name="Input [yellow] 3 3 4 3" xfId="2739"/>
    <cellStyle name="Input [yellow] 3 3 5" xfId="2740"/>
    <cellStyle name="Input [yellow] 3 3 5 2" xfId="2741"/>
    <cellStyle name="Input [yellow] 3 3 5 3" xfId="2742"/>
    <cellStyle name="Input [yellow] 3 3 6" xfId="2743"/>
    <cellStyle name="Input [yellow] 3 3 6 2" xfId="2744"/>
    <cellStyle name="Input [yellow] 3 3 6 3" xfId="2745"/>
    <cellStyle name="Input [yellow] 3 3 7" xfId="2746"/>
    <cellStyle name="Input [yellow] 3 3 8" xfId="2747"/>
    <cellStyle name="Input [yellow] 3 4" xfId="2748"/>
    <cellStyle name="Input [yellow] 3 4 2" xfId="2749"/>
    <cellStyle name="Input [yellow] 3 4 2 2" xfId="2750"/>
    <cellStyle name="Input [yellow] 3 4 2 3" xfId="2751"/>
    <cellStyle name="Input [yellow] 3 4 3" xfId="2752"/>
    <cellStyle name="Input [yellow] 3 4 3 2" xfId="2753"/>
    <cellStyle name="Input [yellow] 3 4 3 3" xfId="2754"/>
    <cellStyle name="Input [yellow] 3 4 4" xfId="2755"/>
    <cellStyle name="Input [yellow] 3 4 4 2" xfId="2756"/>
    <cellStyle name="Input [yellow] 3 4 4 3" xfId="2757"/>
    <cellStyle name="Input [yellow] 3 4 5" xfId="2758"/>
    <cellStyle name="Input [yellow] 3 4 5 2" xfId="2759"/>
    <cellStyle name="Input [yellow] 3 4 5 3" xfId="2760"/>
    <cellStyle name="Input [yellow] 3 4 6" xfId="2761"/>
    <cellStyle name="Input [yellow] 3 4 6 2" xfId="2762"/>
    <cellStyle name="Input [yellow] 3 4 6 3" xfId="2763"/>
    <cellStyle name="Input [yellow] 3 4 7" xfId="2764"/>
    <cellStyle name="Input [yellow] 3 5" xfId="2765"/>
    <cellStyle name="Input [yellow] 3 5 2" xfId="2766"/>
    <cellStyle name="Input [yellow] 3 5 2 2" xfId="2767"/>
    <cellStyle name="Input [yellow] 3 5 2 3" xfId="2768"/>
    <cellStyle name="Input [yellow] 3 5 3" xfId="2769"/>
    <cellStyle name="Input [yellow] 3 5 3 2" xfId="2770"/>
    <cellStyle name="Input [yellow] 3 5 3 3" xfId="2771"/>
    <cellStyle name="Input [yellow] 3 5 4" xfId="2772"/>
    <cellStyle name="Input [yellow] 3 5 4 2" xfId="2773"/>
    <cellStyle name="Input [yellow] 3 5 4 3" xfId="2774"/>
    <cellStyle name="Input [yellow] 3 5 5" xfId="2775"/>
    <cellStyle name="Input [yellow] 3 5 5 2" xfId="2776"/>
    <cellStyle name="Input [yellow] 3 5 5 3" xfId="2777"/>
    <cellStyle name="Input [yellow] 3 5 6" xfId="2778"/>
    <cellStyle name="Input [yellow] 3 5 6 2" xfId="2779"/>
    <cellStyle name="Input [yellow] 3 5 6 3" xfId="2780"/>
    <cellStyle name="Input [yellow] 3 5 7" xfId="2781"/>
    <cellStyle name="Input [yellow] 3 6" xfId="2782"/>
    <cellStyle name="Input [yellow] 3 6 2" xfId="2783"/>
    <cellStyle name="Input [yellow] 3 6 3" xfId="2784"/>
    <cellStyle name="Input [yellow] 3 7" xfId="2785"/>
    <cellStyle name="Input [yellow] 3 7 2" xfId="2786"/>
    <cellStyle name="Input [yellow] 3 7 3" xfId="2787"/>
    <cellStyle name="Input [yellow] 3 8" xfId="2788"/>
    <cellStyle name="Input [yellow] 3 8 2" xfId="2789"/>
    <cellStyle name="Input [yellow] 3 8 3" xfId="2790"/>
    <cellStyle name="Input [yellow] 3 9" xfId="2791"/>
    <cellStyle name="Input [yellow] 3 9 2" xfId="2792"/>
    <cellStyle name="Input [yellow] 3 9 3" xfId="2793"/>
    <cellStyle name="Input [yellow] 4" xfId="2794"/>
    <cellStyle name="Input [yellow] 4 10" xfId="2795"/>
    <cellStyle name="Input [yellow] 4 10 2" xfId="2796"/>
    <cellStyle name="Input [yellow] 4 10 3" xfId="2797"/>
    <cellStyle name="Input [yellow] 4 2" xfId="2798"/>
    <cellStyle name="Input [yellow] 4 2 2" xfId="2799"/>
    <cellStyle name="Input [yellow] 4 2 2 2" xfId="2800"/>
    <cellStyle name="Input [yellow] 4 2 2 3" xfId="2801"/>
    <cellStyle name="Input [yellow] 4 2 3" xfId="2802"/>
    <cellStyle name="Input [yellow] 4 2 3 2" xfId="2803"/>
    <cellStyle name="Input [yellow] 4 2 3 3" xfId="2804"/>
    <cellStyle name="Input [yellow] 4 2 4" xfId="2805"/>
    <cellStyle name="Input [yellow] 4 2 4 2" xfId="2806"/>
    <cellStyle name="Input [yellow] 4 2 4 3" xfId="2807"/>
    <cellStyle name="Input [yellow] 4 2 5" xfId="2808"/>
    <cellStyle name="Input [yellow] 4 2 5 2" xfId="2809"/>
    <cellStyle name="Input [yellow] 4 2 5 3" xfId="2810"/>
    <cellStyle name="Input [yellow] 4 2 6" xfId="2811"/>
    <cellStyle name="Input [yellow] 4 2 6 2" xfId="2812"/>
    <cellStyle name="Input [yellow] 4 2 6 3" xfId="2813"/>
    <cellStyle name="Input [yellow] 4 2 7" xfId="2814"/>
    <cellStyle name="Input [yellow] 4 2 8" xfId="2815"/>
    <cellStyle name="Input [yellow] 4 3" xfId="2816"/>
    <cellStyle name="Input [yellow] 4 3 2" xfId="2817"/>
    <cellStyle name="Input [yellow] 4 3 2 2" xfId="2818"/>
    <cellStyle name="Input [yellow] 4 3 2 3" xfId="2819"/>
    <cellStyle name="Input [yellow] 4 3 3" xfId="2820"/>
    <cellStyle name="Input [yellow] 4 3 3 2" xfId="2821"/>
    <cellStyle name="Input [yellow] 4 3 3 3" xfId="2822"/>
    <cellStyle name="Input [yellow] 4 3 4" xfId="2823"/>
    <cellStyle name="Input [yellow] 4 3 4 2" xfId="2824"/>
    <cellStyle name="Input [yellow] 4 3 4 3" xfId="2825"/>
    <cellStyle name="Input [yellow] 4 3 5" xfId="2826"/>
    <cellStyle name="Input [yellow] 4 3 5 2" xfId="2827"/>
    <cellStyle name="Input [yellow] 4 3 5 3" xfId="2828"/>
    <cellStyle name="Input [yellow] 4 3 6" xfId="2829"/>
    <cellStyle name="Input [yellow] 4 3 6 2" xfId="2830"/>
    <cellStyle name="Input [yellow] 4 3 6 3" xfId="2831"/>
    <cellStyle name="Input [yellow] 4 3 7" xfId="2832"/>
    <cellStyle name="Input [yellow] 4 3 8" xfId="2833"/>
    <cellStyle name="Input [yellow] 4 4" xfId="2834"/>
    <cellStyle name="Input [yellow] 4 4 2" xfId="2835"/>
    <cellStyle name="Input [yellow] 4 4 2 2" xfId="2836"/>
    <cellStyle name="Input [yellow] 4 4 2 3" xfId="2837"/>
    <cellStyle name="Input [yellow] 4 4 3" xfId="2838"/>
    <cellStyle name="Input [yellow] 4 4 3 2" xfId="2839"/>
    <cellStyle name="Input [yellow] 4 4 3 3" xfId="2840"/>
    <cellStyle name="Input [yellow] 4 4 4" xfId="2841"/>
    <cellStyle name="Input [yellow] 4 4 4 2" xfId="2842"/>
    <cellStyle name="Input [yellow] 4 4 4 3" xfId="2843"/>
    <cellStyle name="Input [yellow] 4 4 5" xfId="2844"/>
    <cellStyle name="Input [yellow] 4 4 5 2" xfId="2845"/>
    <cellStyle name="Input [yellow] 4 4 5 3" xfId="2846"/>
    <cellStyle name="Input [yellow] 4 4 6" xfId="2847"/>
    <cellStyle name="Input [yellow] 4 4 6 2" xfId="2848"/>
    <cellStyle name="Input [yellow] 4 4 6 3" xfId="2849"/>
    <cellStyle name="Input [yellow] 4 4 7" xfId="2850"/>
    <cellStyle name="Input [yellow] 4 5" xfId="2851"/>
    <cellStyle name="Input [yellow] 4 5 2" xfId="2852"/>
    <cellStyle name="Input [yellow] 4 5 2 2" xfId="2853"/>
    <cellStyle name="Input [yellow] 4 5 2 3" xfId="2854"/>
    <cellStyle name="Input [yellow] 4 5 3" xfId="2855"/>
    <cellStyle name="Input [yellow] 4 5 3 2" xfId="2856"/>
    <cellStyle name="Input [yellow] 4 5 3 3" xfId="2857"/>
    <cellStyle name="Input [yellow] 4 5 4" xfId="2858"/>
    <cellStyle name="Input [yellow] 4 5 4 2" xfId="2859"/>
    <cellStyle name="Input [yellow] 4 5 4 3" xfId="2860"/>
    <cellStyle name="Input [yellow] 4 5 5" xfId="2861"/>
    <cellStyle name="Input [yellow] 4 5 5 2" xfId="2862"/>
    <cellStyle name="Input [yellow] 4 5 5 3" xfId="2863"/>
    <cellStyle name="Input [yellow] 4 5 6" xfId="2864"/>
    <cellStyle name="Input [yellow] 4 5 6 2" xfId="2865"/>
    <cellStyle name="Input [yellow] 4 5 6 3" xfId="2866"/>
    <cellStyle name="Input [yellow] 4 5 7" xfId="2867"/>
    <cellStyle name="Input [yellow] 4 6" xfId="2868"/>
    <cellStyle name="Input [yellow] 4 6 2" xfId="2869"/>
    <cellStyle name="Input [yellow] 4 6 3" xfId="2870"/>
    <cellStyle name="Input [yellow] 4 7" xfId="2871"/>
    <cellStyle name="Input [yellow] 4 7 2" xfId="2872"/>
    <cellStyle name="Input [yellow] 4 7 3" xfId="2873"/>
    <cellStyle name="Input [yellow] 4 8" xfId="2874"/>
    <cellStyle name="Input [yellow] 4 8 2" xfId="2875"/>
    <cellStyle name="Input [yellow] 4 8 3" xfId="2876"/>
    <cellStyle name="Input [yellow] 4 9" xfId="2877"/>
    <cellStyle name="Input [yellow] 4 9 2" xfId="2878"/>
    <cellStyle name="Input [yellow] 4 9 3" xfId="2879"/>
    <cellStyle name="Input [yellow] 5" xfId="2880"/>
    <cellStyle name="Input [yellow] 5 2" xfId="2881"/>
    <cellStyle name="Input [yellow] 5 2 2" xfId="2882"/>
    <cellStyle name="Input [yellow] 5 2 3" xfId="2883"/>
    <cellStyle name="Input [yellow] 5 3" xfId="2884"/>
    <cellStyle name="Input [yellow] 5 3 2" xfId="2885"/>
    <cellStyle name="Input [yellow] 5 3 3" xfId="2886"/>
    <cellStyle name="Input [yellow] 5 4" xfId="2887"/>
    <cellStyle name="Input [yellow] 5 4 2" xfId="2888"/>
    <cellStyle name="Input [yellow] 5 4 3" xfId="2889"/>
    <cellStyle name="Input [yellow] 5 5" xfId="2890"/>
    <cellStyle name="Input [yellow] 5 5 2" xfId="2891"/>
    <cellStyle name="Input [yellow] 5 5 3" xfId="2892"/>
    <cellStyle name="Input [yellow] 5 6" xfId="2893"/>
    <cellStyle name="Input [yellow] 5 6 2" xfId="2894"/>
    <cellStyle name="Input [yellow] 5 6 3" xfId="2895"/>
    <cellStyle name="Input [yellow] 5 7" xfId="2896"/>
    <cellStyle name="Input [yellow] 5 8" xfId="2897"/>
    <cellStyle name="Input [yellow] 6" xfId="2898"/>
    <cellStyle name="Input [yellow] 6 2" xfId="2899"/>
    <cellStyle name="Input [yellow] 6 2 2" xfId="2900"/>
    <cellStyle name="Input [yellow] 6 2 3" xfId="2901"/>
    <cellStyle name="Input [yellow] 6 3" xfId="2902"/>
    <cellStyle name="Input [yellow] 6 3 2" xfId="2903"/>
    <cellStyle name="Input [yellow] 6 3 3" xfId="2904"/>
    <cellStyle name="Input [yellow] 6 4" xfId="2905"/>
    <cellStyle name="Input [yellow] 6 4 2" xfId="2906"/>
    <cellStyle name="Input [yellow] 6 4 3" xfId="2907"/>
    <cellStyle name="Input [yellow] 6 5" xfId="2908"/>
    <cellStyle name="Input [yellow] 6 5 2" xfId="2909"/>
    <cellStyle name="Input [yellow] 6 5 3" xfId="2910"/>
    <cellStyle name="Input [yellow] 6 6" xfId="2911"/>
    <cellStyle name="Input [yellow] 6 6 2" xfId="2912"/>
    <cellStyle name="Input [yellow] 6 6 3" xfId="2913"/>
    <cellStyle name="Input [yellow] 6 7" xfId="2914"/>
    <cellStyle name="Input [yellow] 6 8" xfId="2915"/>
    <cellStyle name="Input [yellow] 7" xfId="2916"/>
    <cellStyle name="Input [yellow] 7 2" xfId="2917"/>
    <cellStyle name="Input [yellow] 7 2 2" xfId="2918"/>
    <cellStyle name="Input [yellow] 7 2 3" xfId="2919"/>
    <cellStyle name="Input [yellow] 7 3" xfId="2920"/>
    <cellStyle name="Input [yellow] 7 3 2" xfId="2921"/>
    <cellStyle name="Input [yellow] 7 3 3" xfId="2922"/>
    <cellStyle name="Input [yellow] 7 4" xfId="2923"/>
    <cellStyle name="Input [yellow] 7 4 2" xfId="2924"/>
    <cellStyle name="Input [yellow] 7 4 3" xfId="2925"/>
    <cellStyle name="Input [yellow] 7 5" xfId="2926"/>
    <cellStyle name="Input [yellow] 7 5 2" xfId="2927"/>
    <cellStyle name="Input [yellow] 7 5 3" xfId="2928"/>
    <cellStyle name="Input [yellow] 7 6" xfId="2929"/>
    <cellStyle name="Input [yellow] 7 6 2" xfId="2930"/>
    <cellStyle name="Input [yellow] 7 6 3" xfId="2931"/>
    <cellStyle name="Input [yellow] 7 7" xfId="2932"/>
    <cellStyle name="Input [yellow] 8" xfId="2933"/>
    <cellStyle name="Input [yellow] 8 2" xfId="2934"/>
    <cellStyle name="Input [yellow] 8 2 2" xfId="2935"/>
    <cellStyle name="Input [yellow] 8 2 3" xfId="2936"/>
    <cellStyle name="Input [yellow] 8 3" xfId="2937"/>
    <cellStyle name="Input [yellow] 8 3 2" xfId="2938"/>
    <cellStyle name="Input [yellow] 8 3 3" xfId="2939"/>
    <cellStyle name="Input [yellow] 8 4" xfId="2940"/>
    <cellStyle name="Input [yellow] 8 4 2" xfId="2941"/>
    <cellStyle name="Input [yellow] 8 4 3" xfId="2942"/>
    <cellStyle name="Input [yellow] 8 5" xfId="2943"/>
    <cellStyle name="Input [yellow] 8 5 2" xfId="2944"/>
    <cellStyle name="Input [yellow] 8 5 3" xfId="2945"/>
    <cellStyle name="Input [yellow] 8 6" xfId="2946"/>
    <cellStyle name="Input [yellow] 8 6 2" xfId="2947"/>
    <cellStyle name="Input [yellow] 8 6 3" xfId="2948"/>
    <cellStyle name="Input [yellow] 8 7" xfId="2949"/>
    <cellStyle name="Input 10" xfId="2950"/>
    <cellStyle name="Input 11" xfId="2951"/>
    <cellStyle name="Input 12" xfId="2952"/>
    <cellStyle name="Input 13" xfId="2953"/>
    <cellStyle name="Input 14" xfId="2954"/>
    <cellStyle name="Input 15" xfId="2955"/>
    <cellStyle name="Input 16" xfId="2956"/>
    <cellStyle name="Input 17" xfId="2957"/>
    <cellStyle name="Input 18" xfId="2958"/>
    <cellStyle name="Input 19" xfId="2959"/>
    <cellStyle name="Input 2" xfId="78"/>
    <cellStyle name="Input 2 2" xfId="179"/>
    <cellStyle name="Input 2 3" xfId="2960"/>
    <cellStyle name="Input 2 4" xfId="7016"/>
    <cellStyle name="Input 20" xfId="2961"/>
    <cellStyle name="Input 21" xfId="2962"/>
    <cellStyle name="Input 22" xfId="2963"/>
    <cellStyle name="Input 23" xfId="2964"/>
    <cellStyle name="Input 24" xfId="2965"/>
    <cellStyle name="Input 25" xfId="2966"/>
    <cellStyle name="Input 26" xfId="2967"/>
    <cellStyle name="Input 27" xfId="2968"/>
    <cellStyle name="Input 28" xfId="2969"/>
    <cellStyle name="Input 29" xfId="2970"/>
    <cellStyle name="Input 3" xfId="180"/>
    <cellStyle name="Input 3 2" xfId="704"/>
    <cellStyle name="Input 3 3" xfId="6386"/>
    <cellStyle name="Input 30" xfId="6413"/>
    <cellStyle name="Input 31" xfId="6414"/>
    <cellStyle name="Input 4" xfId="2971"/>
    <cellStyle name="Input 5" xfId="2972"/>
    <cellStyle name="Input 6" xfId="2973"/>
    <cellStyle name="Input 7" xfId="2974"/>
    <cellStyle name="Input 8" xfId="2975"/>
    <cellStyle name="Input 9" xfId="2976"/>
    <cellStyle name="Link Currency (0)" xfId="2977"/>
    <cellStyle name="Link Currency (2)" xfId="2978"/>
    <cellStyle name="Link Units (0)" xfId="2979"/>
    <cellStyle name="Link Units (1)" xfId="2980"/>
    <cellStyle name="Link Units (2)" xfId="2981"/>
    <cellStyle name="Linked Cell" xfId="79" builtinId="24" customBuiltin="1"/>
    <cellStyle name="Linked Cell 2" xfId="80"/>
    <cellStyle name="Linked Cell 2 2" xfId="181"/>
    <cellStyle name="Linked Cell 2 3" xfId="7017"/>
    <cellStyle name="Linked Cell 3" xfId="182"/>
    <cellStyle name="Linked Cell 3 2" xfId="6387"/>
    <cellStyle name="Linked Cell 3 3" xfId="7018"/>
    <cellStyle name="multiple" xfId="7354"/>
    <cellStyle name="Neutral" xfId="81" builtinId="28" customBuiltin="1"/>
    <cellStyle name="Neutral 2" xfId="82"/>
    <cellStyle name="Neutral 2 2" xfId="183"/>
    <cellStyle name="Neutral 2 3" xfId="7019"/>
    <cellStyle name="Neutral 3" xfId="184"/>
    <cellStyle name="Neutral 3 2" xfId="6388"/>
    <cellStyle name="Neutral 3 3" xfId="7020"/>
    <cellStyle name="no dec" xfId="2982"/>
    <cellStyle name="Normal" xfId="0" builtinId="0"/>
    <cellStyle name="Normal - Style1" xfId="83"/>
    <cellStyle name="Normal - Style1 2" xfId="2983"/>
    <cellStyle name="Normal - Style1 2 2" xfId="2984"/>
    <cellStyle name="Normal - Style1 2 3" xfId="2985"/>
    <cellStyle name="Normal - Style1 3" xfId="2986"/>
    <cellStyle name="Normal - Style1 4" xfId="2987"/>
    <cellStyle name="Normal - Style1_Adjustments-RSVA" xfId="7355"/>
    <cellStyle name="Normal 1" xfId="7356"/>
    <cellStyle name="Normal 10" xfId="705"/>
    <cellStyle name="Normal 10 2" xfId="2988"/>
    <cellStyle name="Normal 10 3" xfId="6415"/>
    <cellStyle name="Normal 10 4" xfId="7021"/>
    <cellStyle name="Normal 100" xfId="2989"/>
    <cellStyle name="Normal 101" xfId="2990"/>
    <cellStyle name="Normal 102" xfId="2991"/>
    <cellStyle name="Normal 103" xfId="2992"/>
    <cellStyle name="Normal 104" xfId="2993"/>
    <cellStyle name="Normal 105" xfId="2994"/>
    <cellStyle name="Normal 106" xfId="2995"/>
    <cellStyle name="Normal 107" xfId="2996"/>
    <cellStyle name="Normal 108" xfId="2997"/>
    <cellStyle name="Normal 109" xfId="2998"/>
    <cellStyle name="Normal 11" xfId="791"/>
    <cellStyle name="Normal 11 2" xfId="2999"/>
    <cellStyle name="Normal 11 2 2" xfId="3000"/>
    <cellStyle name="Normal 11 2 3" xfId="3001"/>
    <cellStyle name="Normal 11 3" xfId="3002"/>
    <cellStyle name="Normal 11 4" xfId="3003"/>
    <cellStyle name="Normal 11 5" xfId="7022"/>
    <cellStyle name="Normal 110" xfId="3004"/>
    <cellStyle name="Normal 111" xfId="3005"/>
    <cellStyle name="Normal 112" xfId="3006"/>
    <cellStyle name="Normal 113" xfId="3007"/>
    <cellStyle name="Normal 114" xfId="3008"/>
    <cellStyle name="Normal 115" xfId="3009"/>
    <cellStyle name="Normal 115 2" xfId="3010"/>
    <cellStyle name="Normal 115 2 2" xfId="3011"/>
    <cellStyle name="Normal 115 2 2 2" xfId="3012"/>
    <cellStyle name="Normal 115 2 2 3" xfId="3013"/>
    <cellStyle name="Normal 115 2 2 4" xfId="3014"/>
    <cellStyle name="Normal 115 2 3" xfId="3015"/>
    <cellStyle name="Normal 115 2 4" xfId="3016"/>
    <cellStyle name="Normal 115 2 5" xfId="3017"/>
    <cellStyle name="Normal 115 2_Order Book" xfId="3018"/>
    <cellStyle name="Normal 115 3" xfId="3019"/>
    <cellStyle name="Normal 115 3 2" xfId="3020"/>
    <cellStyle name="Normal 115 3 3" xfId="3021"/>
    <cellStyle name="Normal 115 3 4" xfId="3022"/>
    <cellStyle name="Normal 115 4" xfId="3023"/>
    <cellStyle name="Normal 115 5" xfId="3024"/>
    <cellStyle name="Normal 115 6" xfId="3025"/>
    <cellStyle name="Normal 115_Order Book" xfId="3026"/>
    <cellStyle name="Normal 116" xfId="3027"/>
    <cellStyle name="Normal 116 2" xfId="3028"/>
    <cellStyle name="Normal 116 2 2" xfId="3029"/>
    <cellStyle name="Normal 116 2 2 2" xfId="3030"/>
    <cellStyle name="Normal 116 2 2 3" xfId="3031"/>
    <cellStyle name="Normal 116 2 2 4" xfId="3032"/>
    <cellStyle name="Normal 116 2 3" xfId="3033"/>
    <cellStyle name="Normal 116 2 4" xfId="3034"/>
    <cellStyle name="Normal 116 2 5" xfId="3035"/>
    <cellStyle name="Normal 116 2_Order Book" xfId="3036"/>
    <cellStyle name="Normal 116 3" xfId="3037"/>
    <cellStyle name="Normal 116 3 2" xfId="3038"/>
    <cellStyle name="Normal 116 3 3" xfId="3039"/>
    <cellStyle name="Normal 116 3 4" xfId="3040"/>
    <cellStyle name="Normal 116 4" xfId="3041"/>
    <cellStyle name="Normal 116 5" xfId="3042"/>
    <cellStyle name="Normal 116 6" xfId="3043"/>
    <cellStyle name="Normal 116_Order Book" xfId="3044"/>
    <cellStyle name="Normal 117" xfId="3045"/>
    <cellStyle name="Normal 118" xfId="3046"/>
    <cellStyle name="Normal 119" xfId="3047"/>
    <cellStyle name="Normal 12" xfId="3048"/>
    <cellStyle name="Normal 12 2" xfId="3049"/>
    <cellStyle name="Normal 12 3" xfId="3050"/>
    <cellStyle name="Normal 12 4" xfId="3051"/>
    <cellStyle name="Normal 12 5" xfId="7023"/>
    <cellStyle name="Normal 120" xfId="3052"/>
    <cellStyle name="Normal 121" xfId="3053"/>
    <cellStyle name="Normal 122" xfId="3054"/>
    <cellStyle name="Normal 123" xfId="3055"/>
    <cellStyle name="Normal 124" xfId="3056"/>
    <cellStyle name="Normal 125" xfId="3057"/>
    <cellStyle name="Normal 126" xfId="3058"/>
    <cellStyle name="Normal 127" xfId="3059"/>
    <cellStyle name="Normal 128" xfId="3060"/>
    <cellStyle name="Normal 129" xfId="3061"/>
    <cellStyle name="Normal 13" xfId="3062"/>
    <cellStyle name="Normal 13 2" xfId="3063"/>
    <cellStyle name="Normal 13 3" xfId="3064"/>
    <cellStyle name="Normal 13 4" xfId="3065"/>
    <cellStyle name="Normal 130" xfId="3066"/>
    <cellStyle name="Normal 131" xfId="3067"/>
    <cellStyle name="Normal 132" xfId="3068"/>
    <cellStyle name="Normal 133" xfId="3069"/>
    <cellStyle name="Normal 134" xfId="3070"/>
    <cellStyle name="Normal 135" xfId="3071"/>
    <cellStyle name="Normal 136" xfId="3072"/>
    <cellStyle name="Normal 137" xfId="3073"/>
    <cellStyle name="Normal 138" xfId="3074"/>
    <cellStyle name="Normal 139" xfId="3075"/>
    <cellStyle name="Normal 14" xfId="3076"/>
    <cellStyle name="Normal 14 2" xfId="3077"/>
    <cellStyle name="Normal 140" xfId="3078"/>
    <cellStyle name="Normal 141" xfId="3079"/>
    <cellStyle name="Normal 142" xfId="3080"/>
    <cellStyle name="Normal 143" xfId="3081"/>
    <cellStyle name="Normal 143 2" xfId="3082"/>
    <cellStyle name="Normal 144" xfId="3083"/>
    <cellStyle name="Normal 144 2" xfId="3084"/>
    <cellStyle name="Normal 144 2 2" xfId="3085"/>
    <cellStyle name="Normal 144 2 2 2" xfId="3086"/>
    <cellStyle name="Normal 144 2 2 3" xfId="3087"/>
    <cellStyle name="Normal 144 2 2 4" xfId="3088"/>
    <cellStyle name="Normal 144 2 3" xfId="3089"/>
    <cellStyle name="Normal 144 2 4" xfId="3090"/>
    <cellStyle name="Normal 144 2 5" xfId="3091"/>
    <cellStyle name="Normal 144 2_Order Book" xfId="3092"/>
    <cellStyle name="Normal 144 3" xfId="3093"/>
    <cellStyle name="Normal 144 3 2" xfId="3094"/>
    <cellStyle name="Normal 144 3 3" xfId="3095"/>
    <cellStyle name="Normal 144 3 4" xfId="3096"/>
    <cellStyle name="Normal 144 4" xfId="3097"/>
    <cellStyle name="Normal 144 5" xfId="3098"/>
    <cellStyle name="Normal 144 6" xfId="3099"/>
    <cellStyle name="Normal 144_Order Book" xfId="3100"/>
    <cellStyle name="Normal 145" xfId="3101"/>
    <cellStyle name="Normal 145 2" xfId="3102"/>
    <cellStyle name="Normal 145 2 2" xfId="3103"/>
    <cellStyle name="Normal 145 2 2 2" xfId="3104"/>
    <cellStyle name="Normal 145 2 2 3" xfId="3105"/>
    <cellStyle name="Normal 145 2 2 4" xfId="3106"/>
    <cellStyle name="Normal 145 2 3" xfId="3107"/>
    <cellStyle name="Normal 145 2 4" xfId="3108"/>
    <cellStyle name="Normal 145 2 5" xfId="3109"/>
    <cellStyle name="Normal 145 2_Order Book" xfId="3110"/>
    <cellStyle name="Normal 145 3" xfId="3111"/>
    <cellStyle name="Normal 145 3 2" xfId="3112"/>
    <cellStyle name="Normal 145 3 3" xfId="3113"/>
    <cellStyle name="Normal 145 3 4" xfId="3114"/>
    <cellStyle name="Normal 145 4" xfId="3115"/>
    <cellStyle name="Normal 145 5" xfId="3116"/>
    <cellStyle name="Normal 145 6" xfId="3117"/>
    <cellStyle name="Normal 145_Order Book" xfId="3118"/>
    <cellStyle name="Normal 146" xfId="3119"/>
    <cellStyle name="Normal 146 2" xfId="3120"/>
    <cellStyle name="Normal 146 2 2" xfId="3121"/>
    <cellStyle name="Normal 146 2 2 2" xfId="3122"/>
    <cellStyle name="Normal 146 2 2 3" xfId="3123"/>
    <cellStyle name="Normal 146 2 2 4" xfId="3124"/>
    <cellStyle name="Normal 146 2 3" xfId="3125"/>
    <cellStyle name="Normal 146 2 4" xfId="3126"/>
    <cellStyle name="Normal 146 2 5" xfId="3127"/>
    <cellStyle name="Normal 146 2_Order Book" xfId="3128"/>
    <cellStyle name="Normal 146 3" xfId="3129"/>
    <cellStyle name="Normal 146 3 2" xfId="3130"/>
    <cellStyle name="Normal 146 3 3" xfId="3131"/>
    <cellStyle name="Normal 146 3 4" xfId="3132"/>
    <cellStyle name="Normal 146 4" xfId="3133"/>
    <cellStyle name="Normal 146 5" xfId="3134"/>
    <cellStyle name="Normal 146 6" xfId="3135"/>
    <cellStyle name="Normal 146_Order Book" xfId="3136"/>
    <cellStyle name="Normal 147" xfId="3137"/>
    <cellStyle name="Normal 147 2" xfId="3138"/>
    <cellStyle name="Normal 147 2 2" xfId="3139"/>
    <cellStyle name="Normal 147 2 2 2" xfId="3140"/>
    <cellStyle name="Normal 147 2 2 3" xfId="3141"/>
    <cellStyle name="Normal 147 2 2 4" xfId="3142"/>
    <cellStyle name="Normal 147 2 3" xfId="3143"/>
    <cellStyle name="Normal 147 2 4" xfId="3144"/>
    <cellStyle name="Normal 147 2 5" xfId="3145"/>
    <cellStyle name="Normal 147 2_Order Book" xfId="3146"/>
    <cellStyle name="Normal 147 3" xfId="3147"/>
    <cellStyle name="Normal 147 3 2" xfId="3148"/>
    <cellStyle name="Normal 147 3 3" xfId="3149"/>
    <cellStyle name="Normal 147 3 4" xfId="3150"/>
    <cellStyle name="Normal 147 4" xfId="3151"/>
    <cellStyle name="Normal 147 5" xfId="3152"/>
    <cellStyle name="Normal 147 6" xfId="3153"/>
    <cellStyle name="Normal 147_Order Book" xfId="3154"/>
    <cellStyle name="Normal 148" xfId="3155"/>
    <cellStyle name="Normal 148 2" xfId="3156"/>
    <cellStyle name="Normal 148 2 2" xfId="3157"/>
    <cellStyle name="Normal 148 2 2 2" xfId="3158"/>
    <cellStyle name="Normal 148 2 2 3" xfId="3159"/>
    <cellStyle name="Normal 148 2 2 4" xfId="3160"/>
    <cellStyle name="Normal 148 2 3" xfId="3161"/>
    <cellStyle name="Normal 148 2 4" xfId="3162"/>
    <cellStyle name="Normal 148 2 5" xfId="3163"/>
    <cellStyle name="Normal 148 2_Order Book" xfId="3164"/>
    <cellStyle name="Normal 148 3" xfId="3165"/>
    <cellStyle name="Normal 148 3 2" xfId="3166"/>
    <cellStyle name="Normal 148 3 3" xfId="3167"/>
    <cellStyle name="Normal 148 3 4" xfId="3168"/>
    <cellStyle name="Normal 148 4" xfId="3169"/>
    <cellStyle name="Normal 148 5" xfId="3170"/>
    <cellStyle name="Normal 148 6" xfId="3171"/>
    <cellStyle name="Normal 148_Order Book" xfId="3172"/>
    <cellStyle name="Normal 149" xfId="3173"/>
    <cellStyle name="Normal 149 2" xfId="3174"/>
    <cellStyle name="Normal 149 2 2" xfId="3175"/>
    <cellStyle name="Normal 149 2 2 2" xfId="3176"/>
    <cellStyle name="Normal 149 2 2 3" xfId="3177"/>
    <cellStyle name="Normal 149 2 2 4" xfId="3178"/>
    <cellStyle name="Normal 149 2 3" xfId="3179"/>
    <cellStyle name="Normal 149 2 4" xfId="3180"/>
    <cellStyle name="Normal 149 2 5" xfId="3181"/>
    <cellStyle name="Normal 149 2_Order Book" xfId="3182"/>
    <cellStyle name="Normal 149 3" xfId="3183"/>
    <cellStyle name="Normal 149 3 2" xfId="3184"/>
    <cellStyle name="Normal 149 3 3" xfId="3185"/>
    <cellStyle name="Normal 149 3 4" xfId="3186"/>
    <cellStyle name="Normal 149 4" xfId="3187"/>
    <cellStyle name="Normal 149 5" xfId="3188"/>
    <cellStyle name="Normal 149 6" xfId="3189"/>
    <cellStyle name="Normal 149_Order Book" xfId="3190"/>
    <cellStyle name="Normal 15" xfId="3191"/>
    <cellStyle name="Normal 15 2" xfId="3192"/>
    <cellStyle name="Normal 15 3" xfId="3193"/>
    <cellStyle name="Normal 15 4" xfId="3194"/>
    <cellStyle name="Normal 150" xfId="3195"/>
    <cellStyle name="Normal 150 2" xfId="3196"/>
    <cellStyle name="Normal 150 2 2" xfId="3197"/>
    <cellStyle name="Normal 150 3" xfId="3198"/>
    <cellStyle name="Normal 150_Order Book" xfId="3199"/>
    <cellStyle name="Normal 151" xfId="3200"/>
    <cellStyle name="Normal 151 2" xfId="3201"/>
    <cellStyle name="Normal 151 2 2" xfId="3202"/>
    <cellStyle name="Normal 151 2 3" xfId="3203"/>
    <cellStyle name="Normal 151 2 4" xfId="3204"/>
    <cellStyle name="Normal 151 3" xfId="3205"/>
    <cellStyle name="Normal 151 4" xfId="3206"/>
    <cellStyle name="Normal 151 5" xfId="3207"/>
    <cellStyle name="Normal 151_Order Book" xfId="3208"/>
    <cellStyle name="Normal 152" xfId="3209"/>
    <cellStyle name="Normal 153" xfId="3210"/>
    <cellStyle name="Normal 154" xfId="3211"/>
    <cellStyle name="Normal 155" xfId="3212"/>
    <cellStyle name="Normal 156" xfId="3213"/>
    <cellStyle name="Normal 157" xfId="3214"/>
    <cellStyle name="Normal 157 2" xfId="3215"/>
    <cellStyle name="Normal 158" xfId="3216"/>
    <cellStyle name="Normal 158 2" xfId="3217"/>
    <cellStyle name="Normal 159" xfId="3218"/>
    <cellStyle name="Normal 159 2" xfId="3219"/>
    <cellStyle name="Normal 159 2 2" xfId="3220"/>
    <cellStyle name="Normal 159 2 3" xfId="3221"/>
    <cellStyle name="Normal 159 2 4" xfId="3222"/>
    <cellStyle name="Normal 159 3" xfId="3223"/>
    <cellStyle name="Normal 159 4" xfId="3224"/>
    <cellStyle name="Normal 159 5" xfId="3225"/>
    <cellStyle name="Normal 159_Order Book" xfId="3226"/>
    <cellStyle name="Normal 16" xfId="3227"/>
    <cellStyle name="Normal 16 2" xfId="3228"/>
    <cellStyle name="Normal 160" xfId="3229"/>
    <cellStyle name="Normal 160 2" xfId="3230"/>
    <cellStyle name="Normal 160 2 2" xfId="3231"/>
    <cellStyle name="Normal 160 2 3" xfId="3232"/>
    <cellStyle name="Normal 160 2 4" xfId="3233"/>
    <cellStyle name="Normal 160 3" xfId="3234"/>
    <cellStyle name="Normal 160 4" xfId="3235"/>
    <cellStyle name="Normal 160 5" xfId="3236"/>
    <cellStyle name="Normal 160_Order Book" xfId="3237"/>
    <cellStyle name="Normal 161" xfId="3238"/>
    <cellStyle name="Normal 161 2" xfId="3239"/>
    <cellStyle name="Normal 161 2 2" xfId="3240"/>
    <cellStyle name="Normal 161 2 3" xfId="3241"/>
    <cellStyle name="Normal 161 2 4" xfId="3242"/>
    <cellStyle name="Normal 161 3" xfId="3243"/>
    <cellStyle name="Normal 161 4" xfId="3244"/>
    <cellStyle name="Normal 161 5" xfId="3245"/>
    <cellStyle name="Normal 161_Order Book" xfId="3246"/>
    <cellStyle name="Normal 162" xfId="3247"/>
    <cellStyle name="Normal 162 2" xfId="3248"/>
    <cellStyle name="Normal 162 2 2" xfId="3249"/>
    <cellStyle name="Normal 162 2 3" xfId="3250"/>
    <cellStyle name="Normal 162 2 4" xfId="3251"/>
    <cellStyle name="Normal 162 3" xfId="3252"/>
    <cellStyle name="Normal 162 4" xfId="3253"/>
    <cellStyle name="Normal 162 5" xfId="3254"/>
    <cellStyle name="Normal 162_Order Book" xfId="3255"/>
    <cellStyle name="Normal 163" xfId="3256"/>
    <cellStyle name="Normal 163 2" xfId="3257"/>
    <cellStyle name="Normal 163 2 2" xfId="3258"/>
    <cellStyle name="Normal 163 2 3" xfId="3259"/>
    <cellStyle name="Normal 163 2 4" xfId="3260"/>
    <cellStyle name="Normal 163 3" xfId="3261"/>
    <cellStyle name="Normal 163 4" xfId="3262"/>
    <cellStyle name="Normal 163 5" xfId="3263"/>
    <cellStyle name="Normal 163_Order Book" xfId="3264"/>
    <cellStyle name="Normal 164" xfId="3265"/>
    <cellStyle name="Normal 164 2" xfId="3266"/>
    <cellStyle name="Normal 164 2 2" xfId="3267"/>
    <cellStyle name="Normal 164 2 3" xfId="3268"/>
    <cellStyle name="Normal 164 2 4" xfId="3269"/>
    <cellStyle name="Normal 164 3" xfId="3270"/>
    <cellStyle name="Normal 164 4" xfId="3271"/>
    <cellStyle name="Normal 164 5" xfId="3272"/>
    <cellStyle name="Normal 164_Order Book" xfId="3273"/>
    <cellStyle name="Normal 165" xfId="3274"/>
    <cellStyle name="Normal 165 2" xfId="3275"/>
    <cellStyle name="Normal 165 2 2" xfId="3276"/>
    <cellStyle name="Normal 165 2 3" xfId="3277"/>
    <cellStyle name="Normal 165 2 4" xfId="3278"/>
    <cellStyle name="Normal 165 3" xfId="3279"/>
    <cellStyle name="Normal 165 4" xfId="3280"/>
    <cellStyle name="Normal 165 5" xfId="3281"/>
    <cellStyle name="Normal 165_Order Book" xfId="3282"/>
    <cellStyle name="Normal 166" xfId="3283"/>
    <cellStyle name="Normal 166 2" xfId="3284"/>
    <cellStyle name="Normal 166 2 2" xfId="3285"/>
    <cellStyle name="Normal 166 2 3" xfId="3286"/>
    <cellStyle name="Normal 166 2 4" xfId="3287"/>
    <cellStyle name="Normal 166 3" xfId="3288"/>
    <cellStyle name="Normal 166 4" xfId="3289"/>
    <cellStyle name="Normal 166 5" xfId="3290"/>
    <cellStyle name="Normal 166_Order Book" xfId="3291"/>
    <cellStyle name="Normal 167" xfId="3292"/>
    <cellStyle name="Normal 167 2" xfId="3293"/>
    <cellStyle name="Normal 167 2 2" xfId="3294"/>
    <cellStyle name="Normal 167 2 3" xfId="3295"/>
    <cellStyle name="Normal 167 2 4" xfId="3296"/>
    <cellStyle name="Normal 167 3" xfId="3297"/>
    <cellStyle name="Normal 167 4" xfId="3298"/>
    <cellStyle name="Normal 167 5" xfId="3299"/>
    <cellStyle name="Normal 167_Order Book" xfId="3300"/>
    <cellStyle name="Normal 168" xfId="3301"/>
    <cellStyle name="Normal 168 2" xfId="3302"/>
    <cellStyle name="Normal 168 3" xfId="3303"/>
    <cellStyle name="Normal 168 4" xfId="3304"/>
    <cellStyle name="Normal 169" xfId="3305"/>
    <cellStyle name="Normal 169 2" xfId="3306"/>
    <cellStyle name="Normal 169 3" xfId="3307"/>
    <cellStyle name="Normal 169 4" xfId="3308"/>
    <cellStyle name="Normal 17" xfId="3309"/>
    <cellStyle name="Normal 17 2" xfId="3310"/>
    <cellStyle name="Normal 170" xfId="3311"/>
    <cellStyle name="Normal 170 2" xfId="3312"/>
    <cellStyle name="Normal 170 3" xfId="3313"/>
    <cellStyle name="Normal 170 4" xfId="3314"/>
    <cellStyle name="Normal 171" xfId="3315"/>
    <cellStyle name="Normal 171 2" xfId="3316"/>
    <cellStyle name="Normal 172" xfId="3317"/>
    <cellStyle name="Normal 172 2" xfId="3318"/>
    <cellStyle name="Normal 173" xfId="3319"/>
    <cellStyle name="Normal 173 2" xfId="3320"/>
    <cellStyle name="Normal 174" xfId="3321"/>
    <cellStyle name="Normal 174 2" xfId="3322"/>
    <cellStyle name="Normal 175" xfId="3323"/>
    <cellStyle name="Normal 175 2" xfId="3324"/>
    <cellStyle name="Normal 176" xfId="3325"/>
    <cellStyle name="Normal 176 2" xfId="3326"/>
    <cellStyle name="Normal 177" xfId="3327"/>
    <cellStyle name="Normal 177 2" xfId="3328"/>
    <cellStyle name="Normal 178" xfId="3329"/>
    <cellStyle name="Normal 178 2" xfId="3330"/>
    <cellStyle name="Normal 179" xfId="3331"/>
    <cellStyle name="Normal 179 2" xfId="3332"/>
    <cellStyle name="Normal 18" xfId="3333"/>
    <cellStyle name="Normal 18 2" xfId="3334"/>
    <cellStyle name="Normal 180" xfId="3335"/>
    <cellStyle name="Normal 181" xfId="3336"/>
    <cellStyle name="Normal 182" xfId="3337"/>
    <cellStyle name="Normal 183" xfId="3338"/>
    <cellStyle name="Normal 184" xfId="3339"/>
    <cellStyle name="Normal 185" xfId="3340"/>
    <cellStyle name="Normal 185 2" xfId="3341"/>
    <cellStyle name="Normal 186" xfId="3342"/>
    <cellStyle name="Normal 186 2" xfId="3343"/>
    <cellStyle name="Normal 187" xfId="3344"/>
    <cellStyle name="Normal 188" xfId="3345"/>
    <cellStyle name="Normal 189" xfId="3346"/>
    <cellStyle name="Normal 19" xfId="3347"/>
    <cellStyle name="Normal 19 2" xfId="3348"/>
    <cellStyle name="Normal 190" xfId="3349"/>
    <cellStyle name="Normal 191" xfId="3350"/>
    <cellStyle name="Normal 192" xfId="3351"/>
    <cellStyle name="Normal 192 2" xfId="3352"/>
    <cellStyle name="Normal 192 3" xfId="3353"/>
    <cellStyle name="Normal 193" xfId="3354"/>
    <cellStyle name="Normal 193 2" xfId="3355"/>
    <cellStyle name="Normal 194" xfId="3356"/>
    <cellStyle name="Normal 195" xfId="3357"/>
    <cellStyle name="Normal 196" xfId="3358"/>
    <cellStyle name="Normal 196 2" xfId="3359"/>
    <cellStyle name="Normal 197" xfId="3360"/>
    <cellStyle name="Normal 198" xfId="3361"/>
    <cellStyle name="Normal 199" xfId="3362"/>
    <cellStyle name="Normal 2" xfId="84"/>
    <cellStyle name="Normal 2 2" xfId="107"/>
    <cellStyle name="Normal 2 2 2" xfId="706"/>
    <cellStyle name="Normal 2 2 2 2" xfId="6389"/>
    <cellStyle name="Normal 2 2 3" xfId="3363"/>
    <cellStyle name="Normal 2 2 4" xfId="7024"/>
    <cellStyle name="Normal 2 3" xfId="110"/>
    <cellStyle name="Normal 2 3 2" xfId="707"/>
    <cellStyle name="Normal 2 3 2 2" xfId="708"/>
    <cellStyle name="Normal 2 3 2 2 2" xfId="7025"/>
    <cellStyle name="Normal 2 3 2 3" xfId="6416"/>
    <cellStyle name="Normal 2 3 2 4" xfId="7026"/>
    <cellStyle name="Normal 2 3 3" xfId="709"/>
    <cellStyle name="Normal 2 3 3 2" xfId="7027"/>
    <cellStyle name="Normal 2 3 4" xfId="710"/>
    <cellStyle name="Normal 2 3 4 2" xfId="7028"/>
    <cellStyle name="Normal 2 3 5" xfId="6390"/>
    <cellStyle name="Normal 2 3 6" xfId="7029"/>
    <cellStyle name="Normal 2 4" xfId="711"/>
    <cellStyle name="Normal 2 4 2" xfId="712"/>
    <cellStyle name="Normal 2 4 2 2" xfId="6417"/>
    <cellStyle name="Normal 2 4 2 3" xfId="7030"/>
    <cellStyle name="Normal 2 4 3" xfId="6418"/>
    <cellStyle name="Normal 2 4 4" xfId="7031"/>
    <cellStyle name="Normal 2 5" xfId="713"/>
    <cellStyle name="Normal 2 5 2" xfId="6419"/>
    <cellStyle name="Normal 2 5 3" xfId="7032"/>
    <cellStyle name="Normal 2_2012-2013 Q3 Smart Meter Trending - v04 - 2012-09-18" xfId="3364"/>
    <cellStyle name="Normal 20" xfId="3365"/>
    <cellStyle name="Normal 20 2" xfId="3366"/>
    <cellStyle name="Normal 200" xfId="3367"/>
    <cellStyle name="Normal 201" xfId="3368"/>
    <cellStyle name="Normal 202" xfId="3369"/>
    <cellStyle name="Normal 203" xfId="3370"/>
    <cellStyle name="Normal 204" xfId="3371"/>
    <cellStyle name="Normal 205" xfId="3372"/>
    <cellStyle name="Normal 206" xfId="3373"/>
    <cellStyle name="Normal 207" xfId="3374"/>
    <cellStyle name="Normal 208" xfId="3375"/>
    <cellStyle name="Normal 209" xfId="3376"/>
    <cellStyle name="Normal 21" xfId="3377"/>
    <cellStyle name="Normal 21 10" xfId="3378"/>
    <cellStyle name="Normal 21 10 2" xfId="3379"/>
    <cellStyle name="Normal 21 10 3" xfId="3380"/>
    <cellStyle name="Normal 21 10 4" xfId="3381"/>
    <cellStyle name="Normal 21 11" xfId="3382"/>
    <cellStyle name="Normal 21 12" xfId="3383"/>
    <cellStyle name="Normal 21 13" xfId="3384"/>
    <cellStyle name="Normal 21 2" xfId="3385"/>
    <cellStyle name="Normal 21 2 10" xfId="3386"/>
    <cellStyle name="Normal 21 2 11" xfId="3387"/>
    <cellStyle name="Normal 21 2 2" xfId="3388"/>
    <cellStyle name="Normal 21 2 2 2" xfId="3389"/>
    <cellStyle name="Normal 21 2 2 2 2" xfId="3390"/>
    <cellStyle name="Normal 21 2 2 2 2 2" xfId="3391"/>
    <cellStyle name="Normal 21 2 2 2 2 2 2" xfId="3392"/>
    <cellStyle name="Normal 21 2 2 2 2 2 3" xfId="3393"/>
    <cellStyle name="Normal 21 2 2 2 2 2 4" xfId="3394"/>
    <cellStyle name="Normal 21 2 2 2 2 3" xfId="3395"/>
    <cellStyle name="Normal 21 2 2 2 2 4" xfId="3396"/>
    <cellStyle name="Normal 21 2 2 2 2 5" xfId="3397"/>
    <cellStyle name="Normal 21 2 2 2 2_Order Book" xfId="3398"/>
    <cellStyle name="Normal 21 2 2 2 3" xfId="3399"/>
    <cellStyle name="Normal 21 2 2 2 3 2" xfId="3400"/>
    <cellStyle name="Normal 21 2 2 2 3 3" xfId="3401"/>
    <cellStyle name="Normal 21 2 2 2 3 4" xfId="3402"/>
    <cellStyle name="Normal 21 2 2 2 4" xfId="3403"/>
    <cellStyle name="Normal 21 2 2 2 5" xfId="3404"/>
    <cellStyle name="Normal 21 2 2 2 6" xfId="3405"/>
    <cellStyle name="Normal 21 2 2 2_Order Book" xfId="3406"/>
    <cellStyle name="Normal 21 2 2 3" xfId="3407"/>
    <cellStyle name="Normal 21 2 2 3 2" xfId="3408"/>
    <cellStyle name="Normal 21 2 2 3 2 2" xfId="3409"/>
    <cellStyle name="Normal 21 2 2 3 2 2 2" xfId="3410"/>
    <cellStyle name="Normal 21 2 2 3 2 2 3" xfId="3411"/>
    <cellStyle name="Normal 21 2 2 3 2 2 4" xfId="3412"/>
    <cellStyle name="Normal 21 2 2 3 2 3" xfId="3413"/>
    <cellStyle name="Normal 21 2 2 3 2 4" xfId="3414"/>
    <cellStyle name="Normal 21 2 2 3 2 5" xfId="3415"/>
    <cellStyle name="Normal 21 2 2 3 2_Order Book" xfId="3416"/>
    <cellStyle name="Normal 21 2 2 3 3" xfId="3417"/>
    <cellStyle name="Normal 21 2 2 3 3 2" xfId="3418"/>
    <cellStyle name="Normal 21 2 2 3 3 3" xfId="3419"/>
    <cellStyle name="Normal 21 2 2 3 3 4" xfId="3420"/>
    <cellStyle name="Normal 21 2 2 3 4" xfId="3421"/>
    <cellStyle name="Normal 21 2 2 3 5" xfId="3422"/>
    <cellStyle name="Normal 21 2 2 3 6" xfId="3423"/>
    <cellStyle name="Normal 21 2 2 3_Order Book" xfId="3424"/>
    <cellStyle name="Normal 21 2 2 4" xfId="3425"/>
    <cellStyle name="Normal 21 2 2 4 2" xfId="3426"/>
    <cellStyle name="Normal 21 2 2 4 2 2" xfId="3427"/>
    <cellStyle name="Normal 21 2 2 4 2 3" xfId="3428"/>
    <cellStyle name="Normal 21 2 2 4 2 4" xfId="3429"/>
    <cellStyle name="Normal 21 2 2 4 3" xfId="3430"/>
    <cellStyle name="Normal 21 2 2 4 4" xfId="3431"/>
    <cellStyle name="Normal 21 2 2 4 5" xfId="3432"/>
    <cellStyle name="Normal 21 2 2 4_Order Book" xfId="3433"/>
    <cellStyle name="Normal 21 2 2 5" xfId="3434"/>
    <cellStyle name="Normal 21 2 2 5 2" xfId="3435"/>
    <cellStyle name="Normal 21 2 2 5 3" xfId="3436"/>
    <cellStyle name="Normal 21 2 2 5 4" xfId="3437"/>
    <cellStyle name="Normal 21 2 2 6" xfId="3438"/>
    <cellStyle name="Normal 21 2 2 7" xfId="3439"/>
    <cellStyle name="Normal 21 2 2 8" xfId="3440"/>
    <cellStyle name="Normal 21 2 2_Order Book" xfId="3441"/>
    <cellStyle name="Normal 21 2 3" xfId="3442"/>
    <cellStyle name="Normal 21 2 3 2" xfId="3443"/>
    <cellStyle name="Normal 21 2 3 2 2" xfId="3444"/>
    <cellStyle name="Normal 21 2 3 2 2 2" xfId="3445"/>
    <cellStyle name="Normal 21 2 3 2 2 2 2" xfId="3446"/>
    <cellStyle name="Normal 21 2 3 2 2 2 3" xfId="3447"/>
    <cellStyle name="Normal 21 2 3 2 2 2 4" xfId="3448"/>
    <cellStyle name="Normal 21 2 3 2 2 3" xfId="3449"/>
    <cellStyle name="Normal 21 2 3 2 2 4" xfId="3450"/>
    <cellStyle name="Normal 21 2 3 2 2 5" xfId="3451"/>
    <cellStyle name="Normal 21 2 3 2 2_Order Book" xfId="3452"/>
    <cellStyle name="Normal 21 2 3 2 3" xfId="3453"/>
    <cellStyle name="Normal 21 2 3 2 3 2" xfId="3454"/>
    <cellStyle name="Normal 21 2 3 2 3 3" xfId="3455"/>
    <cellStyle name="Normal 21 2 3 2 3 4" xfId="3456"/>
    <cellStyle name="Normal 21 2 3 2 4" xfId="3457"/>
    <cellStyle name="Normal 21 2 3 2 5" xfId="3458"/>
    <cellStyle name="Normal 21 2 3 2 6" xfId="3459"/>
    <cellStyle name="Normal 21 2 3 2_Order Book" xfId="3460"/>
    <cellStyle name="Normal 21 2 3 3" xfId="3461"/>
    <cellStyle name="Normal 21 2 3 3 2" xfId="3462"/>
    <cellStyle name="Normal 21 2 3 3 2 2" xfId="3463"/>
    <cellStyle name="Normal 21 2 3 3 2 3" xfId="3464"/>
    <cellStyle name="Normal 21 2 3 3 2 4" xfId="3465"/>
    <cellStyle name="Normal 21 2 3 3 3" xfId="3466"/>
    <cellStyle name="Normal 21 2 3 3 4" xfId="3467"/>
    <cellStyle name="Normal 21 2 3 3 5" xfId="3468"/>
    <cellStyle name="Normal 21 2 3 3_Order Book" xfId="3469"/>
    <cellStyle name="Normal 21 2 3 4" xfId="3470"/>
    <cellStyle name="Normal 21 2 3 4 2" xfId="3471"/>
    <cellStyle name="Normal 21 2 3 4 3" xfId="3472"/>
    <cellStyle name="Normal 21 2 3 4 4" xfId="3473"/>
    <cellStyle name="Normal 21 2 3 5" xfId="3474"/>
    <cellStyle name="Normal 21 2 3 6" xfId="3475"/>
    <cellStyle name="Normal 21 2 3 7" xfId="3476"/>
    <cellStyle name="Normal 21 2 3_Order Book" xfId="3477"/>
    <cellStyle name="Normal 21 2 4" xfId="3478"/>
    <cellStyle name="Normal 21 2 4 2" xfId="3479"/>
    <cellStyle name="Normal 21 2 4 2 2" xfId="3480"/>
    <cellStyle name="Normal 21 2 4 2 2 2" xfId="3481"/>
    <cellStyle name="Normal 21 2 4 2 2 3" xfId="3482"/>
    <cellStyle name="Normal 21 2 4 2 2 4" xfId="3483"/>
    <cellStyle name="Normal 21 2 4 2 3" xfId="3484"/>
    <cellStyle name="Normal 21 2 4 2 4" xfId="3485"/>
    <cellStyle name="Normal 21 2 4 2 5" xfId="3486"/>
    <cellStyle name="Normal 21 2 4 2_Order Book" xfId="3487"/>
    <cellStyle name="Normal 21 2 4 3" xfId="3488"/>
    <cellStyle name="Normal 21 2 4 3 2" xfId="3489"/>
    <cellStyle name="Normal 21 2 4 3 3" xfId="3490"/>
    <cellStyle name="Normal 21 2 4 3 4" xfId="3491"/>
    <cellStyle name="Normal 21 2 4 4" xfId="3492"/>
    <cellStyle name="Normal 21 2 4 5" xfId="3493"/>
    <cellStyle name="Normal 21 2 4 6" xfId="3494"/>
    <cellStyle name="Normal 21 2 4_Order Book" xfId="3495"/>
    <cellStyle name="Normal 21 2 5" xfId="3496"/>
    <cellStyle name="Normal 21 2 5 2" xfId="3497"/>
    <cellStyle name="Normal 21 2 5 2 2" xfId="3498"/>
    <cellStyle name="Normal 21 2 5 2 2 2" xfId="3499"/>
    <cellStyle name="Normal 21 2 5 2 2 3" xfId="3500"/>
    <cellStyle name="Normal 21 2 5 2 2 4" xfId="3501"/>
    <cellStyle name="Normal 21 2 5 2 3" xfId="3502"/>
    <cellStyle name="Normal 21 2 5 2 4" xfId="3503"/>
    <cellStyle name="Normal 21 2 5 2 5" xfId="3504"/>
    <cellStyle name="Normal 21 2 5 2_Order Book" xfId="3505"/>
    <cellStyle name="Normal 21 2 5 3" xfId="3506"/>
    <cellStyle name="Normal 21 2 5 3 2" xfId="3507"/>
    <cellStyle name="Normal 21 2 5 3 3" xfId="3508"/>
    <cellStyle name="Normal 21 2 5 3 4" xfId="3509"/>
    <cellStyle name="Normal 21 2 5 4" xfId="3510"/>
    <cellStyle name="Normal 21 2 5 5" xfId="3511"/>
    <cellStyle name="Normal 21 2 5 6" xfId="3512"/>
    <cellStyle name="Normal 21 2 5_Order Book" xfId="3513"/>
    <cellStyle name="Normal 21 2 6" xfId="3514"/>
    <cellStyle name="Normal 21 2 6 2" xfId="3515"/>
    <cellStyle name="Normal 21 2 6 2 2" xfId="3516"/>
    <cellStyle name="Normal 21 2 6 2 2 2" xfId="3517"/>
    <cellStyle name="Normal 21 2 6 2 2 3" xfId="3518"/>
    <cellStyle name="Normal 21 2 6 2 2 4" xfId="3519"/>
    <cellStyle name="Normal 21 2 6 2 3" xfId="3520"/>
    <cellStyle name="Normal 21 2 6 2 4" xfId="3521"/>
    <cellStyle name="Normal 21 2 6 2 5" xfId="3522"/>
    <cellStyle name="Normal 21 2 6 2_Order Book" xfId="3523"/>
    <cellStyle name="Normal 21 2 6 3" xfId="3524"/>
    <cellStyle name="Normal 21 2 6 3 2" xfId="3525"/>
    <cellStyle name="Normal 21 2 6 3 3" xfId="3526"/>
    <cellStyle name="Normal 21 2 6 3 4" xfId="3527"/>
    <cellStyle name="Normal 21 2 6 4" xfId="3528"/>
    <cellStyle name="Normal 21 2 6 5" xfId="3529"/>
    <cellStyle name="Normal 21 2 6 6" xfId="3530"/>
    <cellStyle name="Normal 21 2 6_Order Book" xfId="3531"/>
    <cellStyle name="Normal 21 2 7" xfId="3532"/>
    <cellStyle name="Normal 21 2 7 2" xfId="3533"/>
    <cellStyle name="Normal 21 2 7 2 2" xfId="3534"/>
    <cellStyle name="Normal 21 2 7 2 3" xfId="3535"/>
    <cellStyle name="Normal 21 2 7 2 4" xfId="3536"/>
    <cellStyle name="Normal 21 2 7 3" xfId="3537"/>
    <cellStyle name="Normal 21 2 7 4" xfId="3538"/>
    <cellStyle name="Normal 21 2 7 5" xfId="3539"/>
    <cellStyle name="Normal 21 2 7_Order Book" xfId="3540"/>
    <cellStyle name="Normal 21 2 8" xfId="3541"/>
    <cellStyle name="Normal 21 2 8 2" xfId="3542"/>
    <cellStyle name="Normal 21 2 8 3" xfId="3543"/>
    <cellStyle name="Normal 21 2 8 4" xfId="3544"/>
    <cellStyle name="Normal 21 2 9" xfId="3545"/>
    <cellStyle name="Normal 21 2_Order Book" xfId="3546"/>
    <cellStyle name="Normal 21 3" xfId="3547"/>
    <cellStyle name="Normal 21 3 2" xfId="3548"/>
    <cellStyle name="Normal 21 3 2 2" xfId="3549"/>
    <cellStyle name="Normal 21 3 2 2 2" xfId="3550"/>
    <cellStyle name="Normal 21 3 2 2 2 2" xfId="3551"/>
    <cellStyle name="Normal 21 3 2 2 2 3" xfId="3552"/>
    <cellStyle name="Normal 21 3 2 2 2 4" xfId="3553"/>
    <cellStyle name="Normal 21 3 2 2 3" xfId="3554"/>
    <cellStyle name="Normal 21 3 2 2 4" xfId="3555"/>
    <cellStyle name="Normal 21 3 2 2 5" xfId="3556"/>
    <cellStyle name="Normal 21 3 2 2_Order Book" xfId="3557"/>
    <cellStyle name="Normal 21 3 2 3" xfId="3558"/>
    <cellStyle name="Normal 21 3 2 3 2" xfId="3559"/>
    <cellStyle name="Normal 21 3 2 3 3" xfId="3560"/>
    <cellStyle name="Normal 21 3 2 3 4" xfId="3561"/>
    <cellStyle name="Normal 21 3 2 4" xfId="3562"/>
    <cellStyle name="Normal 21 3 2 5" xfId="3563"/>
    <cellStyle name="Normal 21 3 2 6" xfId="3564"/>
    <cellStyle name="Normal 21 3 2_Order Book" xfId="3565"/>
    <cellStyle name="Normal 21 3 3" xfId="3566"/>
    <cellStyle name="Normal 21 3 3 2" xfId="3567"/>
    <cellStyle name="Normal 21 3 3 2 2" xfId="3568"/>
    <cellStyle name="Normal 21 3 3 2 2 2" xfId="3569"/>
    <cellStyle name="Normal 21 3 3 2 2 3" xfId="3570"/>
    <cellStyle name="Normal 21 3 3 2 2 4" xfId="3571"/>
    <cellStyle name="Normal 21 3 3 2 3" xfId="3572"/>
    <cellStyle name="Normal 21 3 3 2 4" xfId="3573"/>
    <cellStyle name="Normal 21 3 3 2 5" xfId="3574"/>
    <cellStyle name="Normal 21 3 3 2_Order Book" xfId="3575"/>
    <cellStyle name="Normal 21 3 3 3" xfId="3576"/>
    <cellStyle name="Normal 21 3 3 3 2" xfId="3577"/>
    <cellStyle name="Normal 21 3 3 3 3" xfId="3578"/>
    <cellStyle name="Normal 21 3 3 3 4" xfId="3579"/>
    <cellStyle name="Normal 21 3 3 4" xfId="3580"/>
    <cellStyle name="Normal 21 3 3 5" xfId="3581"/>
    <cellStyle name="Normal 21 3 3 6" xfId="3582"/>
    <cellStyle name="Normal 21 3 3_Order Book" xfId="3583"/>
    <cellStyle name="Normal 21 3 4" xfId="3584"/>
    <cellStyle name="Normal 21 3 4 2" xfId="3585"/>
    <cellStyle name="Normal 21 3 4 2 2" xfId="3586"/>
    <cellStyle name="Normal 21 3 4 2 3" xfId="3587"/>
    <cellStyle name="Normal 21 3 4 2 4" xfId="3588"/>
    <cellStyle name="Normal 21 3 4 3" xfId="3589"/>
    <cellStyle name="Normal 21 3 4 4" xfId="3590"/>
    <cellStyle name="Normal 21 3 4 5" xfId="3591"/>
    <cellStyle name="Normal 21 3 4_Order Book" xfId="3592"/>
    <cellStyle name="Normal 21 3 5" xfId="3593"/>
    <cellStyle name="Normal 21 3 5 2" xfId="3594"/>
    <cellStyle name="Normal 21 3 5 3" xfId="3595"/>
    <cellStyle name="Normal 21 3 5 4" xfId="3596"/>
    <cellStyle name="Normal 21 3 6" xfId="3597"/>
    <cellStyle name="Normal 21 3 7" xfId="3598"/>
    <cellStyle name="Normal 21 3 8" xfId="3599"/>
    <cellStyle name="Normal 21 3_Order Book" xfId="3600"/>
    <cellStyle name="Normal 21 4" xfId="3601"/>
    <cellStyle name="Normal 21 4 2" xfId="3602"/>
    <cellStyle name="Normal 21 4 2 2" xfId="3603"/>
    <cellStyle name="Normal 21 4 2 2 2" xfId="3604"/>
    <cellStyle name="Normal 21 4 2 2 2 2" xfId="3605"/>
    <cellStyle name="Normal 21 4 2 2 2 3" xfId="3606"/>
    <cellStyle name="Normal 21 4 2 2 2 4" xfId="3607"/>
    <cellStyle name="Normal 21 4 2 2 3" xfId="3608"/>
    <cellStyle name="Normal 21 4 2 2 4" xfId="3609"/>
    <cellStyle name="Normal 21 4 2 2 5" xfId="3610"/>
    <cellStyle name="Normal 21 4 2 2_Order Book" xfId="3611"/>
    <cellStyle name="Normal 21 4 2 3" xfId="3612"/>
    <cellStyle name="Normal 21 4 2 3 2" xfId="3613"/>
    <cellStyle name="Normal 21 4 2 3 3" xfId="3614"/>
    <cellStyle name="Normal 21 4 2 3 4" xfId="3615"/>
    <cellStyle name="Normal 21 4 2 4" xfId="3616"/>
    <cellStyle name="Normal 21 4 2 5" xfId="3617"/>
    <cellStyle name="Normal 21 4 2 6" xfId="3618"/>
    <cellStyle name="Normal 21 4 2_Order Book" xfId="3619"/>
    <cellStyle name="Normal 21 4 3" xfId="3620"/>
    <cellStyle name="Normal 21 4 3 2" xfId="3621"/>
    <cellStyle name="Normal 21 4 3 2 2" xfId="3622"/>
    <cellStyle name="Normal 21 4 3 2 3" xfId="3623"/>
    <cellStyle name="Normal 21 4 3 2 4" xfId="3624"/>
    <cellStyle name="Normal 21 4 3 3" xfId="3625"/>
    <cellStyle name="Normal 21 4 3 4" xfId="3626"/>
    <cellStyle name="Normal 21 4 3 5" xfId="3627"/>
    <cellStyle name="Normal 21 4 3_Order Book" xfId="3628"/>
    <cellStyle name="Normal 21 4 4" xfId="3629"/>
    <cellStyle name="Normal 21 4 4 2" xfId="3630"/>
    <cellStyle name="Normal 21 4 4 3" xfId="3631"/>
    <cellStyle name="Normal 21 4 4 4" xfId="3632"/>
    <cellStyle name="Normal 21 4 5" xfId="3633"/>
    <cellStyle name="Normal 21 4 6" xfId="3634"/>
    <cellStyle name="Normal 21 4 7" xfId="3635"/>
    <cellStyle name="Normal 21 4_Order Book" xfId="3636"/>
    <cellStyle name="Normal 21 5" xfId="3637"/>
    <cellStyle name="Normal 21 5 2" xfId="3638"/>
    <cellStyle name="Normal 21 5 2 2" xfId="3639"/>
    <cellStyle name="Normal 21 5 2 2 2" xfId="3640"/>
    <cellStyle name="Normal 21 5 2 2 3" xfId="3641"/>
    <cellStyle name="Normal 21 5 2 2 4" xfId="3642"/>
    <cellStyle name="Normal 21 5 2 3" xfId="3643"/>
    <cellStyle name="Normal 21 5 2 4" xfId="3644"/>
    <cellStyle name="Normal 21 5 2 5" xfId="3645"/>
    <cellStyle name="Normal 21 5 2_Order Book" xfId="3646"/>
    <cellStyle name="Normal 21 5 3" xfId="3647"/>
    <cellStyle name="Normal 21 5 3 2" xfId="3648"/>
    <cellStyle name="Normal 21 5 3 3" xfId="3649"/>
    <cellStyle name="Normal 21 5 3 4" xfId="3650"/>
    <cellStyle name="Normal 21 5 4" xfId="3651"/>
    <cellStyle name="Normal 21 5 5" xfId="3652"/>
    <cellStyle name="Normal 21 5 6" xfId="3653"/>
    <cellStyle name="Normal 21 5_Order Book" xfId="3654"/>
    <cellStyle name="Normal 21 6" xfId="3655"/>
    <cellStyle name="Normal 21 6 2" xfId="3656"/>
    <cellStyle name="Normal 21 6 2 2" xfId="3657"/>
    <cellStyle name="Normal 21 6 2 2 2" xfId="3658"/>
    <cellStyle name="Normal 21 6 2 2 3" xfId="3659"/>
    <cellStyle name="Normal 21 6 2 2 4" xfId="3660"/>
    <cellStyle name="Normal 21 6 2 3" xfId="3661"/>
    <cellStyle name="Normal 21 6 2 4" xfId="3662"/>
    <cellStyle name="Normal 21 6 2 5" xfId="3663"/>
    <cellStyle name="Normal 21 6 2_Order Book" xfId="3664"/>
    <cellStyle name="Normal 21 6 3" xfId="3665"/>
    <cellStyle name="Normal 21 6 3 2" xfId="3666"/>
    <cellStyle name="Normal 21 6 3 3" xfId="3667"/>
    <cellStyle name="Normal 21 6 3 4" xfId="3668"/>
    <cellStyle name="Normal 21 6 4" xfId="3669"/>
    <cellStyle name="Normal 21 6 5" xfId="3670"/>
    <cellStyle name="Normal 21 6 6" xfId="3671"/>
    <cellStyle name="Normal 21 6_Order Book" xfId="3672"/>
    <cellStyle name="Normal 21 7" xfId="3673"/>
    <cellStyle name="Normal 21 7 2" xfId="3674"/>
    <cellStyle name="Normal 21 7 2 2" xfId="3675"/>
    <cellStyle name="Normal 21 7 2 2 2" xfId="3676"/>
    <cellStyle name="Normal 21 7 2 2 3" xfId="3677"/>
    <cellStyle name="Normal 21 7 2 2 4" xfId="3678"/>
    <cellStyle name="Normal 21 7 2 3" xfId="3679"/>
    <cellStyle name="Normal 21 7 2 4" xfId="3680"/>
    <cellStyle name="Normal 21 7 2 5" xfId="3681"/>
    <cellStyle name="Normal 21 7 2_Order Book" xfId="3682"/>
    <cellStyle name="Normal 21 7 3" xfId="3683"/>
    <cellStyle name="Normal 21 7 3 2" xfId="3684"/>
    <cellStyle name="Normal 21 7 3 3" xfId="3685"/>
    <cellStyle name="Normal 21 7 3 4" xfId="3686"/>
    <cellStyle name="Normal 21 7 4" xfId="3687"/>
    <cellStyle name="Normal 21 7 5" xfId="3688"/>
    <cellStyle name="Normal 21 7 6" xfId="3689"/>
    <cellStyle name="Normal 21 7_Order Book" xfId="3690"/>
    <cellStyle name="Normal 21 8" xfId="3691"/>
    <cellStyle name="Normal 21 9" xfId="3692"/>
    <cellStyle name="Normal 21 9 2" xfId="3693"/>
    <cellStyle name="Normal 21 9 2 2" xfId="3694"/>
    <cellStyle name="Normal 21 9 2 3" xfId="3695"/>
    <cellStyle name="Normal 21 9 2 4" xfId="3696"/>
    <cellStyle name="Normal 21 9 3" xfId="3697"/>
    <cellStyle name="Normal 21 9 4" xfId="3698"/>
    <cellStyle name="Normal 21 9 5" xfId="3699"/>
    <cellStyle name="Normal 21 9_Order Book" xfId="3700"/>
    <cellStyle name="Normal 21_Order Book" xfId="3701"/>
    <cellStyle name="Normal 210" xfId="3702"/>
    <cellStyle name="Normal 211" xfId="3703"/>
    <cellStyle name="Normal 212" xfId="3704"/>
    <cellStyle name="Normal 213" xfId="3705"/>
    <cellStyle name="Normal 214" xfId="3706"/>
    <cellStyle name="Normal 215" xfId="3707"/>
    <cellStyle name="Normal 216" xfId="3708"/>
    <cellStyle name="Normal 217" xfId="3709"/>
    <cellStyle name="Normal 218" xfId="3710"/>
    <cellStyle name="Normal 219" xfId="3711"/>
    <cellStyle name="Normal 22" xfId="3712"/>
    <cellStyle name="Normal 22 10" xfId="3713"/>
    <cellStyle name="Normal 22 10 2" xfId="3714"/>
    <cellStyle name="Normal 22 10 3" xfId="3715"/>
    <cellStyle name="Normal 22 10 4" xfId="3716"/>
    <cellStyle name="Normal 22 11" xfId="3717"/>
    <cellStyle name="Normal 22 12" xfId="3718"/>
    <cellStyle name="Normal 22 13" xfId="3719"/>
    <cellStyle name="Normal 22 2" xfId="3720"/>
    <cellStyle name="Normal 22 2 10" xfId="3721"/>
    <cellStyle name="Normal 22 2 11" xfId="3722"/>
    <cellStyle name="Normal 22 2 2" xfId="3723"/>
    <cellStyle name="Normal 22 2 2 2" xfId="3724"/>
    <cellStyle name="Normal 22 2 2 2 2" xfId="3725"/>
    <cellStyle name="Normal 22 2 2 2 2 2" xfId="3726"/>
    <cellStyle name="Normal 22 2 2 2 2 2 2" xfId="3727"/>
    <cellStyle name="Normal 22 2 2 2 2 2 3" xfId="3728"/>
    <cellStyle name="Normal 22 2 2 2 2 2 4" xfId="3729"/>
    <cellStyle name="Normal 22 2 2 2 2 3" xfId="3730"/>
    <cellStyle name="Normal 22 2 2 2 2 4" xfId="3731"/>
    <cellStyle name="Normal 22 2 2 2 2 5" xfId="3732"/>
    <cellStyle name="Normal 22 2 2 2 2_Order Book" xfId="3733"/>
    <cellStyle name="Normal 22 2 2 2 3" xfId="3734"/>
    <cellStyle name="Normal 22 2 2 2 3 2" xfId="3735"/>
    <cellStyle name="Normal 22 2 2 2 3 3" xfId="3736"/>
    <cellStyle name="Normal 22 2 2 2 3 4" xfId="3737"/>
    <cellStyle name="Normal 22 2 2 2 4" xfId="3738"/>
    <cellStyle name="Normal 22 2 2 2 5" xfId="3739"/>
    <cellStyle name="Normal 22 2 2 2 6" xfId="3740"/>
    <cellStyle name="Normal 22 2 2 2_Order Book" xfId="3741"/>
    <cellStyle name="Normal 22 2 2 3" xfId="3742"/>
    <cellStyle name="Normal 22 2 2 3 2" xfId="3743"/>
    <cellStyle name="Normal 22 2 2 3 2 2" xfId="3744"/>
    <cellStyle name="Normal 22 2 2 3 2 2 2" xfId="3745"/>
    <cellStyle name="Normal 22 2 2 3 2 2 3" xfId="3746"/>
    <cellStyle name="Normal 22 2 2 3 2 2 4" xfId="3747"/>
    <cellStyle name="Normal 22 2 2 3 2 3" xfId="3748"/>
    <cellStyle name="Normal 22 2 2 3 2 4" xfId="3749"/>
    <cellStyle name="Normal 22 2 2 3 2 5" xfId="3750"/>
    <cellStyle name="Normal 22 2 2 3 2_Order Book" xfId="3751"/>
    <cellStyle name="Normal 22 2 2 3 3" xfId="3752"/>
    <cellStyle name="Normal 22 2 2 3 3 2" xfId="3753"/>
    <cellStyle name="Normal 22 2 2 3 3 3" xfId="3754"/>
    <cellStyle name="Normal 22 2 2 3 3 4" xfId="3755"/>
    <cellStyle name="Normal 22 2 2 3 4" xfId="3756"/>
    <cellStyle name="Normal 22 2 2 3 5" xfId="3757"/>
    <cellStyle name="Normal 22 2 2 3 6" xfId="3758"/>
    <cellStyle name="Normal 22 2 2 3_Order Book" xfId="3759"/>
    <cellStyle name="Normal 22 2 2 4" xfId="3760"/>
    <cellStyle name="Normal 22 2 2 4 2" xfId="3761"/>
    <cellStyle name="Normal 22 2 2 4 2 2" xfId="3762"/>
    <cellStyle name="Normal 22 2 2 4 2 3" xfId="3763"/>
    <cellStyle name="Normal 22 2 2 4 2 4" xfId="3764"/>
    <cellStyle name="Normal 22 2 2 4 3" xfId="3765"/>
    <cellStyle name="Normal 22 2 2 4 4" xfId="3766"/>
    <cellStyle name="Normal 22 2 2 4 5" xfId="3767"/>
    <cellStyle name="Normal 22 2 2 4_Order Book" xfId="3768"/>
    <cellStyle name="Normal 22 2 2 5" xfId="3769"/>
    <cellStyle name="Normal 22 2 2 5 2" xfId="3770"/>
    <cellStyle name="Normal 22 2 2 5 3" xfId="3771"/>
    <cellStyle name="Normal 22 2 2 5 4" xfId="3772"/>
    <cellStyle name="Normal 22 2 2 6" xfId="3773"/>
    <cellStyle name="Normal 22 2 2 7" xfId="3774"/>
    <cellStyle name="Normal 22 2 2 8" xfId="3775"/>
    <cellStyle name="Normal 22 2 2_Order Book" xfId="3776"/>
    <cellStyle name="Normal 22 2 3" xfId="3777"/>
    <cellStyle name="Normal 22 2 3 2" xfId="3778"/>
    <cellStyle name="Normal 22 2 3 2 2" xfId="3779"/>
    <cellStyle name="Normal 22 2 3 2 2 2" xfId="3780"/>
    <cellStyle name="Normal 22 2 3 2 2 2 2" xfId="3781"/>
    <cellStyle name="Normal 22 2 3 2 2 2 3" xfId="3782"/>
    <cellStyle name="Normal 22 2 3 2 2 2 4" xfId="3783"/>
    <cellStyle name="Normal 22 2 3 2 2 3" xfId="3784"/>
    <cellStyle name="Normal 22 2 3 2 2 4" xfId="3785"/>
    <cellStyle name="Normal 22 2 3 2 2 5" xfId="3786"/>
    <cellStyle name="Normal 22 2 3 2 2_Order Book" xfId="3787"/>
    <cellStyle name="Normal 22 2 3 2 3" xfId="3788"/>
    <cellStyle name="Normal 22 2 3 2 3 2" xfId="3789"/>
    <cellStyle name="Normal 22 2 3 2 3 3" xfId="3790"/>
    <cellStyle name="Normal 22 2 3 2 3 4" xfId="3791"/>
    <cellStyle name="Normal 22 2 3 2 4" xfId="3792"/>
    <cellStyle name="Normal 22 2 3 2 5" xfId="3793"/>
    <cellStyle name="Normal 22 2 3 2 6" xfId="3794"/>
    <cellStyle name="Normal 22 2 3 2_Order Book" xfId="3795"/>
    <cellStyle name="Normal 22 2 3 3" xfId="3796"/>
    <cellStyle name="Normal 22 2 3 3 2" xfId="3797"/>
    <cellStyle name="Normal 22 2 3 3 2 2" xfId="3798"/>
    <cellStyle name="Normal 22 2 3 3 2 3" xfId="3799"/>
    <cellStyle name="Normal 22 2 3 3 2 4" xfId="3800"/>
    <cellStyle name="Normal 22 2 3 3 3" xfId="3801"/>
    <cellStyle name="Normal 22 2 3 3 4" xfId="3802"/>
    <cellStyle name="Normal 22 2 3 3 5" xfId="3803"/>
    <cellStyle name="Normal 22 2 3 3_Order Book" xfId="3804"/>
    <cellStyle name="Normal 22 2 3 4" xfId="3805"/>
    <cellStyle name="Normal 22 2 3 4 2" xfId="3806"/>
    <cellStyle name="Normal 22 2 3 4 3" xfId="3807"/>
    <cellStyle name="Normal 22 2 3 4 4" xfId="3808"/>
    <cellStyle name="Normal 22 2 3 5" xfId="3809"/>
    <cellStyle name="Normal 22 2 3 6" xfId="3810"/>
    <cellStyle name="Normal 22 2 3 7" xfId="3811"/>
    <cellStyle name="Normal 22 2 3_Order Book" xfId="3812"/>
    <cellStyle name="Normal 22 2 4" xfId="3813"/>
    <cellStyle name="Normal 22 2 4 2" xfId="3814"/>
    <cellStyle name="Normal 22 2 4 2 2" xfId="3815"/>
    <cellStyle name="Normal 22 2 4 2 2 2" xfId="3816"/>
    <cellStyle name="Normal 22 2 4 2 2 3" xfId="3817"/>
    <cellStyle name="Normal 22 2 4 2 2 4" xfId="3818"/>
    <cellStyle name="Normal 22 2 4 2 3" xfId="3819"/>
    <cellStyle name="Normal 22 2 4 2 4" xfId="3820"/>
    <cellStyle name="Normal 22 2 4 2 5" xfId="3821"/>
    <cellStyle name="Normal 22 2 4 2_Order Book" xfId="3822"/>
    <cellStyle name="Normal 22 2 4 3" xfId="3823"/>
    <cellStyle name="Normal 22 2 4 3 2" xfId="3824"/>
    <cellStyle name="Normal 22 2 4 3 3" xfId="3825"/>
    <cellStyle name="Normal 22 2 4 3 4" xfId="3826"/>
    <cellStyle name="Normal 22 2 4 4" xfId="3827"/>
    <cellStyle name="Normal 22 2 4 5" xfId="3828"/>
    <cellStyle name="Normal 22 2 4 6" xfId="3829"/>
    <cellStyle name="Normal 22 2 4_Order Book" xfId="3830"/>
    <cellStyle name="Normal 22 2 5" xfId="3831"/>
    <cellStyle name="Normal 22 2 5 2" xfId="3832"/>
    <cellStyle name="Normal 22 2 5 2 2" xfId="3833"/>
    <cellStyle name="Normal 22 2 5 2 2 2" xfId="3834"/>
    <cellStyle name="Normal 22 2 5 2 2 3" xfId="3835"/>
    <cellStyle name="Normal 22 2 5 2 2 4" xfId="3836"/>
    <cellStyle name="Normal 22 2 5 2 3" xfId="3837"/>
    <cellStyle name="Normal 22 2 5 2 4" xfId="3838"/>
    <cellStyle name="Normal 22 2 5 2 5" xfId="3839"/>
    <cellStyle name="Normal 22 2 5 2_Order Book" xfId="3840"/>
    <cellStyle name="Normal 22 2 5 3" xfId="3841"/>
    <cellStyle name="Normal 22 2 5 3 2" xfId="3842"/>
    <cellStyle name="Normal 22 2 5 3 3" xfId="3843"/>
    <cellStyle name="Normal 22 2 5 3 4" xfId="3844"/>
    <cellStyle name="Normal 22 2 5 4" xfId="3845"/>
    <cellStyle name="Normal 22 2 5 5" xfId="3846"/>
    <cellStyle name="Normal 22 2 5 6" xfId="3847"/>
    <cellStyle name="Normal 22 2 5_Order Book" xfId="3848"/>
    <cellStyle name="Normal 22 2 6" xfId="3849"/>
    <cellStyle name="Normal 22 2 6 2" xfId="3850"/>
    <cellStyle name="Normal 22 2 6 2 2" xfId="3851"/>
    <cellStyle name="Normal 22 2 6 2 2 2" xfId="3852"/>
    <cellStyle name="Normal 22 2 6 2 2 3" xfId="3853"/>
    <cellStyle name="Normal 22 2 6 2 2 4" xfId="3854"/>
    <cellStyle name="Normal 22 2 6 2 3" xfId="3855"/>
    <cellStyle name="Normal 22 2 6 2 4" xfId="3856"/>
    <cellStyle name="Normal 22 2 6 2 5" xfId="3857"/>
    <cellStyle name="Normal 22 2 6 2_Order Book" xfId="3858"/>
    <cellStyle name="Normal 22 2 6 3" xfId="3859"/>
    <cellStyle name="Normal 22 2 6 3 2" xfId="3860"/>
    <cellStyle name="Normal 22 2 6 3 3" xfId="3861"/>
    <cellStyle name="Normal 22 2 6 3 4" xfId="3862"/>
    <cellStyle name="Normal 22 2 6 4" xfId="3863"/>
    <cellStyle name="Normal 22 2 6 5" xfId="3864"/>
    <cellStyle name="Normal 22 2 6 6" xfId="3865"/>
    <cellStyle name="Normal 22 2 6_Order Book" xfId="3866"/>
    <cellStyle name="Normal 22 2 7" xfId="3867"/>
    <cellStyle name="Normal 22 2 7 2" xfId="3868"/>
    <cellStyle name="Normal 22 2 7 2 2" xfId="3869"/>
    <cellStyle name="Normal 22 2 7 2 3" xfId="3870"/>
    <cellStyle name="Normal 22 2 7 2 4" xfId="3871"/>
    <cellStyle name="Normal 22 2 7 3" xfId="3872"/>
    <cellStyle name="Normal 22 2 7 4" xfId="3873"/>
    <cellStyle name="Normal 22 2 7 5" xfId="3874"/>
    <cellStyle name="Normal 22 2 7_Order Book" xfId="3875"/>
    <cellStyle name="Normal 22 2 8" xfId="3876"/>
    <cellStyle name="Normal 22 2 8 2" xfId="3877"/>
    <cellStyle name="Normal 22 2 8 3" xfId="3878"/>
    <cellStyle name="Normal 22 2 8 4" xfId="3879"/>
    <cellStyle name="Normal 22 2 9" xfId="3880"/>
    <cellStyle name="Normal 22 2_Order Book" xfId="3881"/>
    <cellStyle name="Normal 22 3" xfId="3882"/>
    <cellStyle name="Normal 22 3 2" xfId="3883"/>
    <cellStyle name="Normal 22 3 2 2" xfId="3884"/>
    <cellStyle name="Normal 22 3 2 2 2" xfId="3885"/>
    <cellStyle name="Normal 22 3 2 2 2 2" xfId="3886"/>
    <cellStyle name="Normal 22 3 2 2 2 3" xfId="3887"/>
    <cellStyle name="Normal 22 3 2 2 2 4" xfId="3888"/>
    <cellStyle name="Normal 22 3 2 2 3" xfId="3889"/>
    <cellStyle name="Normal 22 3 2 2 4" xfId="3890"/>
    <cellStyle name="Normal 22 3 2 2 5" xfId="3891"/>
    <cellStyle name="Normal 22 3 2 2_Order Book" xfId="3892"/>
    <cellStyle name="Normal 22 3 2 3" xfId="3893"/>
    <cellStyle name="Normal 22 3 2 3 2" xfId="3894"/>
    <cellStyle name="Normal 22 3 2 3 3" xfId="3895"/>
    <cellStyle name="Normal 22 3 2 3 4" xfId="3896"/>
    <cellStyle name="Normal 22 3 2 4" xfId="3897"/>
    <cellStyle name="Normal 22 3 2 5" xfId="3898"/>
    <cellStyle name="Normal 22 3 2 6" xfId="3899"/>
    <cellStyle name="Normal 22 3 2_Order Book" xfId="3900"/>
    <cellStyle name="Normal 22 3 3" xfId="3901"/>
    <cellStyle name="Normal 22 3 3 2" xfId="3902"/>
    <cellStyle name="Normal 22 3 3 2 2" xfId="3903"/>
    <cellStyle name="Normal 22 3 3 2 2 2" xfId="3904"/>
    <cellStyle name="Normal 22 3 3 2 2 3" xfId="3905"/>
    <cellStyle name="Normal 22 3 3 2 2 4" xfId="3906"/>
    <cellStyle name="Normal 22 3 3 2 3" xfId="3907"/>
    <cellStyle name="Normal 22 3 3 2 4" xfId="3908"/>
    <cellStyle name="Normal 22 3 3 2 5" xfId="3909"/>
    <cellStyle name="Normal 22 3 3 2_Order Book" xfId="3910"/>
    <cellStyle name="Normal 22 3 3 3" xfId="3911"/>
    <cellStyle name="Normal 22 3 3 3 2" xfId="3912"/>
    <cellStyle name="Normal 22 3 3 3 3" xfId="3913"/>
    <cellStyle name="Normal 22 3 3 3 4" xfId="3914"/>
    <cellStyle name="Normal 22 3 3 4" xfId="3915"/>
    <cellStyle name="Normal 22 3 3 5" xfId="3916"/>
    <cellStyle name="Normal 22 3 3 6" xfId="3917"/>
    <cellStyle name="Normal 22 3 3_Order Book" xfId="3918"/>
    <cellStyle name="Normal 22 3 4" xfId="3919"/>
    <cellStyle name="Normal 22 3 4 2" xfId="3920"/>
    <cellStyle name="Normal 22 3 4 2 2" xfId="3921"/>
    <cellStyle name="Normal 22 3 4 2 3" xfId="3922"/>
    <cellStyle name="Normal 22 3 4 2 4" xfId="3923"/>
    <cellStyle name="Normal 22 3 4 3" xfId="3924"/>
    <cellStyle name="Normal 22 3 4 4" xfId="3925"/>
    <cellStyle name="Normal 22 3 4 5" xfId="3926"/>
    <cellStyle name="Normal 22 3 4_Order Book" xfId="3927"/>
    <cellStyle name="Normal 22 3 5" xfId="3928"/>
    <cellStyle name="Normal 22 3 5 2" xfId="3929"/>
    <cellStyle name="Normal 22 3 5 3" xfId="3930"/>
    <cellStyle name="Normal 22 3 5 4" xfId="3931"/>
    <cellStyle name="Normal 22 3 6" xfId="3932"/>
    <cellStyle name="Normal 22 3 7" xfId="3933"/>
    <cellStyle name="Normal 22 3 8" xfId="3934"/>
    <cellStyle name="Normal 22 3_Order Book" xfId="3935"/>
    <cellStyle name="Normal 22 4" xfId="3936"/>
    <cellStyle name="Normal 22 4 2" xfId="3937"/>
    <cellStyle name="Normal 22 4 2 2" xfId="3938"/>
    <cellStyle name="Normal 22 4 2 2 2" xfId="3939"/>
    <cellStyle name="Normal 22 4 2 2 2 2" xfId="3940"/>
    <cellStyle name="Normal 22 4 2 2 2 3" xfId="3941"/>
    <cellStyle name="Normal 22 4 2 2 2 4" xfId="3942"/>
    <cellStyle name="Normal 22 4 2 2 3" xfId="3943"/>
    <cellStyle name="Normal 22 4 2 2 4" xfId="3944"/>
    <cellStyle name="Normal 22 4 2 2 5" xfId="3945"/>
    <cellStyle name="Normal 22 4 2 2_Order Book" xfId="3946"/>
    <cellStyle name="Normal 22 4 2 3" xfId="3947"/>
    <cellStyle name="Normal 22 4 2 3 2" xfId="3948"/>
    <cellStyle name="Normal 22 4 2 3 3" xfId="3949"/>
    <cellStyle name="Normal 22 4 2 3 4" xfId="3950"/>
    <cellStyle name="Normal 22 4 2 4" xfId="3951"/>
    <cellStyle name="Normal 22 4 2 5" xfId="3952"/>
    <cellStyle name="Normal 22 4 2 6" xfId="3953"/>
    <cellStyle name="Normal 22 4 2_Order Book" xfId="3954"/>
    <cellStyle name="Normal 22 4 3" xfId="3955"/>
    <cellStyle name="Normal 22 4 3 2" xfId="3956"/>
    <cellStyle name="Normal 22 4 3 2 2" xfId="3957"/>
    <cellStyle name="Normal 22 4 3 2 3" xfId="3958"/>
    <cellStyle name="Normal 22 4 3 2 4" xfId="3959"/>
    <cellStyle name="Normal 22 4 3 3" xfId="3960"/>
    <cellStyle name="Normal 22 4 3 4" xfId="3961"/>
    <cellStyle name="Normal 22 4 3 5" xfId="3962"/>
    <cellStyle name="Normal 22 4 3_Order Book" xfId="3963"/>
    <cellStyle name="Normal 22 4 4" xfId="3964"/>
    <cellStyle name="Normal 22 4 4 2" xfId="3965"/>
    <cellStyle name="Normal 22 4 4 3" xfId="3966"/>
    <cellStyle name="Normal 22 4 4 4" xfId="3967"/>
    <cellStyle name="Normal 22 4 5" xfId="3968"/>
    <cellStyle name="Normal 22 4 6" xfId="3969"/>
    <cellStyle name="Normal 22 4 7" xfId="3970"/>
    <cellStyle name="Normal 22 4_Order Book" xfId="3971"/>
    <cellStyle name="Normal 22 5" xfId="3972"/>
    <cellStyle name="Normal 22 5 2" xfId="3973"/>
    <cellStyle name="Normal 22 5 2 2" xfId="3974"/>
    <cellStyle name="Normal 22 5 2 2 2" xfId="3975"/>
    <cellStyle name="Normal 22 5 2 2 3" xfId="3976"/>
    <cellStyle name="Normal 22 5 2 2 4" xfId="3977"/>
    <cellStyle name="Normal 22 5 2 3" xfId="3978"/>
    <cellStyle name="Normal 22 5 2 4" xfId="3979"/>
    <cellStyle name="Normal 22 5 2 5" xfId="3980"/>
    <cellStyle name="Normal 22 5 2_Order Book" xfId="3981"/>
    <cellStyle name="Normal 22 5 3" xfId="3982"/>
    <cellStyle name="Normal 22 5 3 2" xfId="3983"/>
    <cellStyle name="Normal 22 5 3 3" xfId="3984"/>
    <cellStyle name="Normal 22 5 3 4" xfId="3985"/>
    <cellStyle name="Normal 22 5 4" xfId="3986"/>
    <cellStyle name="Normal 22 5 5" xfId="3987"/>
    <cellStyle name="Normal 22 5 6" xfId="3988"/>
    <cellStyle name="Normal 22 5_Order Book" xfId="3989"/>
    <cellStyle name="Normal 22 6" xfId="3990"/>
    <cellStyle name="Normal 22 6 2" xfId="3991"/>
    <cellStyle name="Normal 22 6 2 2" xfId="3992"/>
    <cellStyle name="Normal 22 6 2 2 2" xfId="3993"/>
    <cellStyle name="Normal 22 6 2 2 3" xfId="3994"/>
    <cellStyle name="Normal 22 6 2 2 4" xfId="3995"/>
    <cellStyle name="Normal 22 6 2 3" xfId="3996"/>
    <cellStyle name="Normal 22 6 2 4" xfId="3997"/>
    <cellStyle name="Normal 22 6 2 5" xfId="3998"/>
    <cellStyle name="Normal 22 6 2_Order Book" xfId="3999"/>
    <cellStyle name="Normal 22 6 3" xfId="4000"/>
    <cellStyle name="Normal 22 6 3 2" xfId="4001"/>
    <cellStyle name="Normal 22 6 3 3" xfId="4002"/>
    <cellStyle name="Normal 22 6 3 4" xfId="4003"/>
    <cellStyle name="Normal 22 6 4" xfId="4004"/>
    <cellStyle name="Normal 22 6 5" xfId="4005"/>
    <cellStyle name="Normal 22 6 6" xfId="4006"/>
    <cellStyle name="Normal 22 6_Order Book" xfId="4007"/>
    <cellStyle name="Normal 22 7" xfId="4008"/>
    <cellStyle name="Normal 22 7 2" xfId="4009"/>
    <cellStyle name="Normal 22 7 2 2" xfId="4010"/>
    <cellStyle name="Normal 22 7 2 2 2" xfId="4011"/>
    <cellStyle name="Normal 22 7 2 2 3" xfId="4012"/>
    <cellStyle name="Normal 22 7 2 2 4" xfId="4013"/>
    <cellStyle name="Normal 22 7 2 3" xfId="4014"/>
    <cellStyle name="Normal 22 7 2 4" xfId="4015"/>
    <cellStyle name="Normal 22 7 2 5" xfId="4016"/>
    <cellStyle name="Normal 22 7 2_Order Book" xfId="4017"/>
    <cellStyle name="Normal 22 7 3" xfId="4018"/>
    <cellStyle name="Normal 22 7 3 2" xfId="4019"/>
    <cellStyle name="Normal 22 7 3 3" xfId="4020"/>
    <cellStyle name="Normal 22 7 3 4" xfId="4021"/>
    <cellStyle name="Normal 22 7 4" xfId="4022"/>
    <cellStyle name="Normal 22 7 5" xfId="4023"/>
    <cellStyle name="Normal 22 7 6" xfId="4024"/>
    <cellStyle name="Normal 22 7_Order Book" xfId="4025"/>
    <cellStyle name="Normal 22 8" xfId="4026"/>
    <cellStyle name="Normal 22 9" xfId="4027"/>
    <cellStyle name="Normal 22 9 2" xfId="4028"/>
    <cellStyle name="Normal 22 9 2 2" xfId="4029"/>
    <cellStyle name="Normal 22 9 2 3" xfId="4030"/>
    <cellStyle name="Normal 22 9 2 4" xfId="4031"/>
    <cellStyle name="Normal 22 9 3" xfId="4032"/>
    <cellStyle name="Normal 22 9 4" xfId="4033"/>
    <cellStyle name="Normal 22 9 5" xfId="4034"/>
    <cellStyle name="Normal 22 9_Order Book" xfId="4035"/>
    <cellStyle name="Normal 22_Order Book" xfId="4036"/>
    <cellStyle name="Normal 220" xfId="4037"/>
    <cellStyle name="Normal 221" xfId="4038"/>
    <cellStyle name="Normal 222" xfId="4039"/>
    <cellStyle name="Normal 223" xfId="4040"/>
    <cellStyle name="Normal 224" xfId="4041"/>
    <cellStyle name="Normal 225" xfId="4042"/>
    <cellStyle name="Normal 226" xfId="4043"/>
    <cellStyle name="Normal 227" xfId="4044"/>
    <cellStyle name="Normal 228" xfId="4045"/>
    <cellStyle name="Normal 229" xfId="4046"/>
    <cellStyle name="Normal 23" xfId="4047"/>
    <cellStyle name="Normal 23 2" xfId="4048"/>
    <cellStyle name="Normal 23 3" xfId="4049"/>
    <cellStyle name="Normal 23 3 2" xfId="4050"/>
    <cellStyle name="Normal 23 3 2 2" xfId="4051"/>
    <cellStyle name="Normal 23 3 2 2 2" xfId="4052"/>
    <cellStyle name="Normal 23 3 2 2 3" xfId="4053"/>
    <cellStyle name="Normal 23 3 2 2 4" xfId="4054"/>
    <cellStyle name="Normal 23 3 2 3" xfId="4055"/>
    <cellStyle name="Normal 23 3 2 4" xfId="4056"/>
    <cellStyle name="Normal 23 3 2 5" xfId="4057"/>
    <cellStyle name="Normal 23 3 2_Order Book" xfId="4058"/>
    <cellStyle name="Normal 23 3 3" xfId="4059"/>
    <cellStyle name="Normal 23 3 3 2" xfId="4060"/>
    <cellStyle name="Normal 23 3 3 3" xfId="4061"/>
    <cellStyle name="Normal 23 3 3 4" xfId="4062"/>
    <cellStyle name="Normal 23 3 4" xfId="4063"/>
    <cellStyle name="Normal 23 3 5" xfId="4064"/>
    <cellStyle name="Normal 23 3 6" xfId="4065"/>
    <cellStyle name="Normal 23 3_Order Book" xfId="4066"/>
    <cellStyle name="Normal 230" xfId="4067"/>
    <cellStyle name="Normal 231" xfId="4068"/>
    <cellStyle name="Normal 232" xfId="4069"/>
    <cellStyle name="Normal 233" xfId="4070"/>
    <cellStyle name="Normal 234" xfId="4071"/>
    <cellStyle name="Normal 235" xfId="4072"/>
    <cellStyle name="Normal 235 2" xfId="4073"/>
    <cellStyle name="Normal 236" xfId="4074"/>
    <cellStyle name="Normal 237" xfId="4075"/>
    <cellStyle name="Normal 238" xfId="4076"/>
    <cellStyle name="Normal 239" xfId="4077"/>
    <cellStyle name="Normal 24" xfId="4078"/>
    <cellStyle name="Normal 24 2" xfId="4079"/>
    <cellStyle name="Normal 24 2 2" xfId="4080"/>
    <cellStyle name="Normal 240" xfId="4081"/>
    <cellStyle name="Normal 241" xfId="4082"/>
    <cellStyle name="Normal 242" xfId="4083"/>
    <cellStyle name="Normal 243" xfId="4084"/>
    <cellStyle name="Normal 244" xfId="4085"/>
    <cellStyle name="Normal 245" xfId="4086"/>
    <cellStyle name="Normal 246" xfId="4087"/>
    <cellStyle name="Normal 247" xfId="4088"/>
    <cellStyle name="Normal 248" xfId="4089"/>
    <cellStyle name="Normal 249" xfId="4090"/>
    <cellStyle name="Normal 25" xfId="4091"/>
    <cellStyle name="Normal 25 10" xfId="4092"/>
    <cellStyle name="Normal 25 11" xfId="4093"/>
    <cellStyle name="Normal 25 12" xfId="4094"/>
    <cellStyle name="Normal 25 2" xfId="4095"/>
    <cellStyle name="Normal 25 2 2" xfId="4096"/>
    <cellStyle name="Normal 25 2 2 2" xfId="4097"/>
    <cellStyle name="Normal 25 2 2 2 2" xfId="4098"/>
    <cellStyle name="Normal 25 2 2 2 2 2" xfId="4099"/>
    <cellStyle name="Normal 25 2 2 2 2 3" xfId="4100"/>
    <cellStyle name="Normal 25 2 2 2 2 4" xfId="4101"/>
    <cellStyle name="Normal 25 2 2 2 3" xfId="4102"/>
    <cellStyle name="Normal 25 2 2 2 4" xfId="4103"/>
    <cellStyle name="Normal 25 2 2 2 5" xfId="4104"/>
    <cellStyle name="Normal 25 2 2 2_Order Book" xfId="4105"/>
    <cellStyle name="Normal 25 2 2 3" xfId="4106"/>
    <cellStyle name="Normal 25 2 2 3 2" xfId="4107"/>
    <cellStyle name="Normal 25 2 2 3 3" xfId="4108"/>
    <cellStyle name="Normal 25 2 2 3 4" xfId="4109"/>
    <cellStyle name="Normal 25 2 2 4" xfId="4110"/>
    <cellStyle name="Normal 25 2 2 5" xfId="4111"/>
    <cellStyle name="Normal 25 2 2 6" xfId="4112"/>
    <cellStyle name="Normal 25 2 2_Order Book" xfId="4113"/>
    <cellStyle name="Normal 25 2 3" xfId="4114"/>
    <cellStyle name="Normal 25 2 3 2" xfId="4115"/>
    <cellStyle name="Normal 25 2 3 2 2" xfId="4116"/>
    <cellStyle name="Normal 25 2 3 2 2 2" xfId="4117"/>
    <cellStyle name="Normal 25 2 3 2 2 3" xfId="4118"/>
    <cellStyle name="Normal 25 2 3 2 2 4" xfId="4119"/>
    <cellStyle name="Normal 25 2 3 2 3" xfId="4120"/>
    <cellStyle name="Normal 25 2 3 2 4" xfId="4121"/>
    <cellStyle name="Normal 25 2 3 2 5" xfId="4122"/>
    <cellStyle name="Normal 25 2 3 2_Order Book" xfId="4123"/>
    <cellStyle name="Normal 25 2 3 3" xfId="4124"/>
    <cellStyle name="Normal 25 2 3 3 2" xfId="4125"/>
    <cellStyle name="Normal 25 2 3 3 3" xfId="4126"/>
    <cellStyle name="Normal 25 2 3 3 4" xfId="4127"/>
    <cellStyle name="Normal 25 2 3 4" xfId="4128"/>
    <cellStyle name="Normal 25 2 3 5" xfId="4129"/>
    <cellStyle name="Normal 25 2 3 6" xfId="4130"/>
    <cellStyle name="Normal 25 2 3_Order Book" xfId="4131"/>
    <cellStyle name="Normal 25 2 4" xfId="4132"/>
    <cellStyle name="Normal 25 2 4 2" xfId="4133"/>
    <cellStyle name="Normal 25 2 4 2 2" xfId="4134"/>
    <cellStyle name="Normal 25 2 4 2 3" xfId="4135"/>
    <cellStyle name="Normal 25 2 4 2 4" xfId="4136"/>
    <cellStyle name="Normal 25 2 4 3" xfId="4137"/>
    <cellStyle name="Normal 25 2 4 4" xfId="4138"/>
    <cellStyle name="Normal 25 2 4 5" xfId="4139"/>
    <cellStyle name="Normal 25 2 4_Order Book" xfId="4140"/>
    <cellStyle name="Normal 25 2 5" xfId="4141"/>
    <cellStyle name="Normal 25 2 5 2" xfId="4142"/>
    <cellStyle name="Normal 25 2 5 3" xfId="4143"/>
    <cellStyle name="Normal 25 2 5 4" xfId="4144"/>
    <cellStyle name="Normal 25 2 6" xfId="4145"/>
    <cellStyle name="Normal 25 2 7" xfId="4146"/>
    <cellStyle name="Normal 25 2 8" xfId="4147"/>
    <cellStyle name="Normal 25 2_Order Book" xfId="4148"/>
    <cellStyle name="Normal 25 3" xfId="4149"/>
    <cellStyle name="Normal 25 3 2" xfId="4150"/>
    <cellStyle name="Normal 25 3 2 2" xfId="4151"/>
    <cellStyle name="Normal 25 3 2 2 2" xfId="4152"/>
    <cellStyle name="Normal 25 3 2 2 2 2" xfId="4153"/>
    <cellStyle name="Normal 25 3 2 2 2 3" xfId="4154"/>
    <cellStyle name="Normal 25 3 2 2 2 4" xfId="4155"/>
    <cellStyle name="Normal 25 3 2 2 3" xfId="4156"/>
    <cellStyle name="Normal 25 3 2 2 4" xfId="4157"/>
    <cellStyle name="Normal 25 3 2 2 5" xfId="4158"/>
    <cellStyle name="Normal 25 3 2 2_Order Book" xfId="4159"/>
    <cellStyle name="Normal 25 3 2 3" xfId="4160"/>
    <cellStyle name="Normal 25 3 2 3 2" xfId="4161"/>
    <cellStyle name="Normal 25 3 2 3 3" xfId="4162"/>
    <cellStyle name="Normal 25 3 2 3 4" xfId="4163"/>
    <cellStyle name="Normal 25 3 2 4" xfId="4164"/>
    <cellStyle name="Normal 25 3 2 5" xfId="4165"/>
    <cellStyle name="Normal 25 3 2 6" xfId="4166"/>
    <cellStyle name="Normal 25 3 2_Order Book" xfId="4167"/>
    <cellStyle name="Normal 25 3 3" xfId="4168"/>
    <cellStyle name="Normal 25 3 3 2" xfId="4169"/>
    <cellStyle name="Normal 25 3 3 2 2" xfId="4170"/>
    <cellStyle name="Normal 25 3 3 2 3" xfId="4171"/>
    <cellStyle name="Normal 25 3 3 2 4" xfId="4172"/>
    <cellStyle name="Normal 25 3 3 3" xfId="4173"/>
    <cellStyle name="Normal 25 3 3 4" xfId="4174"/>
    <cellStyle name="Normal 25 3 3 5" xfId="4175"/>
    <cellStyle name="Normal 25 3 3_Order Book" xfId="4176"/>
    <cellStyle name="Normal 25 3 4" xfId="4177"/>
    <cellStyle name="Normal 25 3 4 2" xfId="4178"/>
    <cellStyle name="Normal 25 3 4 3" xfId="4179"/>
    <cellStyle name="Normal 25 3 4 4" xfId="4180"/>
    <cellStyle name="Normal 25 3 5" xfId="4181"/>
    <cellStyle name="Normal 25 3 6" xfId="4182"/>
    <cellStyle name="Normal 25 3 7" xfId="4183"/>
    <cellStyle name="Normal 25 3_Order Book" xfId="4184"/>
    <cellStyle name="Normal 25 4" xfId="4185"/>
    <cellStyle name="Normal 25 4 2" xfId="4186"/>
    <cellStyle name="Normal 25 4 2 2" xfId="4187"/>
    <cellStyle name="Normal 25 4 2 2 2" xfId="4188"/>
    <cellStyle name="Normal 25 4 2 2 3" xfId="4189"/>
    <cellStyle name="Normal 25 4 2 2 4" xfId="4190"/>
    <cellStyle name="Normal 25 4 2 3" xfId="4191"/>
    <cellStyle name="Normal 25 4 2 4" xfId="4192"/>
    <cellStyle name="Normal 25 4 2 5" xfId="4193"/>
    <cellStyle name="Normal 25 4 3" xfId="4194"/>
    <cellStyle name="Normal 25 4 3 2" xfId="4195"/>
    <cellStyle name="Normal 25 4 3 3" xfId="4196"/>
    <cellStyle name="Normal 25 4 3 4" xfId="4197"/>
    <cellStyle name="Normal 25 4 4" xfId="4198"/>
    <cellStyle name="Normal 25 4 5" xfId="4199"/>
    <cellStyle name="Normal 25 4 6" xfId="4200"/>
    <cellStyle name="Normal 25 4_Order Book" xfId="4201"/>
    <cellStyle name="Normal 25 5" xfId="4202"/>
    <cellStyle name="Normal 25 5 2" xfId="4203"/>
    <cellStyle name="Normal 25 5 2 2" xfId="4204"/>
    <cellStyle name="Normal 25 5 2 2 2" xfId="4205"/>
    <cellStyle name="Normal 25 5 2 2 3" xfId="4206"/>
    <cellStyle name="Normal 25 5 2 2 4" xfId="4207"/>
    <cellStyle name="Normal 25 5 2 3" xfId="4208"/>
    <cellStyle name="Normal 25 5 2 4" xfId="4209"/>
    <cellStyle name="Normal 25 5 2 5" xfId="4210"/>
    <cellStyle name="Normal 25 5 3" xfId="4211"/>
    <cellStyle name="Normal 25 5 3 2" xfId="4212"/>
    <cellStyle name="Normal 25 5 3 3" xfId="4213"/>
    <cellStyle name="Normal 25 5 3 4" xfId="4214"/>
    <cellStyle name="Normal 25 5 4" xfId="4215"/>
    <cellStyle name="Normal 25 5 5" xfId="4216"/>
    <cellStyle name="Normal 25 5 6" xfId="4217"/>
    <cellStyle name="Normal 25 5_Order Book" xfId="4218"/>
    <cellStyle name="Normal 25 6" xfId="4219"/>
    <cellStyle name="Normal 25 6 2" xfId="4220"/>
    <cellStyle name="Normal 25 6 2 2" xfId="4221"/>
    <cellStyle name="Normal 25 6 2 2 2" xfId="4222"/>
    <cellStyle name="Normal 25 6 2 2 3" xfId="4223"/>
    <cellStyle name="Normal 25 6 2 2 4" xfId="4224"/>
    <cellStyle name="Normal 25 6 2 3" xfId="4225"/>
    <cellStyle name="Normal 25 6 2 4" xfId="4226"/>
    <cellStyle name="Normal 25 6 2 5" xfId="4227"/>
    <cellStyle name="Normal 25 6 3" xfId="4228"/>
    <cellStyle name="Normal 25 6 3 2" xfId="4229"/>
    <cellStyle name="Normal 25 6 3 3" xfId="4230"/>
    <cellStyle name="Normal 25 6 3 4" xfId="4231"/>
    <cellStyle name="Normal 25 6 4" xfId="4232"/>
    <cellStyle name="Normal 25 6 5" xfId="4233"/>
    <cellStyle name="Normal 25 6 6" xfId="4234"/>
    <cellStyle name="Normal 25 6_Order Book" xfId="4235"/>
    <cellStyle name="Normal 25 7" xfId="4236"/>
    <cellStyle name="Normal 25 8" xfId="4237"/>
    <cellStyle name="Normal 25 8 2" xfId="4238"/>
    <cellStyle name="Normal 25 8 2 2" xfId="4239"/>
    <cellStyle name="Normal 25 8 2 3" xfId="4240"/>
    <cellStyle name="Normal 25 8 2 4" xfId="4241"/>
    <cellStyle name="Normal 25 8 3" xfId="4242"/>
    <cellStyle name="Normal 25 8 4" xfId="4243"/>
    <cellStyle name="Normal 25 8 5" xfId="4244"/>
    <cellStyle name="Normal 25 9" xfId="4245"/>
    <cellStyle name="Normal 25 9 2" xfId="4246"/>
    <cellStyle name="Normal 25 9 3" xfId="4247"/>
    <cellStyle name="Normal 25 9 4" xfId="4248"/>
    <cellStyle name="Normal 25_Order Book" xfId="4249"/>
    <cellStyle name="Normal 250" xfId="4250"/>
    <cellStyle name="Normal 251" xfId="4251"/>
    <cellStyle name="Normal 252" xfId="4252"/>
    <cellStyle name="Normal 253" xfId="4253"/>
    <cellStyle name="Normal 254" xfId="4254"/>
    <cellStyle name="Normal 255" xfId="4255"/>
    <cellStyle name="Normal 256" xfId="4256"/>
    <cellStyle name="Normal 257" xfId="4257"/>
    <cellStyle name="Normal 258" xfId="4258"/>
    <cellStyle name="Normal 259" xfId="4259"/>
    <cellStyle name="Normal 26" xfId="4260"/>
    <cellStyle name="Normal 260" xfId="4261"/>
    <cellStyle name="Normal 261" xfId="4262"/>
    <cellStyle name="Normal 262" xfId="4263"/>
    <cellStyle name="Normal 263" xfId="4264"/>
    <cellStyle name="Normal 264" xfId="4265"/>
    <cellStyle name="Normal 265" xfId="4266"/>
    <cellStyle name="Normal 266" xfId="4267"/>
    <cellStyle name="Normal 267" xfId="4268"/>
    <cellStyle name="Normal 268" xfId="4269"/>
    <cellStyle name="Normal 269" xfId="4270"/>
    <cellStyle name="Normal 27" xfId="4271"/>
    <cellStyle name="Normal 270" xfId="4272"/>
    <cellStyle name="Normal 271" xfId="4273"/>
    <cellStyle name="Normal 272" xfId="4274"/>
    <cellStyle name="Normal 273" xfId="4275"/>
    <cellStyle name="Normal 274" xfId="4276"/>
    <cellStyle name="Normal 275" xfId="4277"/>
    <cellStyle name="Normal 276" xfId="4278"/>
    <cellStyle name="Normal 277" xfId="4279"/>
    <cellStyle name="Normal 278" xfId="4280"/>
    <cellStyle name="Normal 279" xfId="4281"/>
    <cellStyle name="Normal 28" xfId="4282"/>
    <cellStyle name="Normal 28 10" xfId="4283"/>
    <cellStyle name="Normal 28 11" xfId="4284"/>
    <cellStyle name="Normal 28 2" xfId="4285"/>
    <cellStyle name="Normal 28 2 2" xfId="4286"/>
    <cellStyle name="Normal 28 2 2 2" xfId="4287"/>
    <cellStyle name="Normal 28 2 2 2 2" xfId="4288"/>
    <cellStyle name="Normal 28 2 2 2 2 2" xfId="4289"/>
    <cellStyle name="Normal 28 2 2 2 2 3" xfId="4290"/>
    <cellStyle name="Normal 28 2 2 2 2 4" xfId="4291"/>
    <cellStyle name="Normal 28 2 2 2 3" xfId="4292"/>
    <cellStyle name="Normal 28 2 2 2 4" xfId="4293"/>
    <cellStyle name="Normal 28 2 2 2 5" xfId="4294"/>
    <cellStyle name="Normal 28 2 2 3" xfId="4295"/>
    <cellStyle name="Normal 28 2 2 3 2" xfId="4296"/>
    <cellStyle name="Normal 28 2 2 3 3" xfId="4297"/>
    <cellStyle name="Normal 28 2 2 3 4" xfId="4298"/>
    <cellStyle name="Normal 28 2 2 4" xfId="4299"/>
    <cellStyle name="Normal 28 2 2 5" xfId="4300"/>
    <cellStyle name="Normal 28 2 2 6" xfId="4301"/>
    <cellStyle name="Normal 28 2 2_Order Book" xfId="4302"/>
    <cellStyle name="Normal 28 2 3" xfId="4303"/>
    <cellStyle name="Normal 28 2 3 2" xfId="4304"/>
    <cellStyle name="Normal 28 2 3 2 2" xfId="4305"/>
    <cellStyle name="Normal 28 2 3 2 2 2" xfId="4306"/>
    <cellStyle name="Normal 28 2 3 2 2 3" xfId="4307"/>
    <cellStyle name="Normal 28 2 3 2 2 4" xfId="4308"/>
    <cellStyle name="Normal 28 2 3 2 3" xfId="4309"/>
    <cellStyle name="Normal 28 2 3 2 4" xfId="4310"/>
    <cellStyle name="Normal 28 2 3 2 5" xfId="4311"/>
    <cellStyle name="Normal 28 2 3 3" xfId="4312"/>
    <cellStyle name="Normal 28 2 3 3 2" xfId="4313"/>
    <cellStyle name="Normal 28 2 3 3 3" xfId="4314"/>
    <cellStyle name="Normal 28 2 3 3 4" xfId="4315"/>
    <cellStyle name="Normal 28 2 3 4" xfId="4316"/>
    <cellStyle name="Normal 28 2 3 5" xfId="4317"/>
    <cellStyle name="Normal 28 2 3 6" xfId="4318"/>
    <cellStyle name="Normal 28 2 3_Order Book" xfId="4319"/>
    <cellStyle name="Normal 28 2 4" xfId="4320"/>
    <cellStyle name="Normal 28 2 4 2" xfId="4321"/>
    <cellStyle name="Normal 28 2 4 2 2" xfId="4322"/>
    <cellStyle name="Normal 28 2 4 2 3" xfId="4323"/>
    <cellStyle name="Normal 28 2 4 2 4" xfId="4324"/>
    <cellStyle name="Normal 28 2 4 3" xfId="4325"/>
    <cellStyle name="Normal 28 2 4 4" xfId="4326"/>
    <cellStyle name="Normal 28 2 4 5" xfId="4327"/>
    <cellStyle name="Normal 28 2 5" xfId="4328"/>
    <cellStyle name="Normal 28 2 5 2" xfId="4329"/>
    <cellStyle name="Normal 28 2 5 3" xfId="4330"/>
    <cellStyle name="Normal 28 2 5 4" xfId="4331"/>
    <cellStyle name="Normal 28 2 6" xfId="4332"/>
    <cellStyle name="Normal 28 2 7" xfId="4333"/>
    <cellStyle name="Normal 28 2 8" xfId="4334"/>
    <cellStyle name="Normal 28 2_Order Book" xfId="4335"/>
    <cellStyle name="Normal 28 3" xfId="4336"/>
    <cellStyle name="Normal 28 3 2" xfId="4337"/>
    <cellStyle name="Normal 28 3 2 2" xfId="4338"/>
    <cellStyle name="Normal 28 3 2 2 2" xfId="4339"/>
    <cellStyle name="Normal 28 3 2 2 2 2" xfId="4340"/>
    <cellStyle name="Normal 28 3 2 2 2 3" xfId="4341"/>
    <cellStyle name="Normal 28 3 2 2 2 4" xfId="4342"/>
    <cellStyle name="Normal 28 3 2 2 3" xfId="4343"/>
    <cellStyle name="Normal 28 3 2 2 4" xfId="4344"/>
    <cellStyle name="Normal 28 3 2 2 5" xfId="4345"/>
    <cellStyle name="Normal 28 3 2 3" xfId="4346"/>
    <cellStyle name="Normal 28 3 2 3 2" xfId="4347"/>
    <cellStyle name="Normal 28 3 2 3 3" xfId="4348"/>
    <cellStyle name="Normal 28 3 2 3 4" xfId="4349"/>
    <cellStyle name="Normal 28 3 2 4" xfId="4350"/>
    <cellStyle name="Normal 28 3 2 5" xfId="4351"/>
    <cellStyle name="Normal 28 3 2 6" xfId="4352"/>
    <cellStyle name="Normal 28 3 2_Order Book" xfId="4353"/>
    <cellStyle name="Normal 28 3 3" xfId="4354"/>
    <cellStyle name="Normal 28 3 3 2" xfId="4355"/>
    <cellStyle name="Normal 28 3 3 2 2" xfId="4356"/>
    <cellStyle name="Normal 28 3 3 2 3" xfId="4357"/>
    <cellStyle name="Normal 28 3 3 2 4" xfId="4358"/>
    <cellStyle name="Normal 28 3 3 3" xfId="4359"/>
    <cellStyle name="Normal 28 3 3 4" xfId="4360"/>
    <cellStyle name="Normal 28 3 3 5" xfId="4361"/>
    <cellStyle name="Normal 28 3 4" xfId="4362"/>
    <cellStyle name="Normal 28 3 4 2" xfId="4363"/>
    <cellStyle name="Normal 28 3 4 3" xfId="4364"/>
    <cellStyle name="Normal 28 3 4 4" xfId="4365"/>
    <cellStyle name="Normal 28 3 5" xfId="4366"/>
    <cellStyle name="Normal 28 3 6" xfId="4367"/>
    <cellStyle name="Normal 28 3 7" xfId="4368"/>
    <cellStyle name="Normal 28 3_Order Book" xfId="4369"/>
    <cellStyle name="Normal 28 4" xfId="4370"/>
    <cellStyle name="Normal 28 4 2" xfId="4371"/>
    <cellStyle name="Normal 28 4 2 2" xfId="4372"/>
    <cellStyle name="Normal 28 4 2 2 2" xfId="4373"/>
    <cellStyle name="Normal 28 4 2 2 3" xfId="4374"/>
    <cellStyle name="Normal 28 4 2 2 4" xfId="4375"/>
    <cellStyle name="Normal 28 4 2 3" xfId="4376"/>
    <cellStyle name="Normal 28 4 2 4" xfId="4377"/>
    <cellStyle name="Normal 28 4 2 5" xfId="4378"/>
    <cellStyle name="Normal 28 4 3" xfId="4379"/>
    <cellStyle name="Normal 28 4 3 2" xfId="4380"/>
    <cellStyle name="Normal 28 4 3 3" xfId="4381"/>
    <cellStyle name="Normal 28 4 3 4" xfId="4382"/>
    <cellStyle name="Normal 28 4 4" xfId="4383"/>
    <cellStyle name="Normal 28 4 5" xfId="4384"/>
    <cellStyle name="Normal 28 4 6" xfId="4385"/>
    <cellStyle name="Normal 28 4_Order Book" xfId="4386"/>
    <cellStyle name="Normal 28 5" xfId="4387"/>
    <cellStyle name="Normal 28 5 2" xfId="4388"/>
    <cellStyle name="Normal 28 5 2 2" xfId="4389"/>
    <cellStyle name="Normal 28 5 2 2 2" xfId="4390"/>
    <cellStyle name="Normal 28 5 2 2 3" xfId="4391"/>
    <cellStyle name="Normal 28 5 2 2 4" xfId="4392"/>
    <cellStyle name="Normal 28 5 2 3" xfId="4393"/>
    <cellStyle name="Normal 28 5 2 4" xfId="4394"/>
    <cellStyle name="Normal 28 5 2 5" xfId="4395"/>
    <cellStyle name="Normal 28 5 3" xfId="4396"/>
    <cellStyle name="Normal 28 5 3 2" xfId="4397"/>
    <cellStyle name="Normal 28 5 3 3" xfId="4398"/>
    <cellStyle name="Normal 28 5 3 4" xfId="4399"/>
    <cellStyle name="Normal 28 5 4" xfId="4400"/>
    <cellStyle name="Normal 28 5 5" xfId="4401"/>
    <cellStyle name="Normal 28 5 6" xfId="4402"/>
    <cellStyle name="Normal 28 5_Order Book" xfId="4403"/>
    <cellStyle name="Normal 28 6" xfId="4404"/>
    <cellStyle name="Normal 28 6 2" xfId="4405"/>
    <cellStyle name="Normal 28 6 2 2" xfId="4406"/>
    <cellStyle name="Normal 28 6 2 2 2" xfId="4407"/>
    <cellStyle name="Normal 28 6 2 2 3" xfId="4408"/>
    <cellStyle name="Normal 28 6 2 2 4" xfId="4409"/>
    <cellStyle name="Normal 28 6 2 3" xfId="4410"/>
    <cellStyle name="Normal 28 6 2 4" xfId="4411"/>
    <cellStyle name="Normal 28 6 2 5" xfId="4412"/>
    <cellStyle name="Normal 28 6 3" xfId="4413"/>
    <cellStyle name="Normal 28 6 3 2" xfId="4414"/>
    <cellStyle name="Normal 28 6 3 3" xfId="4415"/>
    <cellStyle name="Normal 28 6 3 4" xfId="4416"/>
    <cellStyle name="Normal 28 6 4" xfId="4417"/>
    <cellStyle name="Normal 28 6 5" xfId="4418"/>
    <cellStyle name="Normal 28 6 6" xfId="4419"/>
    <cellStyle name="Normal 28 6_Order Book" xfId="4420"/>
    <cellStyle name="Normal 28 7" xfId="4421"/>
    <cellStyle name="Normal 28 7 2" xfId="4422"/>
    <cellStyle name="Normal 28 7 2 2" xfId="4423"/>
    <cellStyle name="Normal 28 7 2 3" xfId="4424"/>
    <cellStyle name="Normal 28 7 2 4" xfId="4425"/>
    <cellStyle name="Normal 28 7 3" xfId="4426"/>
    <cellStyle name="Normal 28 7 4" xfId="4427"/>
    <cellStyle name="Normal 28 7 5" xfId="4428"/>
    <cellStyle name="Normal 28 8" xfId="4429"/>
    <cellStyle name="Normal 28 8 2" xfId="4430"/>
    <cellStyle name="Normal 28 8 3" xfId="4431"/>
    <cellStyle name="Normal 28 8 4" xfId="4432"/>
    <cellStyle name="Normal 28 9" xfId="4433"/>
    <cellStyle name="Normal 28_Order Book" xfId="4434"/>
    <cellStyle name="Normal 280" xfId="4435"/>
    <cellStyle name="Normal 281" xfId="4436"/>
    <cellStyle name="Normal 282" xfId="4437"/>
    <cellStyle name="Normal 283" xfId="4438"/>
    <cellStyle name="Normal 284" xfId="4439"/>
    <cellStyle name="Normal 285" xfId="4440"/>
    <cellStyle name="Normal 286" xfId="4441"/>
    <cellStyle name="Normal 287" xfId="4442"/>
    <cellStyle name="Normal 288" xfId="4443"/>
    <cellStyle name="Normal 289" xfId="4444"/>
    <cellStyle name="Normal 29" xfId="4445"/>
    <cellStyle name="Normal 29 2" xfId="4446"/>
    <cellStyle name="Normal 290" xfId="4447"/>
    <cellStyle name="Normal 291" xfId="4448"/>
    <cellStyle name="Normal 292" xfId="4449"/>
    <cellStyle name="Normal 293" xfId="4450"/>
    <cellStyle name="Normal 294" xfId="4451"/>
    <cellStyle name="Normal 295" xfId="4452"/>
    <cellStyle name="Normal 296" xfId="4453"/>
    <cellStyle name="Normal 297" xfId="4454"/>
    <cellStyle name="Normal 298" xfId="4455"/>
    <cellStyle name="Normal 299" xfId="4456"/>
    <cellStyle name="Normal 3" xfId="104"/>
    <cellStyle name="Normal 3 10" xfId="6451"/>
    <cellStyle name="Normal 3 2" xfId="196"/>
    <cellStyle name="Normal 3 2 2" xfId="714"/>
    <cellStyle name="Normal 3 2 2 2" xfId="6420"/>
    <cellStyle name="Normal 3 2 2 3" xfId="7033"/>
    <cellStyle name="Normal 3 2 3" xfId="715"/>
    <cellStyle name="Normal 3 2 3 2" xfId="6421"/>
    <cellStyle name="Normal 3 2 3 3" xfId="7034"/>
    <cellStyle name="Normal 3 2 4" xfId="6422"/>
    <cellStyle name="Normal 3 3" xfId="716"/>
    <cellStyle name="Normal 3 3 2" xfId="4457"/>
    <cellStyle name="Normal 3 3 3" xfId="6423"/>
    <cellStyle name="Normal 3 3 4" xfId="7035"/>
    <cellStyle name="Normal 3 4" xfId="717"/>
    <cellStyle name="Normal 3 4 2" xfId="718"/>
    <cellStyle name="Normal 3 4 2 2" xfId="7036"/>
    <cellStyle name="Normal 3 4 3" xfId="719"/>
    <cellStyle name="Normal 3 4 3 2" xfId="720"/>
    <cellStyle name="Normal 3 4 4" xfId="6424"/>
    <cellStyle name="Normal 3 4 5" xfId="7037"/>
    <cellStyle name="Normal 3 5" xfId="721"/>
    <cellStyle name="Normal 3 6" xfId="722"/>
    <cellStyle name="Normal 3 6 2" xfId="7038"/>
    <cellStyle name="Normal 3 7" xfId="6439"/>
    <cellStyle name="Normal 3 8" xfId="6441"/>
    <cellStyle name="Normal 3 9" xfId="6444"/>
    <cellStyle name="Normal 3_ForecastTrending SM Phase 4 2012-06-18 - JG Updates" xfId="4458"/>
    <cellStyle name="Normal 30" xfId="4459"/>
    <cellStyle name="Normal 30 2" xfId="4460"/>
    <cellStyle name="Normal 30 2 2" xfId="4461"/>
    <cellStyle name="Normal 30 3" xfId="4462"/>
    <cellStyle name="Normal 30 3 2" xfId="4463"/>
    <cellStyle name="Normal 30 3 2 2" xfId="4464"/>
    <cellStyle name="Normal 30 3 2 2 2" xfId="4465"/>
    <cellStyle name="Normal 30 3 2 2 2 2" xfId="4466"/>
    <cellStyle name="Normal 30 3 2 2 2 3" xfId="4467"/>
    <cellStyle name="Normal 30 3 2 2 2 4" xfId="4468"/>
    <cellStyle name="Normal 30 3 2 2 3" xfId="4469"/>
    <cellStyle name="Normal 30 3 2 2 4" xfId="4470"/>
    <cellStyle name="Normal 30 3 2 2 5" xfId="4471"/>
    <cellStyle name="Normal 30 3 2 3" xfId="4472"/>
    <cellStyle name="Normal 30 3 2 3 2" xfId="4473"/>
    <cellStyle name="Normal 30 3 2 3 3" xfId="4474"/>
    <cellStyle name="Normal 30 3 2 3 4" xfId="4475"/>
    <cellStyle name="Normal 30 3 2 4" xfId="4476"/>
    <cellStyle name="Normal 30 3 2 5" xfId="4477"/>
    <cellStyle name="Normal 30 3 2 6" xfId="4478"/>
    <cellStyle name="Normal 30 3 2_Order Book" xfId="4479"/>
    <cellStyle name="Normal 30 3 3" xfId="4480"/>
    <cellStyle name="Normal 30 3 3 2" xfId="4481"/>
    <cellStyle name="Normal 30 3 3 2 2" xfId="4482"/>
    <cellStyle name="Normal 30 3 3 2 3" xfId="4483"/>
    <cellStyle name="Normal 30 3 3 2 4" xfId="4484"/>
    <cellStyle name="Normal 30 3 3 3" xfId="4485"/>
    <cellStyle name="Normal 30 3 3 4" xfId="4486"/>
    <cellStyle name="Normal 30 3 3 5" xfId="4487"/>
    <cellStyle name="Normal 30 3 4" xfId="4488"/>
    <cellStyle name="Normal 30 3 4 2" xfId="4489"/>
    <cellStyle name="Normal 30 3 4 3" xfId="4490"/>
    <cellStyle name="Normal 30 3 4 4" xfId="4491"/>
    <cellStyle name="Normal 30 3 5" xfId="4492"/>
    <cellStyle name="Normal 30 3 6" xfId="4493"/>
    <cellStyle name="Normal 30 3 7" xfId="4494"/>
    <cellStyle name="Normal 30 3_Order Book" xfId="4495"/>
    <cellStyle name="Normal 30 4" xfId="4496"/>
    <cellStyle name="Normal 300" xfId="4497"/>
    <cellStyle name="Normal 301" xfId="4498"/>
    <cellStyle name="Normal 302" xfId="4499"/>
    <cellStyle name="Normal 303" xfId="4500"/>
    <cellStyle name="Normal 304" xfId="4501"/>
    <cellStyle name="Normal 305" xfId="4502"/>
    <cellStyle name="Normal 306" xfId="4503"/>
    <cellStyle name="Normal 307" xfId="4504"/>
    <cellStyle name="Normal 308" xfId="4505"/>
    <cellStyle name="Normal 309" xfId="4506"/>
    <cellStyle name="Normal 31" xfId="4507"/>
    <cellStyle name="Normal 31 2" xfId="4508"/>
    <cellStyle name="Normal 31 3" xfId="4509"/>
    <cellStyle name="Normal 310" xfId="4510"/>
    <cellStyle name="Normal 311" xfId="4511"/>
    <cellStyle name="Normal 312" xfId="4512"/>
    <cellStyle name="Normal 313" xfId="4513"/>
    <cellStyle name="Normal 314" xfId="4514"/>
    <cellStyle name="Normal 315" xfId="4515"/>
    <cellStyle name="Normal 316" xfId="4516"/>
    <cellStyle name="Normal 317" xfId="4517"/>
    <cellStyle name="Normal 318" xfId="4518"/>
    <cellStyle name="Normal 319" xfId="6397"/>
    <cellStyle name="Normal 32" xfId="4519"/>
    <cellStyle name="Normal 320" xfId="6425"/>
    <cellStyle name="Normal 321" xfId="6448"/>
    <cellStyle name="Normal 321 2" xfId="7101"/>
    <cellStyle name="Normal 322" xfId="7102"/>
    <cellStyle name="Normal 323" xfId="7103"/>
    <cellStyle name="Normal 324" xfId="7104"/>
    <cellStyle name="Normal 325" xfId="7105"/>
    <cellStyle name="Normal 326" xfId="7106"/>
    <cellStyle name="Normal 327" xfId="7107"/>
    <cellStyle name="Normal 328" xfId="7108"/>
    <cellStyle name="Normal 329" xfId="7109"/>
    <cellStyle name="Normal 33" xfId="4520"/>
    <cellStyle name="Normal 330" xfId="7110"/>
    <cellStyle name="Normal 331" xfId="7112"/>
    <cellStyle name="Normal 332" xfId="7603"/>
    <cellStyle name="Normal 34" xfId="4521"/>
    <cellStyle name="Normal 34 2" xfId="4522"/>
    <cellStyle name="Normal 35" xfId="4523"/>
    <cellStyle name="Normal 35 2" xfId="4524"/>
    <cellStyle name="Normal 35 2 2" xfId="4525"/>
    <cellStyle name="Normal 35 2 2 2" xfId="4526"/>
    <cellStyle name="Normal 35 2 2 2 2" xfId="4527"/>
    <cellStyle name="Normal 35 2 2 2 3" xfId="4528"/>
    <cellStyle name="Normal 35 2 2 2 4" xfId="4529"/>
    <cellStyle name="Normal 35 2 2 3" xfId="4530"/>
    <cellStyle name="Normal 35 2 2 4" xfId="4531"/>
    <cellStyle name="Normal 35 2 2 5" xfId="4532"/>
    <cellStyle name="Normal 35 2 3" xfId="4533"/>
    <cellStyle name="Normal 35 2 3 2" xfId="4534"/>
    <cellStyle name="Normal 35 2 3 3" xfId="4535"/>
    <cellStyle name="Normal 35 2 3 4" xfId="4536"/>
    <cellStyle name="Normal 35 2 4" xfId="4537"/>
    <cellStyle name="Normal 35 2 5" xfId="4538"/>
    <cellStyle name="Normal 35 2 6" xfId="4539"/>
    <cellStyle name="Normal 35 2_Order Book" xfId="4540"/>
    <cellStyle name="Normal 35 3" xfId="4541"/>
    <cellStyle name="Normal 35 3 2" xfId="4542"/>
    <cellStyle name="Normal 35 3 2 2" xfId="4543"/>
    <cellStyle name="Normal 35 3 2 3" xfId="4544"/>
    <cellStyle name="Normal 35 3 2 4" xfId="4545"/>
    <cellStyle name="Normal 35 3 3" xfId="4546"/>
    <cellStyle name="Normal 35 3 4" xfId="4547"/>
    <cellStyle name="Normal 35 3 5" xfId="4548"/>
    <cellStyle name="Normal 35 4" xfId="4549"/>
    <cellStyle name="Normal 35 4 2" xfId="4550"/>
    <cellStyle name="Normal 35 4 3" xfId="4551"/>
    <cellStyle name="Normal 35 4 4" xfId="4552"/>
    <cellStyle name="Normal 35 5" xfId="4553"/>
    <cellStyle name="Normal 35 6" xfId="4554"/>
    <cellStyle name="Normal 35 7" xfId="4555"/>
    <cellStyle name="Normal 35_Order Book" xfId="4556"/>
    <cellStyle name="Normal 36" xfId="4557"/>
    <cellStyle name="Normal 37" xfId="4558"/>
    <cellStyle name="Normal 38" xfId="4559"/>
    <cellStyle name="Normal 39" xfId="4560"/>
    <cellStyle name="Normal 4" xfId="106"/>
    <cellStyle name="Normal 4 10" xfId="7039"/>
    <cellStyle name="Normal 4 2" xfId="108"/>
    <cellStyle name="Normal 4 2 2" xfId="723"/>
    <cellStyle name="Normal 4 2 2 2" xfId="724"/>
    <cellStyle name="Normal 4 2 2 2 2" xfId="7040"/>
    <cellStyle name="Normal 4 2 2 3" xfId="7041"/>
    <cellStyle name="Normal 4 2 3" xfId="725"/>
    <cellStyle name="Normal 4 2 3 2" xfId="7042"/>
    <cellStyle name="Normal 4 2 4" xfId="6391"/>
    <cellStyle name="Normal 4 2 5" xfId="7043"/>
    <cellStyle name="Normal 4 3" xfId="109"/>
    <cellStyle name="Normal 4 3 2" xfId="726"/>
    <cellStyle name="Normal 4 3 2 2" xfId="7044"/>
    <cellStyle name="Normal 4 3 3" xfId="6426"/>
    <cellStyle name="Normal 4 3 4" xfId="7045"/>
    <cellStyle name="Normal 4 4" xfId="195"/>
    <cellStyle name="Normal 4 4 2" xfId="727"/>
    <cellStyle name="Normal 4 4 2 2" xfId="7046"/>
    <cellStyle name="Normal 4 4 3" xfId="7047"/>
    <cellStyle name="Normal 4 5" xfId="728"/>
    <cellStyle name="Normal 4 5 2" xfId="7048"/>
    <cellStyle name="Normal 4 6" xfId="729"/>
    <cellStyle name="Normal 4 6 2" xfId="7049"/>
    <cellStyle name="Normal 4 7" xfId="6392"/>
    <cellStyle name="Normal 4 7 2" xfId="7050"/>
    <cellStyle name="Normal 4 8" xfId="6442"/>
    <cellStyle name="Normal 4 9" xfId="6445"/>
    <cellStyle name="Normal 40" xfId="4561"/>
    <cellStyle name="Normal 41" xfId="4562"/>
    <cellStyle name="Normal 42" xfId="4563"/>
    <cellStyle name="Normal 43" xfId="4564"/>
    <cellStyle name="Normal 44" xfId="4565"/>
    <cellStyle name="Normal 45" xfId="4566"/>
    <cellStyle name="Normal 45 2" xfId="4567"/>
    <cellStyle name="Normal 45 2 2" xfId="4568"/>
    <cellStyle name="Normal 45 2 2 2" xfId="4569"/>
    <cellStyle name="Normal 45 2 2 2 2" xfId="4570"/>
    <cellStyle name="Normal 45 2 2 2 3" xfId="4571"/>
    <cellStyle name="Normal 45 2 2 2 4" xfId="4572"/>
    <cellStyle name="Normal 45 2 2 3" xfId="4573"/>
    <cellStyle name="Normal 45 2 2 4" xfId="4574"/>
    <cellStyle name="Normal 45 2 2 5" xfId="4575"/>
    <cellStyle name="Normal 45 2 3" xfId="4576"/>
    <cellStyle name="Normal 45 2 3 2" xfId="4577"/>
    <cellStyle name="Normal 45 2 3 3" xfId="4578"/>
    <cellStyle name="Normal 45 2 3 4" xfId="4579"/>
    <cellStyle name="Normal 45 2 4" xfId="4580"/>
    <cellStyle name="Normal 45 2 5" xfId="4581"/>
    <cellStyle name="Normal 45 2 6" xfId="4582"/>
    <cellStyle name="Normal 45 2_Order Book" xfId="4583"/>
    <cellStyle name="Normal 45 3" xfId="4584"/>
    <cellStyle name="Normal 45 3 2" xfId="4585"/>
    <cellStyle name="Normal 45 3 2 2" xfId="4586"/>
    <cellStyle name="Normal 45 3 2 3" xfId="4587"/>
    <cellStyle name="Normal 45 3 2 4" xfId="4588"/>
    <cellStyle name="Normal 45 3 3" xfId="4589"/>
    <cellStyle name="Normal 45 3 4" xfId="4590"/>
    <cellStyle name="Normal 45 3 5" xfId="4591"/>
    <cellStyle name="Normal 45 4" xfId="4592"/>
    <cellStyle name="Normal 45 4 2" xfId="4593"/>
    <cellStyle name="Normal 45 4 3" xfId="4594"/>
    <cellStyle name="Normal 45 4 4" xfId="4595"/>
    <cellStyle name="Normal 45 5" xfId="4596"/>
    <cellStyle name="Normal 45 6" xfId="4597"/>
    <cellStyle name="Normal 45 7" xfId="4598"/>
    <cellStyle name="Normal 45_Order Book" xfId="4599"/>
    <cellStyle name="Normal 46" xfId="4600"/>
    <cellStyle name="Normal 46 2" xfId="4601"/>
    <cellStyle name="Normal 46 2 2" xfId="4602"/>
    <cellStyle name="Normal 46 2 2 2" xfId="4603"/>
    <cellStyle name="Normal 46 2 2 2 2" xfId="4604"/>
    <cellStyle name="Normal 46 2 2 2 3" xfId="4605"/>
    <cellStyle name="Normal 46 2 2 2 4" xfId="4606"/>
    <cellStyle name="Normal 46 2 2 3" xfId="4607"/>
    <cellStyle name="Normal 46 2 2 4" xfId="4608"/>
    <cellStyle name="Normal 46 2 2 5" xfId="4609"/>
    <cellStyle name="Normal 46 2 3" xfId="4610"/>
    <cellStyle name="Normal 46 2 3 2" xfId="4611"/>
    <cellStyle name="Normal 46 2 3 3" xfId="4612"/>
    <cellStyle name="Normal 46 2 3 4" xfId="4613"/>
    <cellStyle name="Normal 46 2 4" xfId="4614"/>
    <cellStyle name="Normal 46 2 5" xfId="4615"/>
    <cellStyle name="Normal 46 2 6" xfId="4616"/>
    <cellStyle name="Normal 46 2_Order Book" xfId="4617"/>
    <cellStyle name="Normal 46 3" xfId="4618"/>
    <cellStyle name="Normal 46 3 2" xfId="4619"/>
    <cellStyle name="Normal 46 3 2 2" xfId="4620"/>
    <cellStyle name="Normal 46 3 2 3" xfId="4621"/>
    <cellStyle name="Normal 46 3 2 4" xfId="4622"/>
    <cellStyle name="Normal 46 3 3" xfId="4623"/>
    <cellStyle name="Normal 46 3 4" xfId="4624"/>
    <cellStyle name="Normal 46 3 5" xfId="4625"/>
    <cellStyle name="Normal 46 4" xfId="4626"/>
    <cellStyle name="Normal 46 4 2" xfId="4627"/>
    <cellStyle name="Normal 46 4 3" xfId="4628"/>
    <cellStyle name="Normal 46 4 4" xfId="4629"/>
    <cellStyle name="Normal 46 5" xfId="4630"/>
    <cellStyle name="Normal 46 6" xfId="4631"/>
    <cellStyle name="Normal 46 7" xfId="4632"/>
    <cellStyle name="Normal 46_Order Book" xfId="4633"/>
    <cellStyle name="Normal 47" xfId="4634"/>
    <cellStyle name="Normal 47 2" xfId="4635"/>
    <cellStyle name="Normal 47 2 2" xfId="4636"/>
    <cellStyle name="Normal 47 2 2 2" xfId="4637"/>
    <cellStyle name="Normal 47 2 2 2 2" xfId="4638"/>
    <cellStyle name="Normal 47 2 2 2 3" xfId="4639"/>
    <cellStyle name="Normal 47 2 2 2 4" xfId="4640"/>
    <cellStyle name="Normal 47 2 2 3" xfId="4641"/>
    <cellStyle name="Normal 47 2 2 4" xfId="4642"/>
    <cellStyle name="Normal 47 2 2 5" xfId="4643"/>
    <cellStyle name="Normal 47 2 3" xfId="4644"/>
    <cellStyle name="Normal 47 2 3 2" xfId="4645"/>
    <cellStyle name="Normal 47 2 3 3" xfId="4646"/>
    <cellStyle name="Normal 47 2 3 4" xfId="4647"/>
    <cellStyle name="Normal 47 2 4" xfId="4648"/>
    <cellStyle name="Normal 47 2 5" xfId="4649"/>
    <cellStyle name="Normal 47 2 6" xfId="4650"/>
    <cellStyle name="Normal 47 2_Order Book" xfId="4651"/>
    <cellStyle name="Normal 47 3" xfId="4652"/>
    <cellStyle name="Normal 47 3 2" xfId="4653"/>
    <cellStyle name="Normal 47 3 2 2" xfId="4654"/>
    <cellStyle name="Normal 47 3 2 3" xfId="4655"/>
    <cellStyle name="Normal 47 3 2 4" xfId="4656"/>
    <cellStyle name="Normal 47 3 3" xfId="4657"/>
    <cellStyle name="Normal 47 3 4" xfId="4658"/>
    <cellStyle name="Normal 47 3 5" xfId="4659"/>
    <cellStyle name="Normal 47 4" xfId="4660"/>
    <cellStyle name="Normal 47 4 2" xfId="4661"/>
    <cellStyle name="Normal 47 4 3" xfId="4662"/>
    <cellStyle name="Normal 47 4 4" xfId="4663"/>
    <cellStyle name="Normal 47 5" xfId="4664"/>
    <cellStyle name="Normal 47 6" xfId="4665"/>
    <cellStyle name="Normal 47 7" xfId="4666"/>
    <cellStyle name="Normal 47_Order Book" xfId="4667"/>
    <cellStyle name="Normal 48" xfId="4668"/>
    <cellStyle name="Normal 48 2" xfId="4669"/>
    <cellStyle name="Normal 48 2 2" xfId="4670"/>
    <cellStyle name="Normal 48 2 2 2" xfId="4671"/>
    <cellStyle name="Normal 48 2 2 2 2" xfId="4672"/>
    <cellStyle name="Normal 48 2 2 2 3" xfId="4673"/>
    <cellStyle name="Normal 48 2 2 2 4" xfId="4674"/>
    <cellStyle name="Normal 48 2 2 3" xfId="4675"/>
    <cellStyle name="Normal 48 2 2 4" xfId="4676"/>
    <cellStyle name="Normal 48 2 2 5" xfId="4677"/>
    <cellStyle name="Normal 48 2 3" xfId="4678"/>
    <cellStyle name="Normal 48 2 3 2" xfId="4679"/>
    <cellStyle name="Normal 48 2 3 3" xfId="4680"/>
    <cellStyle name="Normal 48 2 3 4" xfId="4681"/>
    <cellStyle name="Normal 48 2 4" xfId="4682"/>
    <cellStyle name="Normal 48 2 5" xfId="4683"/>
    <cellStyle name="Normal 48 2 6" xfId="4684"/>
    <cellStyle name="Normal 48 2_Order Book" xfId="4685"/>
    <cellStyle name="Normal 48 3" xfId="4686"/>
    <cellStyle name="Normal 48 3 2" xfId="4687"/>
    <cellStyle name="Normal 48 3 2 2" xfId="4688"/>
    <cellStyle name="Normal 48 3 2 3" xfId="4689"/>
    <cellStyle name="Normal 48 3 2 4" xfId="4690"/>
    <cellStyle name="Normal 48 3 3" xfId="4691"/>
    <cellStyle name="Normal 48 3 4" xfId="4692"/>
    <cellStyle name="Normal 48 3 5" xfId="4693"/>
    <cellStyle name="Normal 48 4" xfId="4694"/>
    <cellStyle name="Normal 48 4 2" xfId="4695"/>
    <cellStyle name="Normal 48 4 3" xfId="4696"/>
    <cellStyle name="Normal 48 4 4" xfId="4697"/>
    <cellStyle name="Normal 48 5" xfId="4698"/>
    <cellStyle name="Normal 48 6" xfId="4699"/>
    <cellStyle name="Normal 48 7" xfId="4700"/>
    <cellStyle name="Normal 48_Order Book" xfId="4701"/>
    <cellStyle name="Normal 49" xfId="4702"/>
    <cellStyle name="Normal 49 2" xfId="4703"/>
    <cellStyle name="Normal 49 2 2" xfId="4704"/>
    <cellStyle name="Normal 49 2 2 2" xfId="4705"/>
    <cellStyle name="Normal 49 2 2 2 2" xfId="4706"/>
    <cellStyle name="Normal 49 2 2 2 3" xfId="4707"/>
    <cellStyle name="Normal 49 2 2 2 4" xfId="4708"/>
    <cellStyle name="Normal 49 2 2 3" xfId="4709"/>
    <cellStyle name="Normal 49 2 2 4" xfId="4710"/>
    <cellStyle name="Normal 49 2 2 5" xfId="4711"/>
    <cellStyle name="Normal 49 2 3" xfId="4712"/>
    <cellStyle name="Normal 49 2 3 2" xfId="4713"/>
    <cellStyle name="Normal 49 2 3 3" xfId="4714"/>
    <cellStyle name="Normal 49 2 3 4" xfId="4715"/>
    <cellStyle name="Normal 49 2 4" xfId="4716"/>
    <cellStyle name="Normal 49 2 5" xfId="4717"/>
    <cellStyle name="Normal 49 2 6" xfId="4718"/>
    <cellStyle name="Normal 49 2_Order Book" xfId="4719"/>
    <cellStyle name="Normal 49 3" xfId="4720"/>
    <cellStyle name="Normal 49 3 2" xfId="4721"/>
    <cellStyle name="Normal 49 3 2 2" xfId="4722"/>
    <cellStyle name="Normal 49 3 2 3" xfId="4723"/>
    <cellStyle name="Normal 49 3 2 4" xfId="4724"/>
    <cellStyle name="Normal 49 3 3" xfId="4725"/>
    <cellStyle name="Normal 49 3 4" xfId="4726"/>
    <cellStyle name="Normal 49 3 5" xfId="4727"/>
    <cellStyle name="Normal 49 4" xfId="4728"/>
    <cellStyle name="Normal 49 4 2" xfId="4729"/>
    <cellStyle name="Normal 49 4 3" xfId="4730"/>
    <cellStyle name="Normal 49 4 4" xfId="4731"/>
    <cellStyle name="Normal 49 5" xfId="4732"/>
    <cellStyle name="Normal 49 6" xfId="4733"/>
    <cellStyle name="Normal 49 7" xfId="4734"/>
    <cellStyle name="Normal 49_Order Book" xfId="4735"/>
    <cellStyle name="Normal 5" xfId="112"/>
    <cellStyle name="Normal 5 2" xfId="200"/>
    <cellStyle name="Normal 5 2 2" xfId="730"/>
    <cellStyle name="Normal 5 2 2 2" xfId="731"/>
    <cellStyle name="Normal 5 2 2 2 2" xfId="732"/>
    <cellStyle name="Normal 5 2 3" xfId="733"/>
    <cellStyle name="Normal 5 2 4" xfId="734"/>
    <cellStyle name="Normal 5 3" xfId="735"/>
    <cellStyle name="Normal 5 4" xfId="6427"/>
    <cellStyle name="Normal 50" xfId="4736"/>
    <cellStyle name="Normal 50 2" xfId="4737"/>
    <cellStyle name="Normal 50 2 2" xfId="4738"/>
    <cellStyle name="Normal 50 2 2 2" xfId="4739"/>
    <cellStyle name="Normal 50 2 2 2 2" xfId="4740"/>
    <cellStyle name="Normal 50 2 2 2 3" xfId="4741"/>
    <cellStyle name="Normal 50 2 2 2 4" xfId="4742"/>
    <cellStyle name="Normal 50 2 2 3" xfId="4743"/>
    <cellStyle name="Normal 50 2 2 4" xfId="4744"/>
    <cellStyle name="Normal 50 2 2 5" xfId="4745"/>
    <cellStyle name="Normal 50 2 3" xfId="4746"/>
    <cellStyle name="Normal 50 2 3 2" xfId="4747"/>
    <cellStyle name="Normal 50 2 3 3" xfId="4748"/>
    <cellStyle name="Normal 50 2 3 4" xfId="4749"/>
    <cellStyle name="Normal 50 2 4" xfId="4750"/>
    <cellStyle name="Normal 50 2 5" xfId="4751"/>
    <cellStyle name="Normal 50 2 6" xfId="4752"/>
    <cellStyle name="Normal 50 2_Order Book" xfId="4753"/>
    <cellStyle name="Normal 50 3" xfId="4754"/>
    <cellStyle name="Normal 50 3 2" xfId="4755"/>
    <cellStyle name="Normal 50 3 2 2" xfId="4756"/>
    <cellStyle name="Normal 50 3 2 3" xfId="4757"/>
    <cellStyle name="Normal 50 3 2 4" xfId="4758"/>
    <cellStyle name="Normal 50 3 3" xfId="4759"/>
    <cellStyle name="Normal 50 3 4" xfId="4760"/>
    <cellStyle name="Normal 50 3 5" xfId="4761"/>
    <cellStyle name="Normal 50 4" xfId="4762"/>
    <cellStyle name="Normal 50 4 2" xfId="4763"/>
    <cellStyle name="Normal 50 4 3" xfId="4764"/>
    <cellStyle name="Normal 50 4 4" xfId="4765"/>
    <cellStyle name="Normal 50 5" xfId="4766"/>
    <cellStyle name="Normal 50 6" xfId="4767"/>
    <cellStyle name="Normal 50 7" xfId="4768"/>
    <cellStyle name="Normal 50_Order Book" xfId="4769"/>
    <cellStyle name="Normal 51" xfId="4770"/>
    <cellStyle name="Normal 51 2" xfId="4771"/>
    <cellStyle name="Normal 51 2 2" xfId="4772"/>
    <cellStyle name="Normal 51 2 2 2" xfId="4773"/>
    <cellStyle name="Normal 51 2 2 2 2" xfId="4774"/>
    <cellStyle name="Normal 51 2 2 2 3" xfId="4775"/>
    <cellStyle name="Normal 51 2 2 2 4" xfId="4776"/>
    <cellStyle name="Normal 51 2 2 3" xfId="4777"/>
    <cellStyle name="Normal 51 2 2 4" xfId="4778"/>
    <cellStyle name="Normal 51 2 2 5" xfId="4779"/>
    <cellStyle name="Normal 51 2 3" xfId="4780"/>
    <cellStyle name="Normal 51 2 3 2" xfId="4781"/>
    <cellStyle name="Normal 51 2 3 3" xfId="4782"/>
    <cellStyle name="Normal 51 2 3 4" xfId="4783"/>
    <cellStyle name="Normal 51 2 4" xfId="4784"/>
    <cellStyle name="Normal 51 2 5" xfId="4785"/>
    <cellStyle name="Normal 51 2 6" xfId="4786"/>
    <cellStyle name="Normal 51 2_Order Book" xfId="4787"/>
    <cellStyle name="Normal 51 3" xfId="4788"/>
    <cellStyle name="Normal 51 3 2" xfId="4789"/>
    <cellStyle name="Normal 51 3 2 2" xfId="4790"/>
    <cellStyle name="Normal 51 3 2 3" xfId="4791"/>
    <cellStyle name="Normal 51 3 2 4" xfId="4792"/>
    <cellStyle name="Normal 51 3 3" xfId="4793"/>
    <cellStyle name="Normal 51 3 4" xfId="4794"/>
    <cellStyle name="Normal 51 3 5" xfId="4795"/>
    <cellStyle name="Normal 51 4" xfId="4796"/>
    <cellStyle name="Normal 51 4 2" xfId="4797"/>
    <cellStyle name="Normal 51 4 3" xfId="4798"/>
    <cellStyle name="Normal 51 4 4" xfId="4799"/>
    <cellStyle name="Normal 51 5" xfId="4800"/>
    <cellStyle name="Normal 51 6" xfId="4801"/>
    <cellStyle name="Normal 51 7" xfId="4802"/>
    <cellStyle name="Normal 51_Order Book" xfId="4803"/>
    <cellStyle name="Normal 52" xfId="4804"/>
    <cellStyle name="Normal 52 2" xfId="4805"/>
    <cellStyle name="Normal 52 2 2" xfId="4806"/>
    <cellStyle name="Normal 52 2 2 2" xfId="4807"/>
    <cellStyle name="Normal 52 2 2 2 2" xfId="4808"/>
    <cellStyle name="Normal 52 2 2 2 3" xfId="4809"/>
    <cellStyle name="Normal 52 2 2 2 4" xfId="4810"/>
    <cellStyle name="Normal 52 2 2 3" xfId="4811"/>
    <cellStyle name="Normal 52 2 2 4" xfId="4812"/>
    <cellStyle name="Normal 52 2 2 5" xfId="4813"/>
    <cellStyle name="Normal 52 2 3" xfId="4814"/>
    <cellStyle name="Normal 52 2 3 2" xfId="4815"/>
    <cellStyle name="Normal 52 2 3 3" xfId="4816"/>
    <cellStyle name="Normal 52 2 3 4" xfId="4817"/>
    <cellStyle name="Normal 52 2 4" xfId="4818"/>
    <cellStyle name="Normal 52 2 5" xfId="4819"/>
    <cellStyle name="Normal 52 2 6" xfId="4820"/>
    <cellStyle name="Normal 52 2_Order Book" xfId="4821"/>
    <cellStyle name="Normal 52 3" xfId="4822"/>
    <cellStyle name="Normal 52 3 2" xfId="4823"/>
    <cellStyle name="Normal 52 3 2 2" xfId="4824"/>
    <cellStyle name="Normal 52 3 2 3" xfId="4825"/>
    <cellStyle name="Normal 52 3 2 4" xfId="4826"/>
    <cellStyle name="Normal 52 3 3" xfId="4827"/>
    <cellStyle name="Normal 52 3 4" xfId="4828"/>
    <cellStyle name="Normal 52 3 5" xfId="4829"/>
    <cellStyle name="Normal 52 4" xfId="4830"/>
    <cellStyle name="Normal 52 4 2" xfId="4831"/>
    <cellStyle name="Normal 52 4 3" xfId="4832"/>
    <cellStyle name="Normal 52 4 4" xfId="4833"/>
    <cellStyle name="Normal 52 5" xfId="4834"/>
    <cellStyle name="Normal 52 6" xfId="4835"/>
    <cellStyle name="Normal 52 7" xfId="4836"/>
    <cellStyle name="Normal 52_Order Book" xfId="4837"/>
    <cellStyle name="Normal 53" xfId="4838"/>
    <cellStyle name="Normal 54" xfId="4839"/>
    <cellStyle name="Normal 54 2" xfId="4840"/>
    <cellStyle name="Normal 54 2 2" xfId="4841"/>
    <cellStyle name="Normal 54 2 2 2" xfId="4842"/>
    <cellStyle name="Normal 54 2 2 3" xfId="4843"/>
    <cellStyle name="Normal 54 2 2 4" xfId="4844"/>
    <cellStyle name="Normal 54 2 3" xfId="4845"/>
    <cellStyle name="Normal 54 2 4" xfId="4846"/>
    <cellStyle name="Normal 54 2 5" xfId="4847"/>
    <cellStyle name="Normal 54 3" xfId="4848"/>
    <cellStyle name="Normal 54 3 2" xfId="4849"/>
    <cellStyle name="Normal 54 3 3" xfId="4850"/>
    <cellStyle name="Normal 54 3 4" xfId="4851"/>
    <cellStyle name="Normal 54 4" xfId="4852"/>
    <cellStyle name="Normal 54 5" xfId="4853"/>
    <cellStyle name="Normal 54 6" xfId="4854"/>
    <cellStyle name="Normal 54_Order Book" xfId="4855"/>
    <cellStyle name="Normal 55" xfId="4856"/>
    <cellStyle name="Normal 55 2" xfId="4857"/>
    <cellStyle name="Normal 55 2 2" xfId="4858"/>
    <cellStyle name="Normal 55 2 2 2" xfId="4859"/>
    <cellStyle name="Normal 55 2 2 3" xfId="4860"/>
    <cellStyle name="Normal 55 2 2 4" xfId="4861"/>
    <cellStyle name="Normal 55 2 3" xfId="4862"/>
    <cellStyle name="Normal 55 2 4" xfId="4863"/>
    <cellStyle name="Normal 55 2 5" xfId="4864"/>
    <cellStyle name="Normal 55 3" xfId="4865"/>
    <cellStyle name="Normal 55 3 2" xfId="4866"/>
    <cellStyle name="Normal 55 3 3" xfId="4867"/>
    <cellStyle name="Normal 55 3 4" xfId="4868"/>
    <cellStyle name="Normal 55 4" xfId="4869"/>
    <cellStyle name="Normal 55 5" xfId="4870"/>
    <cellStyle name="Normal 55 6" xfId="4871"/>
    <cellStyle name="Normal 55_Order Book" xfId="4872"/>
    <cellStyle name="Normal 56" xfId="4873"/>
    <cellStyle name="Normal 56 2" xfId="4874"/>
    <cellStyle name="Normal 56 2 2" xfId="4875"/>
    <cellStyle name="Normal 56 2 2 2" xfId="4876"/>
    <cellStyle name="Normal 56 2 2 3" xfId="4877"/>
    <cellStyle name="Normal 56 2 2 4" xfId="4878"/>
    <cellStyle name="Normal 56 2 3" xfId="4879"/>
    <cellStyle name="Normal 56 2 4" xfId="4880"/>
    <cellStyle name="Normal 56 2 5" xfId="4881"/>
    <cellStyle name="Normal 56 3" xfId="4882"/>
    <cellStyle name="Normal 56 3 2" xfId="4883"/>
    <cellStyle name="Normal 56 3 3" xfId="4884"/>
    <cellStyle name="Normal 56 3 4" xfId="4885"/>
    <cellStyle name="Normal 56 4" xfId="4886"/>
    <cellStyle name="Normal 56 5" xfId="4887"/>
    <cellStyle name="Normal 56 6" xfId="4888"/>
    <cellStyle name="Normal 56_Order Book" xfId="4889"/>
    <cellStyle name="Normal 57" xfId="4890"/>
    <cellStyle name="Normal 57 2" xfId="4891"/>
    <cellStyle name="Normal 57 2 2" xfId="4892"/>
    <cellStyle name="Normal 57 2 2 2" xfId="4893"/>
    <cellStyle name="Normal 57 2 2 3" xfId="4894"/>
    <cellStyle name="Normal 57 2 2 4" xfId="4895"/>
    <cellStyle name="Normal 57 2 3" xfId="4896"/>
    <cellStyle name="Normal 57 2 4" xfId="4897"/>
    <cellStyle name="Normal 57 2 5" xfId="4898"/>
    <cellStyle name="Normal 57 3" xfId="4899"/>
    <cellStyle name="Normal 57 3 2" xfId="4900"/>
    <cellStyle name="Normal 57 3 3" xfId="4901"/>
    <cellStyle name="Normal 57 3 4" xfId="4902"/>
    <cellStyle name="Normal 57 4" xfId="4903"/>
    <cellStyle name="Normal 57 5" xfId="4904"/>
    <cellStyle name="Normal 57 6" xfId="4905"/>
    <cellStyle name="Normal 57_Order Book" xfId="4906"/>
    <cellStyle name="Normal 58" xfId="4907"/>
    <cellStyle name="Normal 58 2" xfId="4908"/>
    <cellStyle name="Normal 58 2 2" xfId="4909"/>
    <cellStyle name="Normal 58 2 2 2" xfId="4910"/>
    <cellStyle name="Normal 58 2 2 3" xfId="4911"/>
    <cellStyle name="Normal 58 2 2 4" xfId="4912"/>
    <cellStyle name="Normal 58 2 3" xfId="4913"/>
    <cellStyle name="Normal 58 2 4" xfId="4914"/>
    <cellStyle name="Normal 58 2 5" xfId="4915"/>
    <cellStyle name="Normal 58 3" xfId="4916"/>
    <cellStyle name="Normal 58 3 2" xfId="4917"/>
    <cellStyle name="Normal 58 3 3" xfId="4918"/>
    <cellStyle name="Normal 58 3 4" xfId="4919"/>
    <cellStyle name="Normal 58 4" xfId="4920"/>
    <cellStyle name="Normal 58 5" xfId="4921"/>
    <cellStyle name="Normal 58 6" xfId="4922"/>
    <cellStyle name="Normal 58_Order Book" xfId="4923"/>
    <cellStyle name="Normal 59" xfId="4924"/>
    <cellStyle name="Normal 59 2" xfId="4925"/>
    <cellStyle name="Normal 59 2 2" xfId="4926"/>
    <cellStyle name="Normal 59 2 2 2" xfId="4927"/>
    <cellStyle name="Normal 59 2 2 3" xfId="4928"/>
    <cellStyle name="Normal 59 2 2 4" xfId="4929"/>
    <cellStyle name="Normal 59 2 3" xfId="4930"/>
    <cellStyle name="Normal 59 2 4" xfId="4931"/>
    <cellStyle name="Normal 59 2 5" xfId="4932"/>
    <cellStyle name="Normal 59 3" xfId="4933"/>
    <cellStyle name="Normal 59 3 2" xfId="4934"/>
    <cellStyle name="Normal 59 3 3" xfId="4935"/>
    <cellStyle name="Normal 59 3 4" xfId="4936"/>
    <cellStyle name="Normal 59 4" xfId="4937"/>
    <cellStyle name="Normal 59 5" xfId="4938"/>
    <cellStyle name="Normal 59 6" xfId="4939"/>
    <cellStyle name="Normal 59_Order Book" xfId="4940"/>
    <cellStyle name="Normal 6" xfId="197"/>
    <cellStyle name="Normal 6 2" xfId="736"/>
    <cellStyle name="Normal 6 2 2" xfId="737"/>
    <cellStyle name="Normal 6 2 3" xfId="6428"/>
    <cellStyle name="Normal 6 3" xfId="738"/>
    <cellStyle name="Normal 6 4" xfId="6429"/>
    <cellStyle name="Normal 6 4 2" xfId="7051"/>
    <cellStyle name="Normal 6 5" xfId="6443"/>
    <cellStyle name="Normal 6 6" xfId="6446"/>
    <cellStyle name="Normal 60" xfId="4941"/>
    <cellStyle name="Normal 60 2" xfId="4942"/>
    <cellStyle name="Normal 60 2 2" xfId="4943"/>
    <cellStyle name="Normal 60 2 2 2" xfId="4944"/>
    <cellStyle name="Normal 60 2 2 3" xfId="4945"/>
    <cellStyle name="Normal 60 2 2 4" xfId="4946"/>
    <cellStyle name="Normal 60 2 3" xfId="4947"/>
    <cellStyle name="Normal 60 2 4" xfId="4948"/>
    <cellStyle name="Normal 60 2 5" xfId="4949"/>
    <cellStyle name="Normal 60 3" xfId="4950"/>
    <cellStyle name="Normal 60 3 2" xfId="4951"/>
    <cellStyle name="Normal 60 3 3" xfId="4952"/>
    <cellStyle name="Normal 60 3 4" xfId="4953"/>
    <cellStyle name="Normal 60 4" xfId="4954"/>
    <cellStyle name="Normal 60 5" xfId="4955"/>
    <cellStyle name="Normal 60 6" xfId="4956"/>
    <cellStyle name="Normal 60_Order Book" xfId="4957"/>
    <cellStyle name="Normal 61" xfId="4958"/>
    <cellStyle name="Normal 61 2" xfId="4959"/>
    <cellStyle name="Normal 61 2 2" xfId="4960"/>
    <cellStyle name="Normal 61 2 2 2" xfId="4961"/>
    <cellStyle name="Normal 61 2 2 3" xfId="4962"/>
    <cellStyle name="Normal 61 2 2 4" xfId="4963"/>
    <cellStyle name="Normal 61 2 3" xfId="4964"/>
    <cellStyle name="Normal 61 2 4" xfId="4965"/>
    <cellStyle name="Normal 61 2 5" xfId="4966"/>
    <cellStyle name="Normal 61 3" xfId="4967"/>
    <cellStyle name="Normal 61 3 2" xfId="4968"/>
    <cellStyle name="Normal 61 3 3" xfId="4969"/>
    <cellStyle name="Normal 61 3 4" xfId="4970"/>
    <cellStyle name="Normal 61 4" xfId="4971"/>
    <cellStyle name="Normal 61 5" xfId="4972"/>
    <cellStyle name="Normal 61 6" xfId="4973"/>
    <cellStyle name="Normal 61_Order Book" xfId="4974"/>
    <cellStyle name="Normal 62" xfId="4975"/>
    <cellStyle name="Normal 62 2" xfId="4976"/>
    <cellStyle name="Normal 63" xfId="4977"/>
    <cellStyle name="Normal 63 2" xfId="4978"/>
    <cellStyle name="Normal 63 2 2" xfId="4979"/>
    <cellStyle name="Normal 64" xfId="4980"/>
    <cellStyle name="Normal 64 2" xfId="4981"/>
    <cellStyle name="Normal 64 2 2" xfId="4982"/>
    <cellStyle name="Normal 64 2 2 2" xfId="4983"/>
    <cellStyle name="Normal 64 2 2 3" xfId="4984"/>
    <cellStyle name="Normal 64 2 2 4" xfId="4985"/>
    <cellStyle name="Normal 64 2 3" xfId="4986"/>
    <cellStyle name="Normal 64 2 4" xfId="4987"/>
    <cellStyle name="Normal 64 2 5" xfId="4988"/>
    <cellStyle name="Normal 64 3" xfId="4989"/>
    <cellStyle name="Normal 64 3 2" xfId="4990"/>
    <cellStyle name="Normal 64 3 3" xfId="4991"/>
    <cellStyle name="Normal 64 3 4" xfId="4992"/>
    <cellStyle name="Normal 64 4" xfId="4993"/>
    <cellStyle name="Normal 64 5" xfId="4994"/>
    <cellStyle name="Normal 64 6" xfId="4995"/>
    <cellStyle name="Normal 64_Order Book" xfId="4996"/>
    <cellStyle name="Normal 65" xfId="4997"/>
    <cellStyle name="Normal 65 2" xfId="4998"/>
    <cellStyle name="Normal 65 2 2" xfId="4999"/>
    <cellStyle name="Normal 65 2 2 2" xfId="5000"/>
    <cellStyle name="Normal 65 2 2 3" xfId="5001"/>
    <cellStyle name="Normal 65 2 2 4" xfId="5002"/>
    <cellStyle name="Normal 65 2 3" xfId="5003"/>
    <cellStyle name="Normal 65 2 4" xfId="5004"/>
    <cellStyle name="Normal 65 2 5" xfId="5005"/>
    <cellStyle name="Normal 65 3" xfId="5006"/>
    <cellStyle name="Normal 65 3 2" xfId="5007"/>
    <cellStyle name="Normal 65 3 3" xfId="5008"/>
    <cellStyle name="Normal 65 3 4" xfId="5009"/>
    <cellStyle name="Normal 65 4" xfId="5010"/>
    <cellStyle name="Normal 65 5" xfId="5011"/>
    <cellStyle name="Normal 65 6" xfId="5012"/>
    <cellStyle name="Normal 65_Order Book" xfId="5013"/>
    <cellStyle name="Normal 66" xfId="5014"/>
    <cellStyle name="Normal 66 2" xfId="5015"/>
    <cellStyle name="Normal 66 2 2" xfId="5016"/>
    <cellStyle name="Normal 66 2 2 2" xfId="5017"/>
    <cellStyle name="Normal 66 2 2 3" xfId="5018"/>
    <cellStyle name="Normal 66 2 2 4" xfId="5019"/>
    <cellStyle name="Normal 66 2 3" xfId="5020"/>
    <cellStyle name="Normal 66 2 4" xfId="5021"/>
    <cellStyle name="Normal 66 2 5" xfId="5022"/>
    <cellStyle name="Normal 66 3" xfId="5023"/>
    <cellStyle name="Normal 66 3 2" xfId="5024"/>
    <cellStyle name="Normal 66 3 3" xfId="5025"/>
    <cellStyle name="Normal 66 3 4" xfId="5026"/>
    <cellStyle name="Normal 66 4" xfId="5027"/>
    <cellStyle name="Normal 66 5" xfId="5028"/>
    <cellStyle name="Normal 66 6" xfId="5029"/>
    <cellStyle name="Normal 66_Order Book" xfId="5030"/>
    <cellStyle name="Normal 67" xfId="5031"/>
    <cellStyle name="Normal 67 2" xfId="5032"/>
    <cellStyle name="Normal 67 2 2" xfId="5033"/>
    <cellStyle name="Normal 67 2 2 2" xfId="5034"/>
    <cellStyle name="Normal 67 2 2 3" xfId="5035"/>
    <cellStyle name="Normal 67 2 2 4" xfId="5036"/>
    <cellStyle name="Normal 67 2 3" xfId="5037"/>
    <cellStyle name="Normal 67 2 4" xfId="5038"/>
    <cellStyle name="Normal 67 2 5" xfId="5039"/>
    <cellStyle name="Normal 67 3" xfId="5040"/>
    <cellStyle name="Normal 67 3 2" xfId="5041"/>
    <cellStyle name="Normal 67 3 3" xfId="5042"/>
    <cellStyle name="Normal 67 3 4" xfId="5043"/>
    <cellStyle name="Normal 67 4" xfId="5044"/>
    <cellStyle name="Normal 67 5" xfId="5045"/>
    <cellStyle name="Normal 67 6" xfId="5046"/>
    <cellStyle name="Normal 67_Order Book" xfId="5047"/>
    <cellStyle name="Normal 68" xfId="5048"/>
    <cellStyle name="Normal 68 2" xfId="5049"/>
    <cellStyle name="Normal 68 2 2" xfId="5050"/>
    <cellStyle name="Normal 68 2 2 2" xfId="5051"/>
    <cellStyle name="Normal 68 2 2 3" xfId="5052"/>
    <cellStyle name="Normal 68 2 2 4" xfId="5053"/>
    <cellStyle name="Normal 68 2 3" xfId="5054"/>
    <cellStyle name="Normal 68 2 4" xfId="5055"/>
    <cellStyle name="Normal 68 2 5" xfId="5056"/>
    <cellStyle name="Normal 68 3" xfId="5057"/>
    <cellStyle name="Normal 68 3 2" xfId="5058"/>
    <cellStyle name="Normal 68 3 3" xfId="5059"/>
    <cellStyle name="Normal 68 3 4" xfId="5060"/>
    <cellStyle name="Normal 68 4" xfId="5061"/>
    <cellStyle name="Normal 68 5" xfId="5062"/>
    <cellStyle name="Normal 68 6" xfId="5063"/>
    <cellStyle name="Normal 68_Order Book" xfId="5064"/>
    <cellStyle name="Normal 69" xfId="5065"/>
    <cellStyle name="Normal 69 2" xfId="5066"/>
    <cellStyle name="Normal 69 2 2" xfId="5067"/>
    <cellStyle name="Normal 69 2 2 2" xfId="5068"/>
    <cellStyle name="Normal 69 2 2 3" xfId="5069"/>
    <cellStyle name="Normal 69 2 2 4" xfId="5070"/>
    <cellStyle name="Normal 69 2 3" xfId="5071"/>
    <cellStyle name="Normal 69 2 4" xfId="5072"/>
    <cellStyle name="Normal 69 2 5" xfId="5073"/>
    <cellStyle name="Normal 69 3" xfId="5074"/>
    <cellStyle name="Normal 69 3 2" xfId="5075"/>
    <cellStyle name="Normal 69 3 3" xfId="5076"/>
    <cellStyle name="Normal 69 3 4" xfId="5077"/>
    <cellStyle name="Normal 69 4" xfId="5078"/>
    <cellStyle name="Normal 69 5" xfId="5079"/>
    <cellStyle name="Normal 69 6" xfId="5080"/>
    <cellStyle name="Normal 69_Order Book" xfId="5081"/>
    <cellStyle name="Normal 7" xfId="199"/>
    <cellStyle name="Normal 7 2" xfId="739"/>
    <cellStyle name="Normal 7 3" xfId="6430"/>
    <cellStyle name="Normal 70" xfId="5082"/>
    <cellStyle name="Normal 70 2" xfId="5083"/>
    <cellStyle name="Normal 70 2 2" xfId="5084"/>
    <cellStyle name="Normal 70 2 2 2" xfId="5085"/>
    <cellStyle name="Normal 70 2 2 3" xfId="5086"/>
    <cellStyle name="Normal 70 2 2 4" xfId="5087"/>
    <cellStyle name="Normal 70 2 3" xfId="5088"/>
    <cellStyle name="Normal 70 2 4" xfId="5089"/>
    <cellStyle name="Normal 70 2 5" xfId="5090"/>
    <cellStyle name="Normal 70 3" xfId="5091"/>
    <cellStyle name="Normal 70 3 2" xfId="5092"/>
    <cellStyle name="Normal 70 3 3" xfId="5093"/>
    <cellStyle name="Normal 70 3 4" xfId="5094"/>
    <cellStyle name="Normal 70 4" xfId="5095"/>
    <cellStyle name="Normal 70 5" xfId="5096"/>
    <cellStyle name="Normal 70 6" xfId="5097"/>
    <cellStyle name="Normal 70_Order Book" xfId="5098"/>
    <cellStyle name="Normal 71" xfId="5099"/>
    <cellStyle name="Normal 71 2" xfId="5100"/>
    <cellStyle name="Normal 71 2 2" xfId="5101"/>
    <cellStyle name="Normal 71 2 2 2" xfId="5102"/>
    <cellStyle name="Normal 71 2 2 3" xfId="5103"/>
    <cellStyle name="Normal 71 2 2 4" xfId="5104"/>
    <cellStyle name="Normal 71 2 3" xfId="5105"/>
    <cellStyle name="Normal 71 2 4" xfId="5106"/>
    <cellStyle name="Normal 71 2 5" xfId="5107"/>
    <cellStyle name="Normal 71 3" xfId="5108"/>
    <cellStyle name="Normal 71 3 2" xfId="5109"/>
    <cellStyle name="Normal 71 3 3" xfId="5110"/>
    <cellStyle name="Normal 71 3 4" xfId="5111"/>
    <cellStyle name="Normal 71 4" xfId="5112"/>
    <cellStyle name="Normal 71 5" xfId="5113"/>
    <cellStyle name="Normal 71 6" xfId="5114"/>
    <cellStyle name="Normal 71_Order Book" xfId="5115"/>
    <cellStyle name="Normal 72" xfId="5116"/>
    <cellStyle name="Normal 72 2" xfId="5117"/>
    <cellStyle name="Normal 72 2 2" xfId="5118"/>
    <cellStyle name="Normal 72 2 2 2" xfId="5119"/>
    <cellStyle name="Normal 72 2 2 3" xfId="5120"/>
    <cellStyle name="Normal 72 2 2 4" xfId="5121"/>
    <cellStyle name="Normal 72 2 3" xfId="5122"/>
    <cellStyle name="Normal 72 2 4" xfId="5123"/>
    <cellStyle name="Normal 72 2 5" xfId="5124"/>
    <cellStyle name="Normal 72 3" xfId="5125"/>
    <cellStyle name="Normal 72 3 2" xfId="5126"/>
    <cellStyle name="Normal 72 3 3" xfId="5127"/>
    <cellStyle name="Normal 72 3 4" xfId="5128"/>
    <cellStyle name="Normal 72 4" xfId="5129"/>
    <cellStyle name="Normal 72 5" xfId="5130"/>
    <cellStyle name="Normal 72 6" xfId="5131"/>
    <cellStyle name="Normal 72_Order Book" xfId="5132"/>
    <cellStyle name="Normal 73" xfId="5133"/>
    <cellStyle name="Normal 73 2" xfId="5134"/>
    <cellStyle name="Normal 73 2 2" xfId="5135"/>
    <cellStyle name="Normal 73 2 2 2" xfId="5136"/>
    <cellStyle name="Normal 73 2 2 3" xfId="5137"/>
    <cellStyle name="Normal 73 2 2 4" xfId="5138"/>
    <cellStyle name="Normal 73 2 3" xfId="5139"/>
    <cellStyle name="Normal 73 2 4" xfId="5140"/>
    <cellStyle name="Normal 73 2 5" xfId="5141"/>
    <cellStyle name="Normal 73 3" xfId="5142"/>
    <cellStyle name="Normal 73 3 2" xfId="5143"/>
    <cellStyle name="Normal 73 3 3" xfId="5144"/>
    <cellStyle name="Normal 73 3 4" xfId="5145"/>
    <cellStyle name="Normal 73 4" xfId="5146"/>
    <cellStyle name="Normal 73 5" xfId="5147"/>
    <cellStyle name="Normal 73 6" xfId="5148"/>
    <cellStyle name="Normal 73_Order Book" xfId="5149"/>
    <cellStyle name="Normal 74" xfId="5150"/>
    <cellStyle name="Normal 74 2" xfId="5151"/>
    <cellStyle name="Normal 74 2 2" xfId="5152"/>
    <cellStyle name="Normal 74 2 2 2" xfId="5153"/>
    <cellStyle name="Normal 74 2 2 3" xfId="5154"/>
    <cellStyle name="Normal 74 2 2 4" xfId="5155"/>
    <cellStyle name="Normal 74 2 3" xfId="5156"/>
    <cellStyle name="Normal 74 2 4" xfId="5157"/>
    <cellStyle name="Normal 74 2 5" xfId="5158"/>
    <cellStyle name="Normal 74 3" xfId="5159"/>
    <cellStyle name="Normal 74 3 2" xfId="5160"/>
    <cellStyle name="Normal 74 3 3" xfId="5161"/>
    <cellStyle name="Normal 74 3 4" xfId="5162"/>
    <cellStyle name="Normal 74 4" xfId="5163"/>
    <cellStyle name="Normal 74 5" xfId="5164"/>
    <cellStyle name="Normal 74 6" xfId="5165"/>
    <cellStyle name="Normal 74_Order Book" xfId="5166"/>
    <cellStyle name="Normal 75" xfId="5167"/>
    <cellStyle name="Normal 75 2" xfId="5168"/>
    <cellStyle name="Normal 75 2 2" xfId="5169"/>
    <cellStyle name="Normal 75 2 2 2" xfId="5170"/>
    <cellStyle name="Normal 75 2 2 3" xfId="5171"/>
    <cellStyle name="Normal 75 2 2 4" xfId="5172"/>
    <cellStyle name="Normal 75 2 3" xfId="5173"/>
    <cellStyle name="Normal 75 2 4" xfId="5174"/>
    <cellStyle name="Normal 75 2 5" xfId="5175"/>
    <cellStyle name="Normal 75 3" xfId="5176"/>
    <cellStyle name="Normal 75 3 2" xfId="5177"/>
    <cellStyle name="Normal 75 3 3" xfId="5178"/>
    <cellStyle name="Normal 75 3 4" xfId="5179"/>
    <cellStyle name="Normal 75 4" xfId="5180"/>
    <cellStyle name="Normal 75 5" xfId="5181"/>
    <cellStyle name="Normal 75 6" xfId="5182"/>
    <cellStyle name="Normal 75_Order Book" xfId="5183"/>
    <cellStyle name="Normal 76" xfId="5184"/>
    <cellStyle name="Normal 76 2" xfId="5185"/>
    <cellStyle name="Normal 76 2 2" xfId="5186"/>
    <cellStyle name="Normal 76 2 2 2" xfId="5187"/>
    <cellStyle name="Normal 76 2 2 3" xfId="5188"/>
    <cellStyle name="Normal 76 2 2 4" xfId="5189"/>
    <cellStyle name="Normal 76 2 3" xfId="5190"/>
    <cellStyle name="Normal 76 2 4" xfId="5191"/>
    <cellStyle name="Normal 76 2 5" xfId="5192"/>
    <cellStyle name="Normal 76 3" xfId="5193"/>
    <cellStyle name="Normal 76 3 2" xfId="5194"/>
    <cellStyle name="Normal 76 3 3" xfId="5195"/>
    <cellStyle name="Normal 76 3 4" xfId="5196"/>
    <cellStyle name="Normal 76 4" xfId="5197"/>
    <cellStyle name="Normal 76 5" xfId="5198"/>
    <cellStyle name="Normal 76 6" xfId="5199"/>
    <cellStyle name="Normal 76_Order Book" xfId="5200"/>
    <cellStyle name="Normal 77" xfId="5201"/>
    <cellStyle name="Normal 77 2" xfId="5202"/>
    <cellStyle name="Normal 77 2 2" xfId="5203"/>
    <cellStyle name="Normal 77 2 2 2" xfId="5204"/>
    <cellStyle name="Normal 77 2 2 3" xfId="5205"/>
    <cellStyle name="Normal 77 2 2 4" xfId="5206"/>
    <cellStyle name="Normal 77 2 3" xfId="5207"/>
    <cellStyle name="Normal 77 2 4" xfId="5208"/>
    <cellStyle name="Normal 77 2 5" xfId="5209"/>
    <cellStyle name="Normal 77 3" xfId="5210"/>
    <cellStyle name="Normal 77 3 2" xfId="5211"/>
    <cellStyle name="Normal 77 3 3" xfId="5212"/>
    <cellStyle name="Normal 77 3 4" xfId="5213"/>
    <cellStyle name="Normal 77 4" xfId="5214"/>
    <cellStyle name="Normal 77 5" xfId="5215"/>
    <cellStyle name="Normal 77 6" xfId="5216"/>
    <cellStyle name="Normal 77_Order Book" xfId="5217"/>
    <cellStyle name="Normal 78" xfId="5218"/>
    <cellStyle name="Normal 78 2" xfId="5219"/>
    <cellStyle name="Normal 78 2 2" xfId="5220"/>
    <cellStyle name="Normal 78 2 2 2" xfId="5221"/>
    <cellStyle name="Normal 78 2 2 3" xfId="5222"/>
    <cellStyle name="Normal 78 2 2 4" xfId="5223"/>
    <cellStyle name="Normal 78 2 3" xfId="5224"/>
    <cellStyle name="Normal 78 2 4" xfId="5225"/>
    <cellStyle name="Normal 78 2 5" xfId="5226"/>
    <cellStyle name="Normal 78 3" xfId="5227"/>
    <cellStyle name="Normal 78 3 2" xfId="5228"/>
    <cellStyle name="Normal 78 3 3" xfId="5229"/>
    <cellStyle name="Normal 78 3 4" xfId="5230"/>
    <cellStyle name="Normal 78 4" xfId="5231"/>
    <cellStyle name="Normal 78 5" xfId="5232"/>
    <cellStyle name="Normal 78 6" xfId="5233"/>
    <cellStyle name="Normal 78_Order Book" xfId="5234"/>
    <cellStyle name="Normal 79" xfId="5235"/>
    <cellStyle name="Normal 79 2" xfId="5236"/>
    <cellStyle name="Normal 79 2 2" xfId="5237"/>
    <cellStyle name="Normal 79 2 2 2" xfId="5238"/>
    <cellStyle name="Normal 79 2 2 3" xfId="5239"/>
    <cellStyle name="Normal 79 2 2 4" xfId="5240"/>
    <cellStyle name="Normal 79 2 3" xfId="5241"/>
    <cellStyle name="Normal 79 2 4" xfId="5242"/>
    <cellStyle name="Normal 79 2 5" xfId="5243"/>
    <cellStyle name="Normal 79 3" xfId="5244"/>
    <cellStyle name="Normal 79 3 2" xfId="5245"/>
    <cellStyle name="Normal 79 3 3" xfId="5246"/>
    <cellStyle name="Normal 79 3 4" xfId="5247"/>
    <cellStyle name="Normal 79 4" xfId="5248"/>
    <cellStyle name="Normal 79 5" xfId="5249"/>
    <cellStyle name="Normal 79 6" xfId="5250"/>
    <cellStyle name="Normal 79_Order Book" xfId="5251"/>
    <cellStyle name="Normal 8" xfId="740"/>
    <cellStyle name="Normal 8 2" xfId="741"/>
    <cellStyle name="Normal 8 2 2" xfId="742"/>
    <cellStyle name="Normal 8 2 2 2" xfId="743"/>
    <cellStyle name="Normal 8 3" xfId="6431"/>
    <cellStyle name="Normal 80" xfId="5252"/>
    <cellStyle name="Normal 80 2" xfId="5253"/>
    <cellStyle name="Normal 80 2 2" xfId="5254"/>
    <cellStyle name="Normal 80 2 2 2" xfId="5255"/>
    <cellStyle name="Normal 80 2 2 3" xfId="5256"/>
    <cellStyle name="Normal 80 2 2 4" xfId="5257"/>
    <cellStyle name="Normal 80 2 3" xfId="5258"/>
    <cellStyle name="Normal 80 2 4" xfId="5259"/>
    <cellStyle name="Normal 80 2 5" xfId="5260"/>
    <cellStyle name="Normal 80 3" xfId="5261"/>
    <cellStyle name="Normal 80 3 2" xfId="5262"/>
    <cellStyle name="Normal 80 3 3" xfId="5263"/>
    <cellStyle name="Normal 80 3 4" xfId="5264"/>
    <cellStyle name="Normal 80 4" xfId="5265"/>
    <cellStyle name="Normal 80 5" xfId="5266"/>
    <cellStyle name="Normal 80 6" xfId="5267"/>
    <cellStyle name="Normal 80_Order Book" xfId="5268"/>
    <cellStyle name="Normal 81" xfId="5269"/>
    <cellStyle name="Normal 81 2" xfId="5270"/>
    <cellStyle name="Normal 81 2 2" xfId="5271"/>
    <cellStyle name="Normal 81 2 2 2" xfId="5272"/>
    <cellStyle name="Normal 81 2 2 3" xfId="5273"/>
    <cellStyle name="Normal 81 2 2 4" xfId="5274"/>
    <cellStyle name="Normal 81 2 3" xfId="5275"/>
    <cellStyle name="Normal 81 2 4" xfId="5276"/>
    <cellStyle name="Normal 81 2 5" xfId="5277"/>
    <cellStyle name="Normal 81 3" xfId="5278"/>
    <cellStyle name="Normal 81 3 2" xfId="5279"/>
    <cellStyle name="Normal 81 3 3" xfId="5280"/>
    <cellStyle name="Normal 81 3 4" xfId="5281"/>
    <cellStyle name="Normal 81 4" xfId="5282"/>
    <cellStyle name="Normal 81 5" xfId="5283"/>
    <cellStyle name="Normal 81 6" xfId="5284"/>
    <cellStyle name="Normal 81_Order Book" xfId="5285"/>
    <cellStyle name="Normal 82" xfId="5286"/>
    <cellStyle name="Normal 82 2" xfId="5287"/>
    <cellStyle name="Normal 82 2 2" xfId="5288"/>
    <cellStyle name="Normal 82 2 2 2" xfId="5289"/>
    <cellStyle name="Normal 82 2 2 3" xfId="5290"/>
    <cellStyle name="Normal 82 2 2 4" xfId="5291"/>
    <cellStyle name="Normal 82 2 3" xfId="5292"/>
    <cellStyle name="Normal 82 2 4" xfId="5293"/>
    <cellStyle name="Normal 82 2 5" xfId="5294"/>
    <cellStyle name="Normal 82 3" xfId="5295"/>
    <cellStyle name="Normal 82 3 2" xfId="5296"/>
    <cellStyle name="Normal 82 3 3" xfId="5297"/>
    <cellStyle name="Normal 82 3 4" xfId="5298"/>
    <cellStyle name="Normal 82 4" xfId="5299"/>
    <cellStyle name="Normal 82 5" xfId="5300"/>
    <cellStyle name="Normal 82 6" xfId="5301"/>
    <cellStyle name="Normal 82_Order Book" xfId="5302"/>
    <cellStyle name="Normal 83" xfId="5303"/>
    <cellStyle name="Normal 83 2" xfId="5304"/>
    <cellStyle name="Normal 83 2 2" xfId="5305"/>
    <cellStyle name="Normal 83 2 2 2" xfId="5306"/>
    <cellStyle name="Normal 83 2 2 3" xfId="5307"/>
    <cellStyle name="Normal 83 2 2 4" xfId="5308"/>
    <cellStyle name="Normal 83 2 3" xfId="5309"/>
    <cellStyle name="Normal 83 2 4" xfId="5310"/>
    <cellStyle name="Normal 83 2 5" xfId="5311"/>
    <cellStyle name="Normal 83 3" xfId="5312"/>
    <cellStyle name="Normal 83 3 2" xfId="5313"/>
    <cellStyle name="Normal 83 3 3" xfId="5314"/>
    <cellStyle name="Normal 83 3 4" xfId="5315"/>
    <cellStyle name="Normal 83 4" xfId="5316"/>
    <cellStyle name="Normal 83 5" xfId="5317"/>
    <cellStyle name="Normal 83 6" xfId="5318"/>
    <cellStyle name="Normal 83_Order Book" xfId="5319"/>
    <cellStyle name="Normal 84" xfId="5320"/>
    <cellStyle name="Normal 84 2" xfId="5321"/>
    <cellStyle name="Normal 84 2 2" xfId="5322"/>
    <cellStyle name="Normal 84 2 2 2" xfId="5323"/>
    <cellStyle name="Normal 84 2 2 3" xfId="5324"/>
    <cellStyle name="Normal 84 2 2 4" xfId="5325"/>
    <cellStyle name="Normal 84 2 3" xfId="5326"/>
    <cellStyle name="Normal 84 2 4" xfId="5327"/>
    <cellStyle name="Normal 84 2 5" xfId="5328"/>
    <cellStyle name="Normal 84 3" xfId="5329"/>
    <cellStyle name="Normal 84 3 2" xfId="5330"/>
    <cellStyle name="Normal 84 3 3" xfId="5331"/>
    <cellStyle name="Normal 84 3 4" xfId="5332"/>
    <cellStyle name="Normal 84 4" xfId="5333"/>
    <cellStyle name="Normal 84 5" xfId="5334"/>
    <cellStyle name="Normal 84 6" xfId="5335"/>
    <cellStyle name="Normal 84_Order Book" xfId="5336"/>
    <cellStyle name="Normal 85" xfId="5337"/>
    <cellStyle name="Normal 85 2" xfId="5338"/>
    <cellStyle name="Normal 85 2 2" xfId="5339"/>
    <cellStyle name="Normal 85 2 2 2" xfId="5340"/>
    <cellStyle name="Normal 85 2 2 3" xfId="5341"/>
    <cellStyle name="Normal 85 2 2 4" xfId="5342"/>
    <cellStyle name="Normal 85 2 3" xfId="5343"/>
    <cellStyle name="Normal 85 2 4" xfId="5344"/>
    <cellStyle name="Normal 85 2 5" xfId="5345"/>
    <cellStyle name="Normal 85 3" xfId="5346"/>
    <cellStyle name="Normal 85 3 2" xfId="5347"/>
    <cellStyle name="Normal 85 3 3" xfId="5348"/>
    <cellStyle name="Normal 85 3 4" xfId="5349"/>
    <cellStyle name="Normal 85 4" xfId="5350"/>
    <cellStyle name="Normal 85 5" xfId="5351"/>
    <cellStyle name="Normal 85 6" xfId="5352"/>
    <cellStyle name="Normal 85_Order Book" xfId="5353"/>
    <cellStyle name="Normal 86" xfId="5354"/>
    <cellStyle name="Normal 86 2" xfId="5355"/>
    <cellStyle name="Normal 86 2 2" xfId="5356"/>
    <cellStyle name="Normal 86 2 2 2" xfId="5357"/>
    <cellStyle name="Normal 86 2 2 3" xfId="5358"/>
    <cellStyle name="Normal 86 2 2 4" xfId="5359"/>
    <cellStyle name="Normal 86 2 3" xfId="5360"/>
    <cellStyle name="Normal 86 2 4" xfId="5361"/>
    <cellStyle name="Normal 86 2 5" xfId="5362"/>
    <cellStyle name="Normal 86 3" xfId="5363"/>
    <cellStyle name="Normal 86 3 2" xfId="5364"/>
    <cellStyle name="Normal 86 3 3" xfId="5365"/>
    <cellStyle name="Normal 86 3 4" xfId="5366"/>
    <cellStyle name="Normal 86 4" xfId="5367"/>
    <cellStyle name="Normal 86 5" xfId="5368"/>
    <cellStyle name="Normal 86 6" xfId="5369"/>
    <cellStyle name="Normal 86_Order Book" xfId="5370"/>
    <cellStyle name="Normal 87" xfId="5371"/>
    <cellStyle name="Normal 88" xfId="5372"/>
    <cellStyle name="Normal 89" xfId="5373"/>
    <cellStyle name="Normal 9" xfId="744"/>
    <cellStyle name="Normal 9 2" xfId="5374"/>
    <cellStyle name="Normal 9 3" xfId="5375"/>
    <cellStyle name="Normal 9 4" xfId="5376"/>
    <cellStyle name="Normal 90" xfId="5377"/>
    <cellStyle name="Normal 91" xfId="5378"/>
    <cellStyle name="Normal 92" xfId="5379"/>
    <cellStyle name="Normal 93" xfId="5380"/>
    <cellStyle name="Normal 94" xfId="5381"/>
    <cellStyle name="Normal 95" xfId="5382"/>
    <cellStyle name="Normal 96" xfId="5383"/>
    <cellStyle name="Normal 97" xfId="5384"/>
    <cellStyle name="Normal 98" xfId="5385"/>
    <cellStyle name="Normal 99" xfId="5386"/>
    <cellStyle name="Note" xfId="85" builtinId="10" customBuiltin="1"/>
    <cellStyle name="Note 10" xfId="745"/>
    <cellStyle name="Note 10 2" xfId="746"/>
    <cellStyle name="Note 10 2 2" xfId="747"/>
    <cellStyle name="Note 10 2 2 2" xfId="7052"/>
    <cellStyle name="Note 10 2 3" xfId="7053"/>
    <cellStyle name="Note 10 3" xfId="748"/>
    <cellStyle name="Note 10 3 2" xfId="7054"/>
    <cellStyle name="Note 10 4" xfId="7055"/>
    <cellStyle name="Note 11" xfId="749"/>
    <cellStyle name="Note 11 2" xfId="7056"/>
    <cellStyle name="Note 12" xfId="750"/>
    <cellStyle name="Note 12 2" xfId="7057"/>
    <cellStyle name="Note 2" xfId="86"/>
    <cellStyle name="Note 2 2" xfId="185"/>
    <cellStyle name="Note 2 2 2" xfId="751"/>
    <cellStyle name="Note 2 2 2 2" xfId="5387"/>
    <cellStyle name="Note 2 2 2 2 2" xfId="5388"/>
    <cellStyle name="Note 2 2 2 2 2 2" xfId="5389"/>
    <cellStyle name="Note 2 2 2 2 2 2 2" xfId="5390"/>
    <cellStyle name="Note 2 2 2 2 2 3" xfId="5391"/>
    <cellStyle name="Note 2 2 2 2 2 3 2" xfId="5392"/>
    <cellStyle name="Note 2 2 2 2 2 4" xfId="5393"/>
    <cellStyle name="Note 2 2 2 2 3" xfId="5394"/>
    <cellStyle name="Note 2 2 2 2 3 2" xfId="5395"/>
    <cellStyle name="Note 2 2 2 2 3 2 2" xfId="5396"/>
    <cellStyle name="Note 2 2 2 2 3 3" xfId="5397"/>
    <cellStyle name="Note 2 2 2 2 3 3 2" xfId="5398"/>
    <cellStyle name="Note 2 2 2 2 3 4" xfId="5399"/>
    <cellStyle name="Note 2 2 2 2 4" xfId="5400"/>
    <cellStyle name="Note 2 2 2 2 4 2" xfId="5401"/>
    <cellStyle name="Note 2 2 2 2 4 2 2" xfId="5402"/>
    <cellStyle name="Note 2 2 2 2 4 3" xfId="5403"/>
    <cellStyle name="Note 2 2 2 2 4 3 2" xfId="5404"/>
    <cellStyle name="Note 2 2 2 2 4 4" xfId="5405"/>
    <cellStyle name="Note 2 2 2 2 5" xfId="5406"/>
    <cellStyle name="Note 2 2 2 2 5 2" xfId="5407"/>
    <cellStyle name="Note 2 2 2 2 5 2 2" xfId="5408"/>
    <cellStyle name="Note 2 2 2 2 5 3" xfId="5409"/>
    <cellStyle name="Note 2 2 2 2 5 3 2" xfId="5410"/>
    <cellStyle name="Note 2 2 2 2 5 4" xfId="5411"/>
    <cellStyle name="Note 2 2 2 2 6" xfId="5412"/>
    <cellStyle name="Note 2 2 2 2 6 2" xfId="5413"/>
    <cellStyle name="Note 2 2 2 2 6 2 2" xfId="5414"/>
    <cellStyle name="Note 2 2 2 2 6 3" xfId="5415"/>
    <cellStyle name="Note 2 2 2 2 6 3 2" xfId="5416"/>
    <cellStyle name="Note 2 2 2 2 6 4" xfId="5417"/>
    <cellStyle name="Note 2 2 2 2 7" xfId="5418"/>
    <cellStyle name="Note 2 2 2 2 7 2" xfId="5419"/>
    <cellStyle name="Note 2 2 2 2 8" xfId="5420"/>
    <cellStyle name="Note 2 2 2 2 8 2" xfId="5421"/>
    <cellStyle name="Note 2 2 2 2 9" xfId="5422"/>
    <cellStyle name="Note 2 2 2 3" xfId="5423"/>
    <cellStyle name="Note 2 2 2 3 2" xfId="5424"/>
    <cellStyle name="Note 2 2 2 3 2 2" xfId="5425"/>
    <cellStyle name="Note 2 2 2 3 2 2 2" xfId="5426"/>
    <cellStyle name="Note 2 2 2 3 2 3" xfId="5427"/>
    <cellStyle name="Note 2 2 2 3 2 3 2" xfId="5428"/>
    <cellStyle name="Note 2 2 2 3 2 4" xfId="5429"/>
    <cellStyle name="Note 2 2 2 3 3" xfId="5430"/>
    <cellStyle name="Note 2 2 2 3 3 2" xfId="5431"/>
    <cellStyle name="Note 2 2 2 3 3 2 2" xfId="5432"/>
    <cellStyle name="Note 2 2 2 3 3 3" xfId="5433"/>
    <cellStyle name="Note 2 2 2 3 3 3 2" xfId="5434"/>
    <cellStyle name="Note 2 2 2 3 3 4" xfId="5435"/>
    <cellStyle name="Note 2 2 2 3 4" xfId="5436"/>
    <cellStyle name="Note 2 2 2 3 4 2" xfId="5437"/>
    <cellStyle name="Note 2 2 2 3 4 2 2" xfId="5438"/>
    <cellStyle name="Note 2 2 2 3 4 3" xfId="5439"/>
    <cellStyle name="Note 2 2 2 3 4 3 2" xfId="5440"/>
    <cellStyle name="Note 2 2 2 3 4 4" xfId="5441"/>
    <cellStyle name="Note 2 2 2 3 5" xfId="5442"/>
    <cellStyle name="Note 2 2 2 3 5 2" xfId="5443"/>
    <cellStyle name="Note 2 2 2 3 5 2 2" xfId="5444"/>
    <cellStyle name="Note 2 2 2 3 5 3" xfId="5445"/>
    <cellStyle name="Note 2 2 2 3 5 3 2" xfId="5446"/>
    <cellStyle name="Note 2 2 2 3 5 4" xfId="5447"/>
    <cellStyle name="Note 2 2 2 3 6" xfId="5448"/>
    <cellStyle name="Note 2 2 2 3 6 2" xfId="5449"/>
    <cellStyle name="Note 2 2 2 3 6 2 2" xfId="5450"/>
    <cellStyle name="Note 2 2 2 3 6 3" xfId="5451"/>
    <cellStyle name="Note 2 2 2 3 6 3 2" xfId="5452"/>
    <cellStyle name="Note 2 2 2 3 6 4" xfId="5453"/>
    <cellStyle name="Note 2 2 2 3 7" xfId="5454"/>
    <cellStyle name="Note 2 2 2 3 7 2" xfId="5455"/>
    <cellStyle name="Note 2 2 2 3 8" xfId="5456"/>
    <cellStyle name="Note 2 2 2 3 8 2" xfId="5457"/>
    <cellStyle name="Note 2 2 2 3 9" xfId="5458"/>
    <cellStyle name="Note 2 2 2 4" xfId="5459"/>
    <cellStyle name="Note 2 2 2 4 2" xfId="5460"/>
    <cellStyle name="Note 2 2 2 4 2 2" xfId="5461"/>
    <cellStyle name="Note 2 2 2 4 2 2 2" xfId="5462"/>
    <cellStyle name="Note 2 2 2 4 2 3" xfId="5463"/>
    <cellStyle name="Note 2 2 2 4 2 3 2" xfId="5464"/>
    <cellStyle name="Note 2 2 2 4 2 4" xfId="5465"/>
    <cellStyle name="Note 2 2 2 4 3" xfId="5466"/>
    <cellStyle name="Note 2 2 2 4 3 2" xfId="5467"/>
    <cellStyle name="Note 2 2 2 4 3 2 2" xfId="5468"/>
    <cellStyle name="Note 2 2 2 4 3 3" xfId="5469"/>
    <cellStyle name="Note 2 2 2 4 3 3 2" xfId="5470"/>
    <cellStyle name="Note 2 2 2 4 3 4" xfId="5471"/>
    <cellStyle name="Note 2 2 2 4 4" xfId="5472"/>
    <cellStyle name="Note 2 2 2 4 4 2" xfId="5473"/>
    <cellStyle name="Note 2 2 2 4 4 2 2" xfId="5474"/>
    <cellStyle name="Note 2 2 2 4 4 3" xfId="5475"/>
    <cellStyle name="Note 2 2 2 4 4 3 2" xfId="5476"/>
    <cellStyle name="Note 2 2 2 4 4 4" xfId="5477"/>
    <cellStyle name="Note 2 2 2 4 5" xfId="5478"/>
    <cellStyle name="Note 2 2 2 4 5 2" xfId="5479"/>
    <cellStyle name="Note 2 2 2 4 5 2 2" xfId="5480"/>
    <cellStyle name="Note 2 2 2 4 5 3" xfId="5481"/>
    <cellStyle name="Note 2 2 2 4 5 3 2" xfId="5482"/>
    <cellStyle name="Note 2 2 2 4 5 4" xfId="5483"/>
    <cellStyle name="Note 2 2 2 4 6" xfId="5484"/>
    <cellStyle name="Note 2 2 2 4 6 2" xfId="5485"/>
    <cellStyle name="Note 2 2 2 4 6 2 2" xfId="5486"/>
    <cellStyle name="Note 2 2 2 4 6 3" xfId="5487"/>
    <cellStyle name="Note 2 2 2 4 6 3 2" xfId="5488"/>
    <cellStyle name="Note 2 2 2 4 6 4" xfId="5489"/>
    <cellStyle name="Note 2 2 2 4 7" xfId="5490"/>
    <cellStyle name="Note 2 2 2 4 7 2" xfId="5491"/>
    <cellStyle name="Note 2 2 2 4 8" xfId="5492"/>
    <cellStyle name="Note 2 2 2 5" xfId="5493"/>
    <cellStyle name="Note 2 2 2 5 2" xfId="5494"/>
    <cellStyle name="Note 2 2 2 5 2 2" xfId="5495"/>
    <cellStyle name="Note 2 2 2 5 2 2 2" xfId="5496"/>
    <cellStyle name="Note 2 2 2 5 2 3" xfId="5497"/>
    <cellStyle name="Note 2 2 2 5 2 3 2" xfId="5498"/>
    <cellStyle name="Note 2 2 2 5 2 4" xfId="5499"/>
    <cellStyle name="Note 2 2 2 5 3" xfId="5500"/>
    <cellStyle name="Note 2 2 2 5 3 2" xfId="5501"/>
    <cellStyle name="Note 2 2 2 5 3 2 2" xfId="5502"/>
    <cellStyle name="Note 2 2 2 5 3 3" xfId="5503"/>
    <cellStyle name="Note 2 2 2 5 3 3 2" xfId="5504"/>
    <cellStyle name="Note 2 2 2 5 3 4" xfId="5505"/>
    <cellStyle name="Note 2 2 2 5 4" xfId="5506"/>
    <cellStyle name="Note 2 2 2 5 4 2" xfId="5507"/>
    <cellStyle name="Note 2 2 2 5 4 2 2" xfId="5508"/>
    <cellStyle name="Note 2 2 2 5 4 3" xfId="5509"/>
    <cellStyle name="Note 2 2 2 5 4 3 2" xfId="5510"/>
    <cellStyle name="Note 2 2 2 5 4 4" xfId="5511"/>
    <cellStyle name="Note 2 2 2 5 5" xfId="5512"/>
    <cellStyle name="Note 2 2 2 5 5 2" xfId="5513"/>
    <cellStyle name="Note 2 2 2 5 5 2 2" xfId="5514"/>
    <cellStyle name="Note 2 2 2 5 5 3" xfId="5515"/>
    <cellStyle name="Note 2 2 2 5 5 3 2" xfId="5516"/>
    <cellStyle name="Note 2 2 2 5 5 4" xfId="5517"/>
    <cellStyle name="Note 2 2 2 5 6" xfId="5518"/>
    <cellStyle name="Note 2 2 2 5 6 2" xfId="5519"/>
    <cellStyle name="Note 2 2 2 5 6 2 2" xfId="5520"/>
    <cellStyle name="Note 2 2 2 5 6 3" xfId="5521"/>
    <cellStyle name="Note 2 2 2 5 6 3 2" xfId="5522"/>
    <cellStyle name="Note 2 2 2 5 6 4" xfId="5523"/>
    <cellStyle name="Note 2 2 2 5 7" xfId="5524"/>
    <cellStyle name="Note 2 2 2 5 7 2" xfId="5525"/>
    <cellStyle name="Note 2 2 2 5 8" xfId="5526"/>
    <cellStyle name="Note 2 2 2 6" xfId="5527"/>
    <cellStyle name="Note 2 2 2 6 2" xfId="5528"/>
    <cellStyle name="Note 2 2 2 6 2 2" xfId="5529"/>
    <cellStyle name="Note 2 2 2 6 2 2 2" xfId="5530"/>
    <cellStyle name="Note 2 2 2 6 2 3" xfId="5531"/>
    <cellStyle name="Note 2 2 2 6 2 3 2" xfId="5532"/>
    <cellStyle name="Note 2 2 2 6 2 4" xfId="5533"/>
    <cellStyle name="Note 2 2 2 6 3" xfId="5534"/>
    <cellStyle name="Note 2 2 2 6 3 2" xfId="5535"/>
    <cellStyle name="Note 2 2 2 6 3 2 2" xfId="5536"/>
    <cellStyle name="Note 2 2 2 6 3 3" xfId="5537"/>
    <cellStyle name="Note 2 2 2 6 3 3 2" xfId="5538"/>
    <cellStyle name="Note 2 2 2 6 3 4" xfId="5539"/>
    <cellStyle name="Note 2 2 2 6 4" xfId="5540"/>
    <cellStyle name="Note 2 2 2 6 4 2" xfId="5541"/>
    <cellStyle name="Note 2 2 2 6 4 2 2" xfId="5542"/>
    <cellStyle name="Note 2 2 2 6 4 3" xfId="5543"/>
    <cellStyle name="Note 2 2 2 6 4 3 2" xfId="5544"/>
    <cellStyle name="Note 2 2 2 6 4 4" xfId="5545"/>
    <cellStyle name="Note 2 2 2 6 5" xfId="5546"/>
    <cellStyle name="Note 2 2 2 6 5 2" xfId="5547"/>
    <cellStyle name="Note 2 2 2 6 5 2 2" xfId="5548"/>
    <cellStyle name="Note 2 2 2 6 5 3" xfId="5549"/>
    <cellStyle name="Note 2 2 2 6 5 3 2" xfId="5550"/>
    <cellStyle name="Note 2 2 2 6 5 4" xfId="5551"/>
    <cellStyle name="Note 2 2 2 6 6" xfId="5552"/>
    <cellStyle name="Note 2 2 2 6 6 2" xfId="5553"/>
    <cellStyle name="Note 2 2 2 6 6 2 2" xfId="5554"/>
    <cellStyle name="Note 2 2 2 6 6 3" xfId="5555"/>
    <cellStyle name="Note 2 2 2 6 6 3 2" xfId="5556"/>
    <cellStyle name="Note 2 2 2 6 6 4" xfId="5557"/>
    <cellStyle name="Note 2 2 2 6 7" xfId="5558"/>
    <cellStyle name="Note 2 2 2 6 7 2" xfId="5559"/>
    <cellStyle name="Note 2 2 2 6 8" xfId="5560"/>
    <cellStyle name="Note 2 2 2 6 8 2" xfId="5561"/>
    <cellStyle name="Note 2 2 2 6 9" xfId="5562"/>
    <cellStyle name="Note 2 2 2 7" xfId="5563"/>
    <cellStyle name="Note 2 2 2 8" xfId="6432"/>
    <cellStyle name="Note 2 2 2 9" xfId="7058"/>
    <cellStyle name="Note 2 2 3" xfId="5564"/>
    <cellStyle name="Note 2 2 3 10" xfId="5565"/>
    <cellStyle name="Note 2 2 3 10 2" xfId="5566"/>
    <cellStyle name="Note 2 2 3 10 2 2" xfId="5567"/>
    <cellStyle name="Note 2 2 3 10 3" xfId="5568"/>
    <cellStyle name="Note 2 2 3 10 3 2" xfId="5569"/>
    <cellStyle name="Note 2 2 3 10 4" xfId="5570"/>
    <cellStyle name="Note 2 2 3 11" xfId="5571"/>
    <cellStyle name="Note 2 2 3 2" xfId="5572"/>
    <cellStyle name="Note 2 2 3 2 2" xfId="5573"/>
    <cellStyle name="Note 2 2 3 2 2 2" xfId="5574"/>
    <cellStyle name="Note 2 2 3 2 2 2 2" xfId="5575"/>
    <cellStyle name="Note 2 2 3 2 2 3" xfId="5576"/>
    <cellStyle name="Note 2 2 3 2 2 3 2" xfId="5577"/>
    <cellStyle name="Note 2 2 3 2 2 4" xfId="5578"/>
    <cellStyle name="Note 2 2 3 2 3" xfId="5579"/>
    <cellStyle name="Note 2 2 3 2 3 2" xfId="5580"/>
    <cellStyle name="Note 2 2 3 2 3 2 2" xfId="5581"/>
    <cellStyle name="Note 2 2 3 2 3 3" xfId="5582"/>
    <cellStyle name="Note 2 2 3 2 3 3 2" xfId="5583"/>
    <cellStyle name="Note 2 2 3 2 3 4" xfId="5584"/>
    <cellStyle name="Note 2 2 3 2 4" xfId="5585"/>
    <cellStyle name="Note 2 2 3 2 4 2" xfId="5586"/>
    <cellStyle name="Note 2 2 3 2 4 2 2" xfId="5587"/>
    <cellStyle name="Note 2 2 3 2 4 3" xfId="5588"/>
    <cellStyle name="Note 2 2 3 2 4 3 2" xfId="5589"/>
    <cellStyle name="Note 2 2 3 2 4 4" xfId="5590"/>
    <cellStyle name="Note 2 2 3 2 5" xfId="5591"/>
    <cellStyle name="Note 2 2 3 2 5 2" xfId="5592"/>
    <cellStyle name="Note 2 2 3 2 5 2 2" xfId="5593"/>
    <cellStyle name="Note 2 2 3 2 5 3" xfId="5594"/>
    <cellStyle name="Note 2 2 3 2 5 3 2" xfId="5595"/>
    <cellStyle name="Note 2 2 3 2 5 4" xfId="5596"/>
    <cellStyle name="Note 2 2 3 2 6" xfId="5597"/>
    <cellStyle name="Note 2 2 3 2 6 2" xfId="5598"/>
    <cellStyle name="Note 2 2 3 2 6 2 2" xfId="5599"/>
    <cellStyle name="Note 2 2 3 2 6 3" xfId="5600"/>
    <cellStyle name="Note 2 2 3 2 6 3 2" xfId="5601"/>
    <cellStyle name="Note 2 2 3 2 6 4" xfId="5602"/>
    <cellStyle name="Note 2 2 3 2 7" xfId="5603"/>
    <cellStyle name="Note 2 2 3 2 7 2" xfId="5604"/>
    <cellStyle name="Note 2 2 3 2 8" xfId="5605"/>
    <cellStyle name="Note 2 2 3 2 8 2" xfId="5606"/>
    <cellStyle name="Note 2 2 3 2 9" xfId="5607"/>
    <cellStyle name="Note 2 2 3 3" xfId="5608"/>
    <cellStyle name="Note 2 2 3 3 2" xfId="5609"/>
    <cellStyle name="Note 2 2 3 3 2 2" xfId="5610"/>
    <cellStyle name="Note 2 2 3 3 2 2 2" xfId="5611"/>
    <cellStyle name="Note 2 2 3 3 2 3" xfId="5612"/>
    <cellStyle name="Note 2 2 3 3 2 3 2" xfId="5613"/>
    <cellStyle name="Note 2 2 3 3 2 4" xfId="5614"/>
    <cellStyle name="Note 2 2 3 3 3" xfId="5615"/>
    <cellStyle name="Note 2 2 3 3 3 2" xfId="5616"/>
    <cellStyle name="Note 2 2 3 3 3 2 2" xfId="5617"/>
    <cellStyle name="Note 2 2 3 3 3 3" xfId="5618"/>
    <cellStyle name="Note 2 2 3 3 3 3 2" xfId="5619"/>
    <cellStyle name="Note 2 2 3 3 3 4" xfId="5620"/>
    <cellStyle name="Note 2 2 3 3 4" xfId="5621"/>
    <cellStyle name="Note 2 2 3 3 4 2" xfId="5622"/>
    <cellStyle name="Note 2 2 3 3 4 2 2" xfId="5623"/>
    <cellStyle name="Note 2 2 3 3 4 3" xfId="5624"/>
    <cellStyle name="Note 2 2 3 3 4 3 2" xfId="5625"/>
    <cellStyle name="Note 2 2 3 3 4 4" xfId="5626"/>
    <cellStyle name="Note 2 2 3 3 5" xfId="5627"/>
    <cellStyle name="Note 2 2 3 3 5 2" xfId="5628"/>
    <cellStyle name="Note 2 2 3 3 5 2 2" xfId="5629"/>
    <cellStyle name="Note 2 2 3 3 5 3" xfId="5630"/>
    <cellStyle name="Note 2 2 3 3 5 3 2" xfId="5631"/>
    <cellStyle name="Note 2 2 3 3 5 4" xfId="5632"/>
    <cellStyle name="Note 2 2 3 3 6" xfId="5633"/>
    <cellStyle name="Note 2 2 3 3 6 2" xfId="5634"/>
    <cellStyle name="Note 2 2 3 3 6 2 2" xfId="5635"/>
    <cellStyle name="Note 2 2 3 3 6 3" xfId="5636"/>
    <cellStyle name="Note 2 2 3 3 6 3 2" xfId="5637"/>
    <cellStyle name="Note 2 2 3 3 6 4" xfId="5638"/>
    <cellStyle name="Note 2 2 3 3 7" xfId="5639"/>
    <cellStyle name="Note 2 2 3 3 7 2" xfId="5640"/>
    <cellStyle name="Note 2 2 3 3 8" xfId="5641"/>
    <cellStyle name="Note 2 2 3 4" xfId="5642"/>
    <cellStyle name="Note 2 2 3 4 2" xfId="5643"/>
    <cellStyle name="Note 2 2 3 4 2 2" xfId="5644"/>
    <cellStyle name="Note 2 2 3 4 2 2 2" xfId="5645"/>
    <cellStyle name="Note 2 2 3 4 2 3" xfId="5646"/>
    <cellStyle name="Note 2 2 3 4 2 3 2" xfId="5647"/>
    <cellStyle name="Note 2 2 3 4 2 4" xfId="5648"/>
    <cellStyle name="Note 2 2 3 4 3" xfId="5649"/>
    <cellStyle name="Note 2 2 3 4 3 2" xfId="5650"/>
    <cellStyle name="Note 2 2 3 4 3 2 2" xfId="5651"/>
    <cellStyle name="Note 2 2 3 4 3 3" xfId="5652"/>
    <cellStyle name="Note 2 2 3 4 3 3 2" xfId="5653"/>
    <cellStyle name="Note 2 2 3 4 3 4" xfId="5654"/>
    <cellStyle name="Note 2 2 3 4 4" xfId="5655"/>
    <cellStyle name="Note 2 2 3 4 4 2" xfId="5656"/>
    <cellStyle name="Note 2 2 3 4 4 2 2" xfId="5657"/>
    <cellStyle name="Note 2 2 3 4 4 3" xfId="5658"/>
    <cellStyle name="Note 2 2 3 4 4 3 2" xfId="5659"/>
    <cellStyle name="Note 2 2 3 4 4 4" xfId="5660"/>
    <cellStyle name="Note 2 2 3 4 5" xfId="5661"/>
    <cellStyle name="Note 2 2 3 4 5 2" xfId="5662"/>
    <cellStyle name="Note 2 2 3 4 5 2 2" xfId="5663"/>
    <cellStyle name="Note 2 2 3 4 5 3" xfId="5664"/>
    <cellStyle name="Note 2 2 3 4 5 3 2" xfId="5665"/>
    <cellStyle name="Note 2 2 3 4 5 4" xfId="5666"/>
    <cellStyle name="Note 2 2 3 4 6" xfId="5667"/>
    <cellStyle name="Note 2 2 3 4 6 2" xfId="5668"/>
    <cellStyle name="Note 2 2 3 4 6 2 2" xfId="5669"/>
    <cellStyle name="Note 2 2 3 4 6 3" xfId="5670"/>
    <cellStyle name="Note 2 2 3 4 6 3 2" xfId="5671"/>
    <cellStyle name="Note 2 2 3 4 6 4" xfId="5672"/>
    <cellStyle name="Note 2 2 3 4 7" xfId="5673"/>
    <cellStyle name="Note 2 2 3 4 7 2" xfId="5674"/>
    <cellStyle name="Note 2 2 3 4 8" xfId="5675"/>
    <cellStyle name="Note 2 2 3 5" xfId="5676"/>
    <cellStyle name="Note 2 2 3 5 2" xfId="5677"/>
    <cellStyle name="Note 2 2 3 5 2 2" xfId="5678"/>
    <cellStyle name="Note 2 2 3 5 2 2 2" xfId="5679"/>
    <cellStyle name="Note 2 2 3 5 2 3" xfId="5680"/>
    <cellStyle name="Note 2 2 3 5 2 3 2" xfId="5681"/>
    <cellStyle name="Note 2 2 3 5 2 4" xfId="5682"/>
    <cellStyle name="Note 2 2 3 5 3" xfId="5683"/>
    <cellStyle name="Note 2 2 3 5 3 2" xfId="5684"/>
    <cellStyle name="Note 2 2 3 5 3 2 2" xfId="5685"/>
    <cellStyle name="Note 2 2 3 5 3 3" xfId="5686"/>
    <cellStyle name="Note 2 2 3 5 3 3 2" xfId="5687"/>
    <cellStyle name="Note 2 2 3 5 3 4" xfId="5688"/>
    <cellStyle name="Note 2 2 3 5 4" xfId="5689"/>
    <cellStyle name="Note 2 2 3 5 4 2" xfId="5690"/>
    <cellStyle name="Note 2 2 3 5 4 2 2" xfId="5691"/>
    <cellStyle name="Note 2 2 3 5 4 3" xfId="5692"/>
    <cellStyle name="Note 2 2 3 5 4 3 2" xfId="5693"/>
    <cellStyle name="Note 2 2 3 5 4 4" xfId="5694"/>
    <cellStyle name="Note 2 2 3 5 5" xfId="5695"/>
    <cellStyle name="Note 2 2 3 5 5 2" xfId="5696"/>
    <cellStyle name="Note 2 2 3 5 5 2 2" xfId="5697"/>
    <cellStyle name="Note 2 2 3 5 5 3" xfId="5698"/>
    <cellStyle name="Note 2 2 3 5 5 3 2" xfId="5699"/>
    <cellStyle name="Note 2 2 3 5 5 4" xfId="5700"/>
    <cellStyle name="Note 2 2 3 5 6" xfId="5701"/>
    <cellStyle name="Note 2 2 3 5 6 2" xfId="5702"/>
    <cellStyle name="Note 2 2 3 5 6 2 2" xfId="5703"/>
    <cellStyle name="Note 2 2 3 5 6 3" xfId="5704"/>
    <cellStyle name="Note 2 2 3 5 6 3 2" xfId="5705"/>
    <cellStyle name="Note 2 2 3 5 6 4" xfId="5706"/>
    <cellStyle name="Note 2 2 3 5 7" xfId="5707"/>
    <cellStyle name="Note 2 2 3 5 7 2" xfId="5708"/>
    <cellStyle name="Note 2 2 3 5 8" xfId="5709"/>
    <cellStyle name="Note 2 2 3 5 8 2" xfId="5710"/>
    <cellStyle name="Note 2 2 3 5 9" xfId="5711"/>
    <cellStyle name="Note 2 2 3 6" xfId="5712"/>
    <cellStyle name="Note 2 2 3 6 2" xfId="5713"/>
    <cellStyle name="Note 2 2 3 6 2 2" xfId="5714"/>
    <cellStyle name="Note 2 2 3 6 3" xfId="5715"/>
    <cellStyle name="Note 2 2 3 6 3 2" xfId="5716"/>
    <cellStyle name="Note 2 2 3 6 4" xfId="5717"/>
    <cellStyle name="Note 2 2 3 7" xfId="5718"/>
    <cellStyle name="Note 2 2 3 7 2" xfId="5719"/>
    <cellStyle name="Note 2 2 3 7 2 2" xfId="5720"/>
    <cellStyle name="Note 2 2 3 7 3" xfId="5721"/>
    <cellStyle name="Note 2 2 3 7 3 2" xfId="5722"/>
    <cellStyle name="Note 2 2 3 7 4" xfId="5723"/>
    <cellStyle name="Note 2 2 3 8" xfId="5724"/>
    <cellStyle name="Note 2 2 3 8 2" xfId="5725"/>
    <cellStyle name="Note 2 2 3 8 2 2" xfId="5726"/>
    <cellStyle name="Note 2 2 3 8 3" xfId="5727"/>
    <cellStyle name="Note 2 2 3 8 3 2" xfId="5728"/>
    <cellStyle name="Note 2 2 3 8 4" xfId="5729"/>
    <cellStyle name="Note 2 2 3 9" xfId="5730"/>
    <cellStyle name="Note 2 2 3 9 2" xfId="5731"/>
    <cellStyle name="Note 2 2 3 9 2 2" xfId="5732"/>
    <cellStyle name="Note 2 2 3 9 3" xfId="5733"/>
    <cellStyle name="Note 2 2 3 9 3 2" xfId="5734"/>
    <cellStyle name="Note 2 2 3 9 4" xfId="5735"/>
    <cellStyle name="Note 2 2 4" xfId="5736"/>
    <cellStyle name="Note 2 2 4 2" xfId="5737"/>
    <cellStyle name="Note 2 2 4 2 2" xfId="5738"/>
    <cellStyle name="Note 2 2 4 2 2 2" xfId="5739"/>
    <cellStyle name="Note 2 2 4 2 2 2 2" xfId="5740"/>
    <cellStyle name="Note 2 2 4 2 2 3" xfId="5741"/>
    <cellStyle name="Note 2 2 4 2 2 3 2" xfId="5742"/>
    <cellStyle name="Note 2 2 4 2 2 4" xfId="5743"/>
    <cellStyle name="Note 2 2 4 2 3" xfId="5744"/>
    <cellStyle name="Note 2 2 4 2 3 2" xfId="5745"/>
    <cellStyle name="Note 2 2 4 2 3 2 2" xfId="5746"/>
    <cellStyle name="Note 2 2 4 2 3 3" xfId="5747"/>
    <cellStyle name="Note 2 2 4 2 3 3 2" xfId="5748"/>
    <cellStyle name="Note 2 2 4 2 3 4" xfId="5749"/>
    <cellStyle name="Note 2 2 4 2 4" xfId="5750"/>
    <cellStyle name="Note 2 2 4 2 4 2" xfId="5751"/>
    <cellStyle name="Note 2 2 4 2 4 2 2" xfId="5752"/>
    <cellStyle name="Note 2 2 4 2 4 3" xfId="5753"/>
    <cellStyle name="Note 2 2 4 2 4 3 2" xfId="5754"/>
    <cellStyle name="Note 2 2 4 2 4 4" xfId="5755"/>
    <cellStyle name="Note 2 2 4 2 5" xfId="5756"/>
    <cellStyle name="Note 2 2 4 2 5 2" xfId="5757"/>
    <cellStyle name="Note 2 2 4 2 5 2 2" xfId="5758"/>
    <cellStyle name="Note 2 2 4 2 5 3" xfId="5759"/>
    <cellStyle name="Note 2 2 4 2 5 3 2" xfId="5760"/>
    <cellStyle name="Note 2 2 4 2 5 4" xfId="5761"/>
    <cellStyle name="Note 2 2 4 2 6" xfId="5762"/>
    <cellStyle name="Note 2 2 4 2 6 2" xfId="5763"/>
    <cellStyle name="Note 2 2 4 2 6 2 2" xfId="5764"/>
    <cellStyle name="Note 2 2 4 2 6 3" xfId="5765"/>
    <cellStyle name="Note 2 2 4 2 6 3 2" xfId="5766"/>
    <cellStyle name="Note 2 2 4 2 6 4" xfId="5767"/>
    <cellStyle name="Note 2 2 4 2 7" xfId="5768"/>
    <cellStyle name="Note 2 2 4 2 7 2" xfId="5769"/>
    <cellStyle name="Note 2 2 4 2 8" xfId="5770"/>
    <cellStyle name="Note 2 2 4 3" xfId="5771"/>
    <cellStyle name="Note 2 2 4 3 2" xfId="5772"/>
    <cellStyle name="Note 2 2 4 3 2 2" xfId="5773"/>
    <cellStyle name="Note 2 2 4 3 2 2 2" xfId="5774"/>
    <cellStyle name="Note 2 2 4 3 2 3" xfId="5775"/>
    <cellStyle name="Note 2 2 4 3 2 3 2" xfId="5776"/>
    <cellStyle name="Note 2 2 4 3 2 4" xfId="5777"/>
    <cellStyle name="Note 2 2 4 3 3" xfId="5778"/>
    <cellStyle name="Note 2 2 4 3 3 2" xfId="5779"/>
    <cellStyle name="Note 2 2 4 3 3 2 2" xfId="5780"/>
    <cellStyle name="Note 2 2 4 3 3 3" xfId="5781"/>
    <cellStyle name="Note 2 2 4 3 3 3 2" xfId="5782"/>
    <cellStyle name="Note 2 2 4 3 3 4" xfId="5783"/>
    <cellStyle name="Note 2 2 4 3 4" xfId="5784"/>
    <cellStyle name="Note 2 2 4 3 4 2" xfId="5785"/>
    <cellStyle name="Note 2 2 4 3 4 2 2" xfId="5786"/>
    <cellStyle name="Note 2 2 4 3 4 3" xfId="5787"/>
    <cellStyle name="Note 2 2 4 3 4 3 2" xfId="5788"/>
    <cellStyle name="Note 2 2 4 3 4 4" xfId="5789"/>
    <cellStyle name="Note 2 2 4 3 5" xfId="5790"/>
    <cellStyle name="Note 2 2 4 3 5 2" xfId="5791"/>
    <cellStyle name="Note 2 2 4 3 5 2 2" xfId="5792"/>
    <cellStyle name="Note 2 2 4 3 5 3" xfId="5793"/>
    <cellStyle name="Note 2 2 4 3 5 3 2" xfId="5794"/>
    <cellStyle name="Note 2 2 4 3 5 4" xfId="5795"/>
    <cellStyle name="Note 2 2 4 3 6" xfId="5796"/>
    <cellStyle name="Note 2 2 4 3 6 2" xfId="5797"/>
    <cellStyle name="Note 2 2 4 3 6 2 2" xfId="5798"/>
    <cellStyle name="Note 2 2 4 3 6 3" xfId="5799"/>
    <cellStyle name="Note 2 2 4 3 6 3 2" xfId="5800"/>
    <cellStyle name="Note 2 2 4 3 6 4" xfId="5801"/>
    <cellStyle name="Note 2 2 4 3 7" xfId="5802"/>
    <cellStyle name="Note 2 2 4 3 7 2" xfId="5803"/>
    <cellStyle name="Note 2 2 4 3 8" xfId="5804"/>
    <cellStyle name="Note 2 2 4 4" xfId="5805"/>
    <cellStyle name="Note 2 2 4 4 2" xfId="5806"/>
    <cellStyle name="Note 2 2 4 4 2 2" xfId="5807"/>
    <cellStyle name="Note 2 2 4 4 2 2 2" xfId="5808"/>
    <cellStyle name="Note 2 2 4 4 2 3" xfId="5809"/>
    <cellStyle name="Note 2 2 4 4 2 3 2" xfId="5810"/>
    <cellStyle name="Note 2 2 4 4 2 4" xfId="5811"/>
    <cellStyle name="Note 2 2 4 4 3" xfId="5812"/>
    <cellStyle name="Note 2 2 4 4 3 2" xfId="5813"/>
    <cellStyle name="Note 2 2 4 4 3 2 2" xfId="5814"/>
    <cellStyle name="Note 2 2 4 4 3 3" xfId="5815"/>
    <cellStyle name="Note 2 2 4 4 3 3 2" xfId="5816"/>
    <cellStyle name="Note 2 2 4 4 3 4" xfId="5817"/>
    <cellStyle name="Note 2 2 4 4 4" xfId="5818"/>
    <cellStyle name="Note 2 2 4 4 4 2" xfId="5819"/>
    <cellStyle name="Note 2 2 4 4 4 2 2" xfId="5820"/>
    <cellStyle name="Note 2 2 4 4 4 3" xfId="5821"/>
    <cellStyle name="Note 2 2 4 4 4 3 2" xfId="5822"/>
    <cellStyle name="Note 2 2 4 4 4 4" xfId="5823"/>
    <cellStyle name="Note 2 2 4 4 5" xfId="5824"/>
    <cellStyle name="Note 2 2 4 4 5 2" xfId="5825"/>
    <cellStyle name="Note 2 2 4 4 5 2 2" xfId="5826"/>
    <cellStyle name="Note 2 2 4 4 5 3" xfId="5827"/>
    <cellStyle name="Note 2 2 4 4 5 3 2" xfId="5828"/>
    <cellStyle name="Note 2 2 4 4 5 4" xfId="5829"/>
    <cellStyle name="Note 2 2 4 4 6" xfId="5830"/>
    <cellStyle name="Note 2 2 4 4 6 2" xfId="5831"/>
    <cellStyle name="Note 2 2 4 4 6 2 2" xfId="5832"/>
    <cellStyle name="Note 2 2 4 4 6 3" xfId="5833"/>
    <cellStyle name="Note 2 2 4 4 6 3 2" xfId="5834"/>
    <cellStyle name="Note 2 2 4 4 6 4" xfId="5835"/>
    <cellStyle name="Note 2 2 4 4 7" xfId="5836"/>
    <cellStyle name="Note 2 2 4 4 7 2" xfId="5837"/>
    <cellStyle name="Note 2 2 4 4 8" xfId="5838"/>
    <cellStyle name="Note 2 2 4 4 8 2" xfId="5839"/>
    <cellStyle name="Note 2 2 4 4 9" xfId="5840"/>
    <cellStyle name="Note 2 2 4 5" xfId="5841"/>
    <cellStyle name="Note 2 2 4 5 2" xfId="5842"/>
    <cellStyle name="Note 2 2 4 5 2 2" xfId="5843"/>
    <cellStyle name="Note 2 2 4 5 2 2 2" xfId="5844"/>
    <cellStyle name="Note 2 2 4 5 2 3" xfId="5845"/>
    <cellStyle name="Note 2 2 4 5 2 3 2" xfId="5846"/>
    <cellStyle name="Note 2 2 4 5 2 4" xfId="5847"/>
    <cellStyle name="Note 2 2 4 5 3" xfId="5848"/>
    <cellStyle name="Note 2 2 4 5 3 2" xfId="5849"/>
    <cellStyle name="Note 2 2 4 5 3 2 2" xfId="5850"/>
    <cellStyle name="Note 2 2 4 5 3 3" xfId="5851"/>
    <cellStyle name="Note 2 2 4 5 3 3 2" xfId="5852"/>
    <cellStyle name="Note 2 2 4 5 3 4" xfId="5853"/>
    <cellStyle name="Note 2 2 4 5 4" xfId="5854"/>
    <cellStyle name="Note 2 2 4 5 4 2" xfId="5855"/>
    <cellStyle name="Note 2 2 4 5 4 2 2" xfId="5856"/>
    <cellStyle name="Note 2 2 4 5 4 3" xfId="5857"/>
    <cellStyle name="Note 2 2 4 5 4 3 2" xfId="5858"/>
    <cellStyle name="Note 2 2 4 5 4 4" xfId="5859"/>
    <cellStyle name="Note 2 2 4 5 5" xfId="5860"/>
    <cellStyle name="Note 2 2 4 5 5 2" xfId="5861"/>
    <cellStyle name="Note 2 2 4 5 5 2 2" xfId="5862"/>
    <cellStyle name="Note 2 2 4 5 5 3" xfId="5863"/>
    <cellStyle name="Note 2 2 4 5 5 3 2" xfId="5864"/>
    <cellStyle name="Note 2 2 4 5 5 4" xfId="5865"/>
    <cellStyle name="Note 2 2 4 5 6" xfId="5866"/>
    <cellStyle name="Note 2 2 4 5 6 2" xfId="5867"/>
    <cellStyle name="Note 2 2 4 5 6 2 2" xfId="5868"/>
    <cellStyle name="Note 2 2 4 5 6 3" xfId="5869"/>
    <cellStyle name="Note 2 2 4 5 6 3 2" xfId="5870"/>
    <cellStyle name="Note 2 2 4 5 6 4" xfId="5871"/>
    <cellStyle name="Note 2 2 4 5 7" xfId="5872"/>
    <cellStyle name="Note 2 2 4 5 7 2" xfId="5873"/>
    <cellStyle name="Note 2 2 4 5 8" xfId="5874"/>
    <cellStyle name="Note 2 2 4 5 8 2" xfId="5875"/>
    <cellStyle name="Note 2 2 4 5 9" xfId="5876"/>
    <cellStyle name="Note 2 2 4 6" xfId="5877"/>
    <cellStyle name="Note 2 2 4 6 2" xfId="5878"/>
    <cellStyle name="Note 2 2 4 6 2 2" xfId="5879"/>
    <cellStyle name="Note 2 2 4 6 3" xfId="5880"/>
    <cellStyle name="Note 2 2 4 6 3 2" xfId="5881"/>
    <cellStyle name="Note 2 2 4 6 4" xfId="5882"/>
    <cellStyle name="Note 2 2 4 7" xfId="5883"/>
    <cellStyle name="Note 2 2 5" xfId="5884"/>
    <cellStyle name="Note 2 2 5 2" xfId="5885"/>
    <cellStyle name="Note 2 2 5 2 2" xfId="5886"/>
    <cellStyle name="Note 2 2 5 3" xfId="5887"/>
    <cellStyle name="Note 2 2 5 3 2" xfId="5888"/>
    <cellStyle name="Note 2 2 5 4" xfId="5889"/>
    <cellStyle name="Note 2 2 6" xfId="5890"/>
    <cellStyle name="Note 2 3" xfId="752"/>
    <cellStyle name="Note 2 3 10" xfId="5891"/>
    <cellStyle name="Note 2 3 10 2" xfId="5892"/>
    <cellStyle name="Note 2 3 10 2 2" xfId="5893"/>
    <cellStyle name="Note 2 3 10 3" xfId="5894"/>
    <cellStyle name="Note 2 3 10 3 2" xfId="5895"/>
    <cellStyle name="Note 2 3 10 4" xfId="5896"/>
    <cellStyle name="Note 2 3 11" xfId="5897"/>
    <cellStyle name="Note 2 3 12" xfId="6433"/>
    <cellStyle name="Note 2 3 13" xfId="7059"/>
    <cellStyle name="Note 2 3 2" xfId="5898"/>
    <cellStyle name="Note 2 3 2 2" xfId="5899"/>
    <cellStyle name="Note 2 3 2 2 2" xfId="5900"/>
    <cellStyle name="Note 2 3 2 2 2 2" xfId="5901"/>
    <cellStyle name="Note 2 3 2 2 3" xfId="5902"/>
    <cellStyle name="Note 2 3 2 2 3 2" xfId="5903"/>
    <cellStyle name="Note 2 3 2 2 4" xfId="5904"/>
    <cellStyle name="Note 2 3 2 3" xfId="5905"/>
    <cellStyle name="Note 2 3 2 3 2" xfId="5906"/>
    <cellStyle name="Note 2 3 2 3 2 2" xfId="5907"/>
    <cellStyle name="Note 2 3 2 3 3" xfId="5908"/>
    <cellStyle name="Note 2 3 2 3 3 2" xfId="5909"/>
    <cellStyle name="Note 2 3 2 3 4" xfId="5910"/>
    <cellStyle name="Note 2 3 2 4" xfId="5911"/>
    <cellStyle name="Note 2 3 2 4 2" xfId="5912"/>
    <cellStyle name="Note 2 3 2 4 2 2" xfId="5913"/>
    <cellStyle name="Note 2 3 2 4 3" xfId="5914"/>
    <cellStyle name="Note 2 3 2 4 3 2" xfId="5915"/>
    <cellStyle name="Note 2 3 2 4 4" xfId="5916"/>
    <cellStyle name="Note 2 3 2 5" xfId="5917"/>
    <cellStyle name="Note 2 3 2 5 2" xfId="5918"/>
    <cellStyle name="Note 2 3 2 5 2 2" xfId="5919"/>
    <cellStyle name="Note 2 3 2 5 3" xfId="5920"/>
    <cellStyle name="Note 2 3 2 5 3 2" xfId="5921"/>
    <cellStyle name="Note 2 3 2 5 4" xfId="5922"/>
    <cellStyle name="Note 2 3 2 6" xfId="5923"/>
    <cellStyle name="Note 2 3 2 6 2" xfId="5924"/>
    <cellStyle name="Note 2 3 2 6 2 2" xfId="5925"/>
    <cellStyle name="Note 2 3 2 6 3" xfId="5926"/>
    <cellStyle name="Note 2 3 2 6 3 2" xfId="5927"/>
    <cellStyle name="Note 2 3 2 6 4" xfId="5928"/>
    <cellStyle name="Note 2 3 2 7" xfId="5929"/>
    <cellStyle name="Note 2 3 2 7 2" xfId="5930"/>
    <cellStyle name="Note 2 3 2 8" xfId="5931"/>
    <cellStyle name="Note 2 3 2 8 2" xfId="5932"/>
    <cellStyle name="Note 2 3 2 9" xfId="5933"/>
    <cellStyle name="Note 2 3 3" xfId="5934"/>
    <cellStyle name="Note 2 3 3 2" xfId="5935"/>
    <cellStyle name="Note 2 3 3 2 2" xfId="5936"/>
    <cellStyle name="Note 2 3 3 2 2 2" xfId="5937"/>
    <cellStyle name="Note 2 3 3 2 3" xfId="5938"/>
    <cellStyle name="Note 2 3 3 2 3 2" xfId="5939"/>
    <cellStyle name="Note 2 3 3 2 4" xfId="5940"/>
    <cellStyle name="Note 2 3 3 3" xfId="5941"/>
    <cellStyle name="Note 2 3 3 3 2" xfId="5942"/>
    <cellStyle name="Note 2 3 3 3 2 2" xfId="5943"/>
    <cellStyle name="Note 2 3 3 3 3" xfId="5944"/>
    <cellStyle name="Note 2 3 3 3 3 2" xfId="5945"/>
    <cellStyle name="Note 2 3 3 3 4" xfId="5946"/>
    <cellStyle name="Note 2 3 3 4" xfId="5947"/>
    <cellStyle name="Note 2 3 3 4 2" xfId="5948"/>
    <cellStyle name="Note 2 3 3 4 2 2" xfId="5949"/>
    <cellStyle name="Note 2 3 3 4 3" xfId="5950"/>
    <cellStyle name="Note 2 3 3 4 3 2" xfId="5951"/>
    <cellStyle name="Note 2 3 3 4 4" xfId="5952"/>
    <cellStyle name="Note 2 3 3 5" xfId="5953"/>
    <cellStyle name="Note 2 3 3 5 2" xfId="5954"/>
    <cellStyle name="Note 2 3 3 5 2 2" xfId="5955"/>
    <cellStyle name="Note 2 3 3 5 3" xfId="5956"/>
    <cellStyle name="Note 2 3 3 5 3 2" xfId="5957"/>
    <cellStyle name="Note 2 3 3 5 4" xfId="5958"/>
    <cellStyle name="Note 2 3 3 6" xfId="5959"/>
    <cellStyle name="Note 2 3 3 6 2" xfId="5960"/>
    <cellStyle name="Note 2 3 3 6 2 2" xfId="5961"/>
    <cellStyle name="Note 2 3 3 6 3" xfId="5962"/>
    <cellStyle name="Note 2 3 3 6 3 2" xfId="5963"/>
    <cellStyle name="Note 2 3 3 6 4" xfId="5964"/>
    <cellStyle name="Note 2 3 3 7" xfId="5965"/>
    <cellStyle name="Note 2 3 3 7 2" xfId="5966"/>
    <cellStyle name="Note 2 3 3 8" xfId="5967"/>
    <cellStyle name="Note 2 3 4" xfId="5968"/>
    <cellStyle name="Note 2 3 4 2" xfId="5969"/>
    <cellStyle name="Note 2 3 4 2 2" xfId="5970"/>
    <cellStyle name="Note 2 3 4 2 2 2" xfId="5971"/>
    <cellStyle name="Note 2 3 4 2 3" xfId="5972"/>
    <cellStyle name="Note 2 3 4 2 3 2" xfId="5973"/>
    <cellStyle name="Note 2 3 4 2 4" xfId="5974"/>
    <cellStyle name="Note 2 3 4 3" xfId="5975"/>
    <cellStyle name="Note 2 3 4 3 2" xfId="5976"/>
    <cellStyle name="Note 2 3 4 3 2 2" xfId="5977"/>
    <cellStyle name="Note 2 3 4 3 3" xfId="5978"/>
    <cellStyle name="Note 2 3 4 3 3 2" xfId="5979"/>
    <cellStyle name="Note 2 3 4 3 4" xfId="5980"/>
    <cellStyle name="Note 2 3 4 4" xfId="5981"/>
    <cellStyle name="Note 2 3 4 4 2" xfId="5982"/>
    <cellStyle name="Note 2 3 4 4 2 2" xfId="5983"/>
    <cellStyle name="Note 2 3 4 4 3" xfId="5984"/>
    <cellStyle name="Note 2 3 4 4 3 2" xfId="5985"/>
    <cellStyle name="Note 2 3 4 4 4" xfId="5986"/>
    <cellStyle name="Note 2 3 4 5" xfId="5987"/>
    <cellStyle name="Note 2 3 4 5 2" xfId="5988"/>
    <cellStyle name="Note 2 3 4 5 2 2" xfId="5989"/>
    <cellStyle name="Note 2 3 4 5 3" xfId="5990"/>
    <cellStyle name="Note 2 3 4 5 3 2" xfId="5991"/>
    <cellStyle name="Note 2 3 4 5 4" xfId="5992"/>
    <cellStyle name="Note 2 3 4 6" xfId="5993"/>
    <cellStyle name="Note 2 3 4 6 2" xfId="5994"/>
    <cellStyle name="Note 2 3 4 6 2 2" xfId="5995"/>
    <cellStyle name="Note 2 3 4 6 3" xfId="5996"/>
    <cellStyle name="Note 2 3 4 6 3 2" xfId="5997"/>
    <cellStyle name="Note 2 3 4 6 4" xfId="5998"/>
    <cellStyle name="Note 2 3 4 7" xfId="5999"/>
    <cellStyle name="Note 2 3 4 7 2" xfId="6000"/>
    <cellStyle name="Note 2 3 4 8" xfId="6001"/>
    <cellStyle name="Note 2 3 5" xfId="6002"/>
    <cellStyle name="Note 2 3 5 2" xfId="6003"/>
    <cellStyle name="Note 2 3 5 2 2" xfId="6004"/>
    <cellStyle name="Note 2 3 5 2 2 2" xfId="6005"/>
    <cellStyle name="Note 2 3 5 2 3" xfId="6006"/>
    <cellStyle name="Note 2 3 5 2 3 2" xfId="6007"/>
    <cellStyle name="Note 2 3 5 2 4" xfId="6008"/>
    <cellStyle name="Note 2 3 5 3" xfId="6009"/>
    <cellStyle name="Note 2 3 5 3 2" xfId="6010"/>
    <cellStyle name="Note 2 3 5 3 2 2" xfId="6011"/>
    <cellStyle name="Note 2 3 5 3 3" xfId="6012"/>
    <cellStyle name="Note 2 3 5 3 3 2" xfId="6013"/>
    <cellStyle name="Note 2 3 5 3 4" xfId="6014"/>
    <cellStyle name="Note 2 3 5 4" xfId="6015"/>
    <cellStyle name="Note 2 3 5 4 2" xfId="6016"/>
    <cellStyle name="Note 2 3 5 4 2 2" xfId="6017"/>
    <cellStyle name="Note 2 3 5 4 3" xfId="6018"/>
    <cellStyle name="Note 2 3 5 4 3 2" xfId="6019"/>
    <cellStyle name="Note 2 3 5 4 4" xfId="6020"/>
    <cellStyle name="Note 2 3 5 5" xfId="6021"/>
    <cellStyle name="Note 2 3 5 5 2" xfId="6022"/>
    <cellStyle name="Note 2 3 5 5 2 2" xfId="6023"/>
    <cellStyle name="Note 2 3 5 5 3" xfId="6024"/>
    <cellStyle name="Note 2 3 5 5 3 2" xfId="6025"/>
    <cellStyle name="Note 2 3 5 5 4" xfId="6026"/>
    <cellStyle name="Note 2 3 5 6" xfId="6027"/>
    <cellStyle name="Note 2 3 5 6 2" xfId="6028"/>
    <cellStyle name="Note 2 3 5 6 2 2" xfId="6029"/>
    <cellStyle name="Note 2 3 5 6 3" xfId="6030"/>
    <cellStyle name="Note 2 3 5 6 3 2" xfId="6031"/>
    <cellStyle name="Note 2 3 5 6 4" xfId="6032"/>
    <cellStyle name="Note 2 3 5 7" xfId="6033"/>
    <cellStyle name="Note 2 3 5 7 2" xfId="6034"/>
    <cellStyle name="Note 2 3 5 8" xfId="6035"/>
    <cellStyle name="Note 2 3 5 8 2" xfId="6036"/>
    <cellStyle name="Note 2 3 5 9" xfId="6037"/>
    <cellStyle name="Note 2 3 6" xfId="6038"/>
    <cellStyle name="Note 2 3 6 2" xfId="6039"/>
    <cellStyle name="Note 2 3 6 2 2" xfId="6040"/>
    <cellStyle name="Note 2 3 6 3" xfId="6041"/>
    <cellStyle name="Note 2 3 6 3 2" xfId="6042"/>
    <cellStyle name="Note 2 3 6 4" xfId="6043"/>
    <cellStyle name="Note 2 3 7" xfId="6044"/>
    <cellStyle name="Note 2 3 7 2" xfId="6045"/>
    <cellStyle name="Note 2 3 7 2 2" xfId="6046"/>
    <cellStyle name="Note 2 3 7 3" xfId="6047"/>
    <cellStyle name="Note 2 3 7 3 2" xfId="6048"/>
    <cellStyle name="Note 2 3 7 4" xfId="6049"/>
    <cellStyle name="Note 2 3 8" xfId="6050"/>
    <cellStyle name="Note 2 3 8 2" xfId="6051"/>
    <cellStyle name="Note 2 3 8 2 2" xfId="6052"/>
    <cellStyle name="Note 2 3 8 3" xfId="6053"/>
    <cellStyle name="Note 2 3 8 3 2" xfId="6054"/>
    <cellStyle name="Note 2 3 8 4" xfId="6055"/>
    <cellStyle name="Note 2 3 9" xfId="6056"/>
    <cellStyle name="Note 2 3 9 2" xfId="6057"/>
    <cellStyle name="Note 2 3 9 2 2" xfId="6058"/>
    <cellStyle name="Note 2 3 9 3" xfId="6059"/>
    <cellStyle name="Note 2 3 9 3 2" xfId="6060"/>
    <cellStyle name="Note 2 3 9 4" xfId="6061"/>
    <cellStyle name="Note 2 4" xfId="6062"/>
    <cellStyle name="Note 2 4 2" xfId="6063"/>
    <cellStyle name="Note 2 4 2 2" xfId="6064"/>
    <cellStyle name="Note 2 4 2 2 2" xfId="6065"/>
    <cellStyle name="Note 2 4 2 2 2 2" xfId="6066"/>
    <cellStyle name="Note 2 4 2 2 3" xfId="6067"/>
    <cellStyle name="Note 2 4 2 2 3 2" xfId="6068"/>
    <cellStyle name="Note 2 4 2 2 4" xfId="6069"/>
    <cellStyle name="Note 2 4 2 3" xfId="6070"/>
    <cellStyle name="Note 2 4 2 3 2" xfId="6071"/>
    <cellStyle name="Note 2 4 2 3 2 2" xfId="6072"/>
    <cellStyle name="Note 2 4 2 3 3" xfId="6073"/>
    <cellStyle name="Note 2 4 2 3 3 2" xfId="6074"/>
    <cellStyle name="Note 2 4 2 3 4" xfId="6075"/>
    <cellStyle name="Note 2 4 2 4" xfId="6076"/>
    <cellStyle name="Note 2 4 2 4 2" xfId="6077"/>
    <cellStyle name="Note 2 4 2 4 2 2" xfId="6078"/>
    <cellStyle name="Note 2 4 2 4 3" xfId="6079"/>
    <cellStyle name="Note 2 4 2 4 3 2" xfId="6080"/>
    <cellStyle name="Note 2 4 2 4 4" xfId="6081"/>
    <cellStyle name="Note 2 4 2 5" xfId="6082"/>
    <cellStyle name="Note 2 4 2 5 2" xfId="6083"/>
    <cellStyle name="Note 2 4 2 5 2 2" xfId="6084"/>
    <cellStyle name="Note 2 4 2 5 3" xfId="6085"/>
    <cellStyle name="Note 2 4 2 5 3 2" xfId="6086"/>
    <cellStyle name="Note 2 4 2 5 4" xfId="6087"/>
    <cellStyle name="Note 2 4 2 6" xfId="6088"/>
    <cellStyle name="Note 2 4 2 6 2" xfId="6089"/>
    <cellStyle name="Note 2 4 2 6 2 2" xfId="6090"/>
    <cellStyle name="Note 2 4 2 6 3" xfId="6091"/>
    <cellStyle name="Note 2 4 2 6 3 2" xfId="6092"/>
    <cellStyle name="Note 2 4 2 6 4" xfId="6093"/>
    <cellStyle name="Note 2 4 2 7" xfId="6094"/>
    <cellStyle name="Note 2 4 2 7 2" xfId="6095"/>
    <cellStyle name="Note 2 4 2 8" xfId="6096"/>
    <cellStyle name="Note 2 4 3" xfId="6097"/>
    <cellStyle name="Note 2 4 3 2" xfId="6098"/>
    <cellStyle name="Note 2 4 3 2 2" xfId="6099"/>
    <cellStyle name="Note 2 4 3 2 2 2" xfId="6100"/>
    <cellStyle name="Note 2 4 3 2 3" xfId="6101"/>
    <cellStyle name="Note 2 4 3 2 3 2" xfId="6102"/>
    <cellStyle name="Note 2 4 3 2 4" xfId="6103"/>
    <cellStyle name="Note 2 4 3 3" xfId="6104"/>
    <cellStyle name="Note 2 4 3 3 2" xfId="6105"/>
    <cellStyle name="Note 2 4 3 3 2 2" xfId="6106"/>
    <cellStyle name="Note 2 4 3 3 3" xfId="6107"/>
    <cellStyle name="Note 2 4 3 3 3 2" xfId="6108"/>
    <cellStyle name="Note 2 4 3 3 4" xfId="6109"/>
    <cellStyle name="Note 2 4 3 4" xfId="6110"/>
    <cellStyle name="Note 2 4 3 4 2" xfId="6111"/>
    <cellStyle name="Note 2 4 3 4 2 2" xfId="6112"/>
    <cellStyle name="Note 2 4 3 4 3" xfId="6113"/>
    <cellStyle name="Note 2 4 3 4 3 2" xfId="6114"/>
    <cellStyle name="Note 2 4 3 4 4" xfId="6115"/>
    <cellStyle name="Note 2 4 3 5" xfId="6116"/>
    <cellStyle name="Note 2 4 3 5 2" xfId="6117"/>
    <cellStyle name="Note 2 4 3 5 2 2" xfId="6118"/>
    <cellStyle name="Note 2 4 3 5 3" xfId="6119"/>
    <cellStyle name="Note 2 4 3 5 3 2" xfId="6120"/>
    <cellStyle name="Note 2 4 3 5 4" xfId="6121"/>
    <cellStyle name="Note 2 4 3 6" xfId="6122"/>
    <cellStyle name="Note 2 4 3 6 2" xfId="6123"/>
    <cellStyle name="Note 2 4 3 6 2 2" xfId="6124"/>
    <cellStyle name="Note 2 4 3 6 3" xfId="6125"/>
    <cellStyle name="Note 2 4 3 6 3 2" xfId="6126"/>
    <cellStyle name="Note 2 4 3 6 4" xfId="6127"/>
    <cellStyle name="Note 2 4 3 7" xfId="6128"/>
    <cellStyle name="Note 2 4 3 7 2" xfId="6129"/>
    <cellStyle name="Note 2 4 3 8" xfId="6130"/>
    <cellStyle name="Note 2 4 4" xfId="6131"/>
    <cellStyle name="Note 2 4 4 2" xfId="6132"/>
    <cellStyle name="Note 2 4 4 2 2" xfId="6133"/>
    <cellStyle name="Note 2 4 4 2 2 2" xfId="6134"/>
    <cellStyle name="Note 2 4 4 2 3" xfId="6135"/>
    <cellStyle name="Note 2 4 4 2 3 2" xfId="6136"/>
    <cellStyle name="Note 2 4 4 2 4" xfId="6137"/>
    <cellStyle name="Note 2 4 4 3" xfId="6138"/>
    <cellStyle name="Note 2 4 4 3 2" xfId="6139"/>
    <cellStyle name="Note 2 4 4 3 2 2" xfId="6140"/>
    <cellStyle name="Note 2 4 4 3 3" xfId="6141"/>
    <cellStyle name="Note 2 4 4 3 3 2" xfId="6142"/>
    <cellStyle name="Note 2 4 4 3 4" xfId="6143"/>
    <cellStyle name="Note 2 4 4 4" xfId="6144"/>
    <cellStyle name="Note 2 4 4 4 2" xfId="6145"/>
    <cellStyle name="Note 2 4 4 4 2 2" xfId="6146"/>
    <cellStyle name="Note 2 4 4 4 3" xfId="6147"/>
    <cellStyle name="Note 2 4 4 4 3 2" xfId="6148"/>
    <cellStyle name="Note 2 4 4 4 4" xfId="6149"/>
    <cellStyle name="Note 2 4 4 5" xfId="6150"/>
    <cellStyle name="Note 2 4 4 5 2" xfId="6151"/>
    <cellStyle name="Note 2 4 4 5 2 2" xfId="6152"/>
    <cellStyle name="Note 2 4 4 5 3" xfId="6153"/>
    <cellStyle name="Note 2 4 4 5 3 2" xfId="6154"/>
    <cellStyle name="Note 2 4 4 5 4" xfId="6155"/>
    <cellStyle name="Note 2 4 4 6" xfId="6156"/>
    <cellStyle name="Note 2 4 4 6 2" xfId="6157"/>
    <cellStyle name="Note 2 4 4 6 2 2" xfId="6158"/>
    <cellStyle name="Note 2 4 4 6 3" xfId="6159"/>
    <cellStyle name="Note 2 4 4 6 3 2" xfId="6160"/>
    <cellStyle name="Note 2 4 4 6 4" xfId="6161"/>
    <cellStyle name="Note 2 4 4 7" xfId="6162"/>
    <cellStyle name="Note 2 4 4 7 2" xfId="6163"/>
    <cellStyle name="Note 2 4 4 8" xfId="6164"/>
    <cellStyle name="Note 2 4 4 8 2" xfId="6165"/>
    <cellStyle name="Note 2 4 4 9" xfId="6166"/>
    <cellStyle name="Note 2 4 5" xfId="6167"/>
    <cellStyle name="Note 2 4 5 2" xfId="6168"/>
    <cellStyle name="Note 2 4 5 2 2" xfId="6169"/>
    <cellStyle name="Note 2 4 5 2 2 2" xfId="6170"/>
    <cellStyle name="Note 2 4 5 2 3" xfId="6171"/>
    <cellStyle name="Note 2 4 5 2 3 2" xfId="6172"/>
    <cellStyle name="Note 2 4 5 2 4" xfId="6173"/>
    <cellStyle name="Note 2 4 5 3" xfId="6174"/>
    <cellStyle name="Note 2 4 5 3 2" xfId="6175"/>
    <cellStyle name="Note 2 4 5 3 2 2" xfId="6176"/>
    <cellStyle name="Note 2 4 5 3 3" xfId="6177"/>
    <cellStyle name="Note 2 4 5 3 3 2" xfId="6178"/>
    <cellStyle name="Note 2 4 5 3 4" xfId="6179"/>
    <cellStyle name="Note 2 4 5 4" xfId="6180"/>
    <cellStyle name="Note 2 4 5 4 2" xfId="6181"/>
    <cellStyle name="Note 2 4 5 4 2 2" xfId="6182"/>
    <cellStyle name="Note 2 4 5 4 3" xfId="6183"/>
    <cellStyle name="Note 2 4 5 4 3 2" xfId="6184"/>
    <cellStyle name="Note 2 4 5 4 4" xfId="6185"/>
    <cellStyle name="Note 2 4 5 5" xfId="6186"/>
    <cellStyle name="Note 2 4 5 5 2" xfId="6187"/>
    <cellStyle name="Note 2 4 5 5 2 2" xfId="6188"/>
    <cellStyle name="Note 2 4 5 5 3" xfId="6189"/>
    <cellStyle name="Note 2 4 5 5 3 2" xfId="6190"/>
    <cellStyle name="Note 2 4 5 5 4" xfId="6191"/>
    <cellStyle name="Note 2 4 5 6" xfId="6192"/>
    <cellStyle name="Note 2 4 5 6 2" xfId="6193"/>
    <cellStyle name="Note 2 4 5 6 2 2" xfId="6194"/>
    <cellStyle name="Note 2 4 5 6 3" xfId="6195"/>
    <cellStyle name="Note 2 4 5 6 3 2" xfId="6196"/>
    <cellStyle name="Note 2 4 5 6 4" xfId="6197"/>
    <cellStyle name="Note 2 4 5 7" xfId="6198"/>
    <cellStyle name="Note 2 4 5 7 2" xfId="6199"/>
    <cellStyle name="Note 2 4 5 8" xfId="6200"/>
    <cellStyle name="Note 2 4 5 8 2" xfId="6201"/>
    <cellStyle name="Note 2 4 5 9" xfId="6202"/>
    <cellStyle name="Note 2 4 6" xfId="6203"/>
    <cellStyle name="Note 2 4 6 2" xfId="6204"/>
    <cellStyle name="Note 2 4 6 2 2" xfId="6205"/>
    <cellStyle name="Note 2 4 6 3" xfId="6206"/>
    <cellStyle name="Note 2 4 6 3 2" xfId="6207"/>
    <cellStyle name="Note 2 4 6 4" xfId="6208"/>
    <cellStyle name="Note 2 4 7" xfId="6209"/>
    <cellStyle name="Note 2 5" xfId="6210"/>
    <cellStyle name="Note 2 6" xfId="6211"/>
    <cellStyle name="Note 2 7" xfId="7060"/>
    <cellStyle name="Note 3" xfId="186"/>
    <cellStyle name="Note 3 2" xfId="753"/>
    <cellStyle name="Note 3 2 2" xfId="754"/>
    <cellStyle name="Note 3 2 2 2" xfId="755"/>
    <cellStyle name="Note 3 2 2 2 2" xfId="7061"/>
    <cellStyle name="Note 3 2 2 3" xfId="7062"/>
    <cellStyle name="Note 3 2 3" xfId="756"/>
    <cellStyle name="Note 3 2 3 2" xfId="7063"/>
    <cellStyle name="Note 3 2 4" xfId="6434"/>
    <cellStyle name="Note 3 2 5" xfId="7064"/>
    <cellStyle name="Note 3 3" xfId="757"/>
    <cellStyle name="Note 3 3 2" xfId="758"/>
    <cellStyle name="Note 3 3 2 2" xfId="7065"/>
    <cellStyle name="Note 3 3 3" xfId="6435"/>
    <cellStyle name="Note 3 3 4" xfId="7066"/>
    <cellStyle name="Note 3 4" xfId="759"/>
    <cellStyle name="Note 3 4 2" xfId="6436"/>
    <cellStyle name="Note 3 4 3" xfId="7067"/>
    <cellStyle name="Note 3 5" xfId="6212"/>
    <cellStyle name="Note 3 6" xfId="6437"/>
    <cellStyle name="Note 4" xfId="760"/>
    <cellStyle name="Note 4 2" xfId="761"/>
    <cellStyle name="Note 4 2 2" xfId="762"/>
    <cellStyle name="Note 4 2 2 2" xfId="763"/>
    <cellStyle name="Note 4 2 2 2 2" xfId="7068"/>
    <cellStyle name="Note 4 2 2 3" xfId="7069"/>
    <cellStyle name="Note 4 2 3" xfId="764"/>
    <cellStyle name="Note 4 2 3 2" xfId="7070"/>
    <cellStyle name="Note 4 2 4" xfId="7071"/>
    <cellStyle name="Note 4 3" xfId="765"/>
    <cellStyle name="Note 4 3 2" xfId="7072"/>
    <cellStyle name="Note 4 4" xfId="766"/>
    <cellStyle name="Note 4 4 2" xfId="7073"/>
    <cellStyle name="Note 4 5" xfId="6438"/>
    <cellStyle name="Note 4 6" xfId="7074"/>
    <cellStyle name="Note 5" xfId="767"/>
    <cellStyle name="Note 5 2" xfId="768"/>
    <cellStyle name="Note 5 2 2" xfId="769"/>
    <cellStyle name="Note 5 2 2 2" xfId="7075"/>
    <cellStyle name="Note 5 2 3" xfId="7076"/>
    <cellStyle name="Note 5 3" xfId="770"/>
    <cellStyle name="Note 5 3 2" xfId="7077"/>
    <cellStyle name="Note 5 4" xfId="7078"/>
    <cellStyle name="Note 6" xfId="771"/>
    <cellStyle name="Note 6 2" xfId="772"/>
    <cellStyle name="Note 6 2 2" xfId="773"/>
    <cellStyle name="Note 6 2 2 2" xfId="7079"/>
    <cellStyle name="Note 6 2 3" xfId="7080"/>
    <cellStyle name="Note 6 3" xfId="774"/>
    <cellStyle name="Note 6 3 2" xfId="7081"/>
    <cellStyle name="Note 6 4" xfId="7082"/>
    <cellStyle name="Note 7" xfId="775"/>
    <cellStyle name="Note 7 2" xfId="776"/>
    <cellStyle name="Note 7 2 2" xfId="777"/>
    <cellStyle name="Note 7 2 2 2" xfId="7083"/>
    <cellStyle name="Note 7 2 3" xfId="7084"/>
    <cellStyle name="Note 7 3" xfId="778"/>
    <cellStyle name="Note 7 3 2" xfId="7085"/>
    <cellStyle name="Note 7 4" xfId="7086"/>
    <cellStyle name="Note 8" xfId="779"/>
    <cellStyle name="Note 8 2" xfId="780"/>
    <cellStyle name="Note 8 2 2" xfId="781"/>
    <cellStyle name="Note 8 2 2 2" xfId="7087"/>
    <cellStyle name="Note 8 2 3" xfId="7088"/>
    <cellStyle name="Note 8 3" xfId="782"/>
    <cellStyle name="Note 8 3 2" xfId="7089"/>
    <cellStyle name="Note 8 4" xfId="7090"/>
    <cellStyle name="Note 9" xfId="783"/>
    <cellStyle name="Note 9 2" xfId="784"/>
    <cellStyle name="Note 9 2 2" xfId="785"/>
    <cellStyle name="Note 9 2 2 2" xfId="7091"/>
    <cellStyle name="Note 9 2 3" xfId="7092"/>
    <cellStyle name="Note 9 3" xfId="786"/>
    <cellStyle name="Note 9 3 2" xfId="7093"/>
    <cellStyle name="Note 9 4" xfId="7094"/>
    <cellStyle name="Number" xfId="7357"/>
    <cellStyle name="Number 2" xfId="7358"/>
    <cellStyle name="Number_Adjustments-RSVA" xfId="7359"/>
    <cellStyle name="OH01" xfId="87"/>
    <cellStyle name="OH01 2" xfId="6213"/>
    <cellStyle name="OHnplode" xfId="88"/>
    <cellStyle name="OHnplode 2" xfId="6214"/>
    <cellStyle name="OHnplode 3" xfId="6215"/>
    <cellStyle name="Output" xfId="89" builtinId="21" customBuiltin="1"/>
    <cellStyle name="Output 2" xfId="90"/>
    <cellStyle name="Output 2 2" xfId="187"/>
    <cellStyle name="Output 2 3" xfId="6440"/>
    <cellStyle name="Output 2 4" xfId="7095"/>
    <cellStyle name="Output 3" xfId="188"/>
    <cellStyle name="Output 3 2" xfId="787"/>
    <cellStyle name="Output 3 3" xfId="6393"/>
    <cellStyle name="Percent (0)" xfId="6216"/>
    <cellStyle name="Percent (0) 2" xfId="6217"/>
    <cellStyle name="Percent [0]" xfId="6218"/>
    <cellStyle name="Percent [00]" xfId="6219"/>
    <cellStyle name="Percent [00] 2" xfId="6220"/>
    <cellStyle name="Percent [2]" xfId="91"/>
    <cellStyle name="Percent [2] 2" xfId="6221"/>
    <cellStyle name="Percent [2] 2 2" xfId="6222"/>
    <cellStyle name="Percent 10" xfId="6223"/>
    <cellStyle name="Percent 11" xfId="6224"/>
    <cellStyle name="Percent 12" xfId="6225"/>
    <cellStyle name="Percent 13" xfId="6226"/>
    <cellStyle name="Percent 14" xfId="6227"/>
    <cellStyle name="Percent 15" xfId="6228"/>
    <cellStyle name="Percent 15 2" xfId="6229"/>
    <cellStyle name="Percent 15 3" xfId="6230"/>
    <cellStyle name="Percent 15 3 2" xfId="6231"/>
    <cellStyle name="Percent 15 3 2 2" xfId="6232"/>
    <cellStyle name="Percent 15 3 2 3" xfId="6233"/>
    <cellStyle name="Percent 15 3 2 4" xfId="6234"/>
    <cellStyle name="Percent 15 3 3" xfId="6235"/>
    <cellStyle name="Percent 15 3 4" xfId="6236"/>
    <cellStyle name="Percent 15 3 5" xfId="6237"/>
    <cellStyle name="Percent 15 4" xfId="6238"/>
    <cellStyle name="Percent 15 4 2" xfId="6239"/>
    <cellStyle name="Percent 15 4 3" xfId="6240"/>
    <cellStyle name="Percent 15 4 4" xfId="6241"/>
    <cellStyle name="Percent 15 5" xfId="6242"/>
    <cellStyle name="Percent 15 6" xfId="6243"/>
    <cellStyle name="Percent 15 7" xfId="6244"/>
    <cellStyle name="Percent 16" xfId="6245"/>
    <cellStyle name="Percent 16 2" xfId="6246"/>
    <cellStyle name="Percent 16 2 2" xfId="6247"/>
    <cellStyle name="Percent 16 2 2 2" xfId="6248"/>
    <cellStyle name="Percent 16 2 2 3" xfId="6249"/>
    <cellStyle name="Percent 16 2 2 4" xfId="6250"/>
    <cellStyle name="Percent 16 2 3" xfId="6251"/>
    <cellStyle name="Percent 16 2 4" xfId="6252"/>
    <cellStyle name="Percent 16 2 5" xfId="6253"/>
    <cellStyle name="Percent 16 3" xfId="6254"/>
    <cellStyle name="Percent 16 3 2" xfId="6255"/>
    <cellStyle name="Percent 16 3 3" xfId="6256"/>
    <cellStyle name="Percent 16 3 4" xfId="6257"/>
    <cellStyle name="Percent 16 4" xfId="6258"/>
    <cellStyle name="Percent 16 5" xfId="6259"/>
    <cellStyle name="Percent 16 6" xfId="6260"/>
    <cellStyle name="Percent 17" xfId="6261"/>
    <cellStyle name="Percent 18" xfId="6262"/>
    <cellStyle name="Percent 19" xfId="6263"/>
    <cellStyle name="Percent 2" xfId="788"/>
    <cellStyle name="Percent 2 2" xfId="6264"/>
    <cellStyle name="Percent 20" xfId="6265"/>
    <cellStyle name="Percent 21" xfId="6266"/>
    <cellStyle name="Percent 22" xfId="6267"/>
    <cellStyle name="Percent 23" xfId="6268"/>
    <cellStyle name="Percent 24" xfId="6269"/>
    <cellStyle name="Percent 25" xfId="6270"/>
    <cellStyle name="Percent 26" xfId="6271"/>
    <cellStyle name="Percent 26 2" xfId="6272"/>
    <cellStyle name="Percent 27" xfId="6273"/>
    <cellStyle name="Percent 27 2" xfId="6274"/>
    <cellStyle name="Percent 28" xfId="6275"/>
    <cellStyle name="Percent 28 2" xfId="6276"/>
    <cellStyle name="Percent 29" xfId="6277"/>
    <cellStyle name="Percent 29 2" xfId="6278"/>
    <cellStyle name="Percent 3" xfId="789"/>
    <cellStyle name="Percent 3 2" xfId="6279"/>
    <cellStyle name="Percent 30" xfId="6280"/>
    <cellStyle name="Percent 30 2" xfId="6281"/>
    <cellStyle name="Percent 31" xfId="6282"/>
    <cellStyle name="Percent 31 2" xfId="6283"/>
    <cellStyle name="Percent 32" xfId="6284"/>
    <cellStyle name="Percent 32 2" xfId="6285"/>
    <cellStyle name="Percent 33" xfId="6286"/>
    <cellStyle name="Percent 33 2" xfId="6287"/>
    <cellStyle name="Percent 34" xfId="6288"/>
    <cellStyle name="Percent 34 2" xfId="6289"/>
    <cellStyle name="Percent 35" xfId="6290"/>
    <cellStyle name="Percent 35 2" xfId="6291"/>
    <cellStyle name="Percent 36" xfId="6292"/>
    <cellStyle name="Percent 36 2" xfId="6293"/>
    <cellStyle name="Percent 37" xfId="6294"/>
    <cellStyle name="Percent 38" xfId="6295"/>
    <cellStyle name="Percent 39" xfId="6296"/>
    <cellStyle name="Percent 4" xfId="6297"/>
    <cellStyle name="Percent 4 2" xfId="6298"/>
    <cellStyle name="Percent 4 3" xfId="6299"/>
    <cellStyle name="Percent 4 3 2" xfId="6300"/>
    <cellStyle name="Percent 4 3 2 2" xfId="6301"/>
    <cellStyle name="Percent 4 3 2 3" xfId="6302"/>
    <cellStyle name="Percent 4 3 2 4" xfId="6303"/>
    <cellStyle name="Percent 4 3 3" xfId="6304"/>
    <cellStyle name="Percent 4 3 4" xfId="6305"/>
    <cellStyle name="Percent 4 3 5" xfId="6306"/>
    <cellStyle name="Percent 4 4" xfId="6307"/>
    <cellStyle name="Percent 4 4 2" xfId="6308"/>
    <cellStyle name="Percent 4 4 3" xfId="6309"/>
    <cellStyle name="Percent 4 4 4" xfId="6310"/>
    <cellStyle name="Percent 4 5" xfId="6311"/>
    <cellStyle name="Percent 4 6" xfId="6312"/>
    <cellStyle name="Percent 4 6 2" xfId="6313"/>
    <cellStyle name="Percent 40" xfId="6314"/>
    <cellStyle name="Percent 41" xfId="6399"/>
    <cellStyle name="Percent 42" xfId="6450"/>
    <cellStyle name="Percent 43" xfId="7111"/>
    <cellStyle name="Percent 5" xfId="6315"/>
    <cellStyle name="Percent 5 2" xfId="6316"/>
    <cellStyle name="Percent 6" xfId="6317"/>
    <cellStyle name="Percent 7" xfId="6318"/>
    <cellStyle name="Percent 8" xfId="6319"/>
    <cellStyle name="Percent 9" xfId="6320"/>
    <cellStyle name="PrePop Currency (0)" xfId="6321"/>
    <cellStyle name="PrePop Currency (2)" xfId="6322"/>
    <cellStyle name="PrePop Units (0)" xfId="6323"/>
    <cellStyle name="PrePop Units (1)" xfId="6324"/>
    <cellStyle name="PrePop Units (2)" xfId="6325"/>
    <cellStyle name="PSChar" xfId="92"/>
    <cellStyle name="PSChar 2" xfId="6326"/>
    <cellStyle name="PSChar 2 2" xfId="6327"/>
    <cellStyle name="PSDate" xfId="93"/>
    <cellStyle name="PSDate 2" xfId="6328"/>
    <cellStyle name="PSDate 2 2" xfId="6329"/>
    <cellStyle name="PSDec" xfId="94"/>
    <cellStyle name="PSDec 2" xfId="6330"/>
    <cellStyle name="PSDec 2 2" xfId="6331"/>
    <cellStyle name="PSHeading" xfId="95"/>
    <cellStyle name="PSHeading 2" xfId="6332"/>
    <cellStyle name="PSHeading 2 2" xfId="6333"/>
    <cellStyle name="PSInt" xfId="96"/>
    <cellStyle name="PSInt 2" xfId="6334"/>
    <cellStyle name="PSInt 2 2" xfId="6335"/>
    <cellStyle name="PSSpacer" xfId="97"/>
    <cellStyle name="PSSpacer 2" xfId="6336"/>
    <cellStyle name="PSSpacer 2 2" xfId="6337"/>
    <cellStyle name="SAPBEXaggData" xfId="7360"/>
    <cellStyle name="SAPBEXaggDataEmph" xfId="7361"/>
    <cellStyle name="SAPBEXaggItem" xfId="7362"/>
    <cellStyle name="SAPBEXaggItemX" xfId="7363"/>
    <cellStyle name="SAPBEXchaText" xfId="7364"/>
    <cellStyle name="SAPBEXexcBad7" xfId="7365"/>
    <cellStyle name="SAPBEXexcBad8" xfId="7366"/>
    <cellStyle name="SAPBEXexcBad9" xfId="7367"/>
    <cellStyle name="SAPBEXexcCritical4" xfId="7368"/>
    <cellStyle name="SAPBEXexcCritical5" xfId="7369"/>
    <cellStyle name="SAPBEXexcCritical6" xfId="7370"/>
    <cellStyle name="SAPBEXexcGood1" xfId="7371"/>
    <cellStyle name="SAPBEXexcGood2" xfId="7372"/>
    <cellStyle name="SAPBEXexcGood3" xfId="7373"/>
    <cellStyle name="SAPBEXfilterDrill" xfId="7374"/>
    <cellStyle name="SAPBEXfilterItem" xfId="7375"/>
    <cellStyle name="SAPBEXfilterText" xfId="7376"/>
    <cellStyle name="SAPBEXformats" xfId="7377"/>
    <cellStyle name="SAPBEXheaderItem" xfId="7378"/>
    <cellStyle name="SAPBEXheaderText" xfId="7379"/>
    <cellStyle name="SAPBEXHLevel0" xfId="7380"/>
    <cellStyle name="SAPBEXHLevel0X" xfId="7381"/>
    <cellStyle name="SAPBEXHLevel1" xfId="7382"/>
    <cellStyle name="SAPBEXHLevel1X" xfId="7383"/>
    <cellStyle name="SAPBEXHLevel2" xfId="7384"/>
    <cellStyle name="SAPBEXHLevel2X" xfId="7385"/>
    <cellStyle name="SAPBEXHLevel3" xfId="7386"/>
    <cellStyle name="SAPBEXHLevel3X" xfId="7387"/>
    <cellStyle name="SAPBEXinputData" xfId="7388"/>
    <cellStyle name="SAPBEXresData" xfId="7389"/>
    <cellStyle name="SAPBEXresDataEmph" xfId="7390"/>
    <cellStyle name="SAPBEXresItem" xfId="7391"/>
    <cellStyle name="SAPBEXresItemX" xfId="7392"/>
    <cellStyle name="SAPBEXstdData" xfId="7393"/>
    <cellStyle name="SAPBEXstdDataEmph" xfId="7394"/>
    <cellStyle name="SAPBEXstdItem" xfId="7395"/>
    <cellStyle name="SAPBEXstdItemX" xfId="7396"/>
    <cellStyle name="SAPBEXtitle" xfId="7397"/>
    <cellStyle name="SAPBEXundefined" xfId="7398"/>
    <cellStyle name="Sheet Title" xfId="7399"/>
    <cellStyle name="ShOut" xfId="7400"/>
    <cellStyle name="ShOut 2" xfId="7401"/>
    <cellStyle name="ShOut_Adjustments-RSVA" xfId="7402"/>
    <cellStyle name="Style 1" xfId="6338"/>
    <cellStyle name="Style 1 2" xfId="7403"/>
    <cellStyle name="Style 2" xfId="7404"/>
    <cellStyle name="Style 2 2" xfId="7405"/>
    <cellStyle name="Style 2_Adjustments-RSVA" xfId="7406"/>
    <cellStyle name="Style 22" xfId="6339"/>
    <cellStyle name="Style 26" xfId="6340"/>
    <cellStyle name="Style 27" xfId="6341"/>
    <cellStyle name="Style 28" xfId="6342"/>
    <cellStyle name="Style 3" xfId="7407"/>
    <cellStyle name="Style 3 2" xfId="7408"/>
    <cellStyle name="Style 3_Adjustments-RSVA" xfId="7409"/>
    <cellStyle name="subtotals" xfId="6343"/>
    <cellStyle name="Text Indent A" xfId="6344"/>
    <cellStyle name="Text Indent B" xfId="6345"/>
    <cellStyle name="Text Indent C" xfId="6346"/>
    <cellStyle name="Title" xfId="98" builtinId="15" customBuiltin="1"/>
    <cellStyle name="Title 2" xfId="99"/>
    <cellStyle name="Title 2 2" xfId="189"/>
    <cellStyle name="Title 2 3" xfId="6347"/>
    <cellStyle name="Title 2 4" xfId="7096"/>
    <cellStyle name="Title 3" xfId="190"/>
    <cellStyle name="Title 3 2" xfId="6394"/>
    <cellStyle name="Title 3 3" xfId="7097"/>
    <cellStyle name="Total" xfId="100" builtinId="25" customBuiltin="1"/>
    <cellStyle name="Total 2" xfId="101"/>
    <cellStyle name="Total 2 2" xfId="191"/>
    <cellStyle name="Total 2 2 2" xfId="6348"/>
    <cellStyle name="Total 2 3" xfId="6349"/>
    <cellStyle name="Total 2 4" xfId="7098"/>
    <cellStyle name="Total 2_Order Book" xfId="6350"/>
    <cellStyle name="Total 3" xfId="192"/>
    <cellStyle name="Total 3 2" xfId="790"/>
    <cellStyle name="Total 3 3" xfId="6395"/>
    <cellStyle name="Vertical" xfId="6351"/>
    <cellStyle name="Warning Text" xfId="102" builtinId="11" customBuiltin="1"/>
    <cellStyle name="Warning Text 2" xfId="103"/>
    <cellStyle name="Warning Text 2 2" xfId="193"/>
    <cellStyle name="Warning Text 2 3" xfId="7099"/>
    <cellStyle name="Warning Text 3" xfId="194"/>
    <cellStyle name="Warning Text 3 2" xfId="6396"/>
    <cellStyle name="Warning Text 3 3" xfId="7100"/>
    <cellStyle name="x" xfId="7410"/>
    <cellStyle name="x 2" xfId="7411"/>
    <cellStyle name="x_2007 PBR Filing Working File 080115" xfId="7412"/>
    <cellStyle name="x_2008 PBR Filing Working File 090116" xfId="7413"/>
    <cellStyle name="x_2010 RMDx BP090610c-1" xfId="7414"/>
    <cellStyle name="x_2010 RMDx BP091222c-old" xfId="7415"/>
    <cellStyle name="x_Actual vs. Budget Volume" xfId="7416"/>
    <cellStyle name="x_Adjustments-RSVA" xfId="7417"/>
    <cellStyle name="x_Adjustments-RSVA_Brampton Rev. Tracking" xfId="7418"/>
    <cellStyle name="x_Book1" xfId="7419"/>
    <cellStyle name="x_Brampton HOBNI RCOPA Tracking" xfId="7420"/>
    <cellStyle name="x_Brampton Rev. Tracking" xfId="7421"/>
    <cellStyle name="x_CCA-Request_H11bps" xfId="7422"/>
    <cellStyle name="x_CCA-Request_H11bps 2" xfId="7423"/>
    <cellStyle name="x_CCA-Request_H11bps July 9" xfId="7424"/>
    <cellStyle name="x_CCA-Request_H11bps July 9 2" xfId="7425"/>
    <cellStyle name="x_CCA-Request_H11bps July 9_2007 PBR Filing Working File 080115" xfId="7426"/>
    <cellStyle name="x_CCA-Request_H11bps July 9_2008 PBR Filing Working File 090116" xfId="7427"/>
    <cellStyle name="x_CCA-Request_H11bps July 9_2010 RMDx BP090610c-1" xfId="7428"/>
    <cellStyle name="x_CCA-Request_H11bps July 9_2010 RMDx BP091222c-old" xfId="7429"/>
    <cellStyle name="x_CCA-Request_H11bps July 9_Actual vs. Budget Volume" xfId="7430"/>
    <cellStyle name="x_CCA-Request_H11bps July 9_Adjustments-RSVA" xfId="7431"/>
    <cellStyle name="x_CCA-Request_H11bps July 9_Adjustments-RSVA_Brampton Rev. Tracking" xfId="7432"/>
    <cellStyle name="x_CCA-Request_H11bps July 9_Book1" xfId="7433"/>
    <cellStyle name="x_CCA-Request_H11bps July 9_Brampton HOBNI RCOPA Tracking" xfId="7434"/>
    <cellStyle name="x_CCA-Request_H11bps July 9_Brampton Rev. Tracking" xfId="7435"/>
    <cellStyle name="x_CCA-Request_H11bps July 9_Dec 2011 Rider 8 and Smart Meter Schedule 120105" xfId="7436"/>
    <cellStyle name="x_CCA-Request_H11bps July 9_Detail" xfId="7437"/>
    <cellStyle name="x_CCA-Request_H11bps July 9_Dx Decision Workbook (2)" xfId="7438"/>
    <cellStyle name="x_CCA-Request_H11bps July 9_F_Mstr_Cntrl_rates" xfId="7439"/>
    <cellStyle name="x_CCA-Request_H11bps July 9_Fcst_Chg_new" xfId="7440"/>
    <cellStyle name="x_CCA-Request_H11bps July 9_Fcst_new" xfId="7441"/>
    <cellStyle name="x_CCA-Request_H11bps July 9_Fcst_Prev_new" xfId="7442"/>
    <cellStyle name="x_CCA-Request_H11bps July 9_In_F_Dx_Rates_new" xfId="7443"/>
    <cellStyle name="x_CCA-Request_H11bps July 9_In_R_Customers_new" xfId="7444"/>
    <cellStyle name="x_CCA-Request_H11bps July 9_In_R_kWhs_New" xfId="7445"/>
    <cellStyle name="x_CCA-Request_H11bps July 9_In_R_kWs_New" xfId="7446"/>
    <cellStyle name="x_CCA-Request_H11bps July 9_LV" xfId="7447"/>
    <cellStyle name="x_CCA-Request_H11bps July 9_Monthly Foregone Revenue Cal'n_08PL based on Sep07 LF_090109 (3)" xfId="7448"/>
    <cellStyle name="x_CCA-Request_H11bps July 9_Out_Accrual_Bud_091222c" xfId="7449"/>
    <cellStyle name="x_CCA-Request_H11bps July 9_Out_Accrual_Bud_100222f" xfId="7450"/>
    <cellStyle name="x_CCA-Request_H11bps July 9_Out_Accrual_Bud_100525g" xfId="7451"/>
    <cellStyle name="x_CCA-Request_H11bps July 9_Out_Accural_Bud_101112a" xfId="7452"/>
    <cellStyle name="x_CCA-Request_H11bps July 9_Out_Variances_Summary" xfId="7453"/>
    <cellStyle name="x_CCA-Request_H11bps July 9_Q4-07 METS Rebate Accrual" xfId="7454"/>
    <cellStyle name="x_CCA-Request_H11bps July 9_Q4-07 METS Revenue Accrual" xfId="7455"/>
    <cellStyle name="x_CCA-Request_H11bps July 9_Rate Class" xfId="7456"/>
    <cellStyle name="x_CCA-Request_H11bps July 9_Revenue High Level Checking" xfId="7457"/>
    <cellStyle name="x_CCA-Request_H11bps July 9_RMBill Master Dec08 090105" xfId="7458"/>
    <cellStyle name="x_CCA-Request_H11bps July 9_RMBill Master Dec08 090116" xfId="7459"/>
    <cellStyle name="x_CCA-Request_H11bps July 9_RMDx BP061208b ACDec07_071227" xfId="7460"/>
    <cellStyle name="x_CCA-Request_H11bps July 9_RMDx BP061208b ACDec07_080104" xfId="7461"/>
    <cellStyle name="x_CCA-Request_H11bps July 9_RMDx BP061208b ACJune07_290607" xfId="7462"/>
    <cellStyle name="x_CCA-Request_H11bps July 9_RMDx BP071213h ACApr08_080430" xfId="7463"/>
    <cellStyle name="x_CCA-Request_H11bps July 9_RMDx BP071213h ACAugust08_080903" xfId="7464"/>
    <cellStyle name="x_CCA-Request_H11bps July 9_RMDx BP071213h ACDec08_090105v2" xfId="7465"/>
    <cellStyle name="x_CCA-Request_H11bps July 9_RMDx BP071213h ACFeb08_080304" xfId="7466"/>
    <cellStyle name="x_CCA-Request_H11bps July 9_RMDx BP071213h ACJuly08_080805 v3" xfId="7467"/>
    <cellStyle name="x_CCA-Request_H11bps July 9_RMDx BP071213h ACJune08_080703_SM Adjusted" xfId="7468"/>
    <cellStyle name="x_CCA-Request_H11bps July 9_RMDx BP071213h ACMar08_080401" xfId="7469"/>
    <cellStyle name="x_CCA-Request_H11bps July 9_RMDx BP071213h ACMay08_080603b" xfId="7470"/>
    <cellStyle name="x_CCA-Request_H11bps July 9_RMDx BP071213h ACNov08_081202" xfId="7471"/>
    <cellStyle name="x_CCA-Request_H11bps July 9_RMDx BP071213h ACOct08_081104" xfId="7472"/>
    <cellStyle name="x_CCA-Request_H11bps July 9_RMDx BP090121i ACDec09_100118" xfId="7473"/>
    <cellStyle name="x_CCA-Request_H11bps July 9_RMDx BP090121i ACJan09_090117" xfId="7474"/>
    <cellStyle name="x_CCA-Request_H11bps July 9_RMDx BP090121i ACJan09_090204b" xfId="7475"/>
    <cellStyle name="x_CCA-Request_H11bps July 9_RMDx BP090121i ACJuly09_090730" xfId="7476"/>
    <cellStyle name="x_CCA-Request_H11bps July 9_RMDx BP090121i ACJune09_090707_newrates" xfId="7477"/>
    <cellStyle name="x_CCA-Request_H11bps July 9_RMDx BP090121i ACMay09_090507_new rate classes" xfId="7478"/>
    <cellStyle name="x_CCA-Request_H11bps July 9_RMDx BP090121i ACMay09_090519" xfId="7479"/>
    <cellStyle name="x_CCA-Request_H11bps July 9_RMDx BP090121i ACMay09_090604" xfId="7480"/>
    <cellStyle name="x_CCA-Request_H11bps July 9_RMDx BP100525g ACMay10_100611" xfId="7481"/>
    <cellStyle name="x_CCA-Request_H11bps July 9_RMTx" xfId="7482"/>
    <cellStyle name="x_CCA-Request_H11bps July 9_RMTx BP052510j_Sep09LF ACAug10_100902" xfId="7483"/>
    <cellStyle name="x_CCA-Request_H11bps July 9_RMTx BP052510j_Sep09LF ACDec10_110106" xfId="7484"/>
    <cellStyle name="x_CCA-Request_H11bps July 9_RMTx BP081216h_Apr08LF ACNov09_100104 - Lei" xfId="7485"/>
    <cellStyle name="x_CCA-Request_H11bps July 9_Sheet1" xfId="7486"/>
    <cellStyle name="x_CCA-Request_H11bps July 9_Year End 2008 Journal Entry Workbook" xfId="7487"/>
    <cellStyle name="x_CCA-Request_H11bps_2007 PBR Filing Working File 080115" xfId="7488"/>
    <cellStyle name="x_CCA-Request_H11bps_2008 PBR Filing Working File 090116" xfId="7489"/>
    <cellStyle name="x_CCA-Request_H11bps_2010 RMDx BP090610c-1" xfId="7490"/>
    <cellStyle name="x_CCA-Request_H11bps_2010 RMDx BP091222c-old" xfId="7491"/>
    <cellStyle name="x_CCA-Request_H11bps_Actual vs. Budget Volume" xfId="7492"/>
    <cellStyle name="x_CCA-Request_H11bps_Adjustments-RSVA" xfId="7493"/>
    <cellStyle name="x_CCA-Request_H11bps_Adjustments-RSVA_Brampton Rev. Tracking" xfId="7494"/>
    <cellStyle name="x_CCA-Request_H11bps_Book1" xfId="7495"/>
    <cellStyle name="x_CCA-Request_H11bps_Brampton HOBNI RCOPA Tracking" xfId="7496"/>
    <cellStyle name="x_CCA-Request_H11bps_Brampton Rev. Tracking" xfId="7497"/>
    <cellStyle name="x_CCA-Request_H11bps_Dec 2011 Rider 8 and Smart Meter Schedule 120105" xfId="7498"/>
    <cellStyle name="x_CCA-Request_H11bps_Detail" xfId="7499"/>
    <cellStyle name="x_CCA-Request_H11bps_Dx Decision Workbook (2)" xfId="7500"/>
    <cellStyle name="x_CCA-Request_H11bps_F_Mstr_Cntrl_rates" xfId="7501"/>
    <cellStyle name="x_CCA-Request_H11bps_Fcst_Chg_new" xfId="7502"/>
    <cellStyle name="x_CCA-Request_H11bps_Fcst_new" xfId="7503"/>
    <cellStyle name="x_CCA-Request_H11bps_Fcst_Prev_new" xfId="7504"/>
    <cellStyle name="x_CCA-Request_H11bps_In_F_Dx_Rates_new" xfId="7505"/>
    <cellStyle name="x_CCA-Request_H11bps_In_R_Customers_new" xfId="7506"/>
    <cellStyle name="x_CCA-Request_H11bps_In_R_kWhs_New" xfId="7507"/>
    <cellStyle name="x_CCA-Request_H11bps_In_R_kWs_New" xfId="7508"/>
    <cellStyle name="x_CCA-Request_H11bps_LV" xfId="7509"/>
    <cellStyle name="x_CCA-Request_H11bps_Monthly Foregone Revenue Cal'n_08PL based on Sep07 LF_090109 (3)" xfId="7510"/>
    <cellStyle name="x_CCA-Request_H11bps_Out_Accrual_Bud_091222c" xfId="7511"/>
    <cellStyle name="x_CCA-Request_H11bps_Out_Accrual_Bud_100222f" xfId="7512"/>
    <cellStyle name="x_CCA-Request_H11bps_Out_Accrual_Bud_100525g" xfId="7513"/>
    <cellStyle name="x_CCA-Request_H11bps_Out_Accural_Bud_101112a" xfId="7514"/>
    <cellStyle name="x_CCA-Request_H11bps_Out_Variances_Summary" xfId="7515"/>
    <cellStyle name="x_CCA-Request_H11bps_Q4-07 METS Rebate Accrual" xfId="7516"/>
    <cellStyle name="x_CCA-Request_H11bps_Q4-07 METS Revenue Accrual" xfId="7517"/>
    <cellStyle name="x_CCA-Request_H11bps_Rate Class" xfId="7518"/>
    <cellStyle name="x_CCA-Request_H11bps_Revenue High Level Checking" xfId="7519"/>
    <cellStyle name="x_CCA-Request_H11bps_RMBill Master Dec08 090105" xfId="7520"/>
    <cellStyle name="x_CCA-Request_H11bps_RMBill Master Dec08 090116" xfId="7521"/>
    <cellStyle name="x_CCA-Request_H11bps_RMDx BP061208b ACDec07_071227" xfId="7522"/>
    <cellStyle name="x_CCA-Request_H11bps_RMDx BP061208b ACDec07_080104" xfId="7523"/>
    <cellStyle name="x_CCA-Request_H11bps_RMDx BP061208b ACJune07_290607" xfId="7524"/>
    <cellStyle name="x_CCA-Request_H11bps_RMDx BP071213h ACApr08_080430" xfId="7525"/>
    <cellStyle name="x_CCA-Request_H11bps_RMDx BP071213h ACAugust08_080903" xfId="7526"/>
    <cellStyle name="x_CCA-Request_H11bps_RMDx BP071213h ACDec08_090105v2" xfId="7527"/>
    <cellStyle name="x_CCA-Request_H11bps_RMDx BP071213h ACFeb08_080304" xfId="7528"/>
    <cellStyle name="x_CCA-Request_H11bps_RMDx BP071213h ACJuly08_080805 v3" xfId="7529"/>
    <cellStyle name="x_CCA-Request_H11bps_RMDx BP071213h ACJune08_080703_SM Adjusted" xfId="7530"/>
    <cellStyle name="x_CCA-Request_H11bps_RMDx BP071213h ACMar08_080401" xfId="7531"/>
    <cellStyle name="x_CCA-Request_H11bps_RMDx BP071213h ACMay08_080603b" xfId="7532"/>
    <cellStyle name="x_CCA-Request_H11bps_RMDx BP071213h ACNov08_081202" xfId="7533"/>
    <cellStyle name="x_CCA-Request_H11bps_RMDx BP071213h ACOct08_081104" xfId="7534"/>
    <cellStyle name="x_CCA-Request_H11bps_RMDx BP090121i ACDec09_100118" xfId="7535"/>
    <cellStyle name="x_CCA-Request_H11bps_RMDx BP090121i ACJan09_090117" xfId="7536"/>
    <cellStyle name="x_CCA-Request_H11bps_RMDx BP090121i ACJan09_090204b" xfId="7537"/>
    <cellStyle name="x_CCA-Request_H11bps_RMDx BP090121i ACJuly09_090730" xfId="7538"/>
    <cellStyle name="x_CCA-Request_H11bps_RMDx BP090121i ACJune09_090707_newrates" xfId="7539"/>
    <cellStyle name="x_CCA-Request_H11bps_RMDx BP090121i ACMay09_090507_new rate classes" xfId="7540"/>
    <cellStyle name="x_CCA-Request_H11bps_RMDx BP090121i ACMay09_090519" xfId="7541"/>
    <cellStyle name="x_CCA-Request_H11bps_RMDx BP090121i ACMay09_090604" xfId="7542"/>
    <cellStyle name="x_CCA-Request_H11bps_RMDx BP100525g ACMay10_100611" xfId="7543"/>
    <cellStyle name="x_CCA-Request_H11bps_RMTx" xfId="7544"/>
    <cellStyle name="x_CCA-Request_H11bps_RMTx BP052510j_Sep09LF ACAug10_100902" xfId="7545"/>
    <cellStyle name="x_CCA-Request_H11bps_RMTx BP052510j_Sep09LF ACDec10_110106" xfId="7546"/>
    <cellStyle name="x_CCA-Request_H11bps_RMTx BP081216h_Apr08LF ACNov09_100104 - Lei" xfId="7547"/>
    <cellStyle name="x_CCA-Request_H11bps_Sheet1" xfId="7548"/>
    <cellStyle name="x_CCA-Request_H11bps_Year End 2008 Journal Entry Workbook" xfId="7549"/>
    <cellStyle name="x_Dec 2011 Rider 8 and Smart Meter Schedule 120105" xfId="7550"/>
    <cellStyle name="x_Detail" xfId="7551"/>
    <cellStyle name="x_Dx Decision Workbook (2)" xfId="7552"/>
    <cellStyle name="x_F_Mstr_Cntrl_rates" xfId="7553"/>
    <cellStyle name="x_Fcst_Chg_new" xfId="7554"/>
    <cellStyle name="x_Fcst_new" xfId="7555"/>
    <cellStyle name="x_Fcst_Prev_new" xfId="7556"/>
    <cellStyle name="x_In_F_Dx_Rates_new" xfId="7557"/>
    <cellStyle name="x_In_R_Customers_new" xfId="7558"/>
    <cellStyle name="x_In_R_kWhs_New" xfId="7559"/>
    <cellStyle name="x_In_R_kWs_New" xfId="7560"/>
    <cellStyle name="x_LV" xfId="7561"/>
    <cellStyle name="x_Monthly Foregone Revenue Cal'n_08PL based on Sep07 LF_090109 (3)" xfId="7562"/>
    <cellStyle name="x_Out_Accrual_Bud_091222c" xfId="7563"/>
    <cellStyle name="x_Out_Accrual_Bud_100222f" xfId="7564"/>
    <cellStyle name="x_Out_Accrual_Bud_100525g" xfId="7565"/>
    <cellStyle name="x_Out_Accural_Bud_101112a" xfId="7566"/>
    <cellStyle name="x_Out_Variances_Summary" xfId="7567"/>
    <cellStyle name="x_Q4-07 METS Rebate Accrual" xfId="7568"/>
    <cellStyle name="x_Q4-07 METS Revenue Accrual" xfId="7569"/>
    <cellStyle name="x_Rate Class" xfId="7570"/>
    <cellStyle name="x_Revenue High Level Checking" xfId="7571"/>
    <cellStyle name="x_RMBill Master Dec08 090105" xfId="7572"/>
    <cellStyle name="x_RMBill Master Dec08 090116" xfId="7573"/>
    <cellStyle name="x_RMDx BP061208b ACDec07_071227" xfId="7574"/>
    <cellStyle name="x_RMDx BP061208b ACDec07_080104" xfId="7575"/>
    <cellStyle name="x_RMDx BP061208b ACJune07_290607" xfId="7576"/>
    <cellStyle name="x_RMDx BP071213h ACApr08_080430" xfId="7577"/>
    <cellStyle name="x_RMDx BP071213h ACAugust08_080903" xfId="7578"/>
    <cellStyle name="x_RMDx BP071213h ACDec08_090105v2" xfId="7579"/>
    <cellStyle name="x_RMDx BP071213h ACFeb08_080304" xfId="7580"/>
    <cellStyle name="x_RMDx BP071213h ACJuly08_080805 v3" xfId="7581"/>
    <cellStyle name="x_RMDx BP071213h ACJune08_080703_SM Adjusted" xfId="7582"/>
    <cellStyle name="x_RMDx BP071213h ACMar08_080401" xfId="7583"/>
    <cellStyle name="x_RMDx BP071213h ACMay08_080603b" xfId="7584"/>
    <cellStyle name="x_RMDx BP071213h ACNov08_081202" xfId="7585"/>
    <cellStyle name="x_RMDx BP071213h ACOct08_081104" xfId="7586"/>
    <cellStyle name="x_RMDx BP090121i ACDec09_100118" xfId="7587"/>
    <cellStyle name="x_RMDx BP090121i ACJan09_090117" xfId="7588"/>
    <cellStyle name="x_RMDx BP090121i ACJan09_090204b" xfId="7589"/>
    <cellStyle name="x_RMDx BP090121i ACJuly09_090730" xfId="7590"/>
    <cellStyle name="x_RMDx BP090121i ACJune09_090707_newrates" xfId="7591"/>
    <cellStyle name="x_RMDx BP090121i ACMay09_090507_new rate classes" xfId="7592"/>
    <cellStyle name="x_RMDx BP090121i ACMay09_090519" xfId="7593"/>
    <cellStyle name="x_RMDx BP090121i ACMay09_090604" xfId="7594"/>
    <cellStyle name="x_RMDx BP100525g ACMay10_100611" xfId="7595"/>
    <cellStyle name="x_RMTx" xfId="7596"/>
    <cellStyle name="x_RMTx BP052510j_Sep09LF ACAug10_100902" xfId="7597"/>
    <cellStyle name="x_RMTx BP052510j_Sep09LF ACDec10_110106" xfId="7598"/>
    <cellStyle name="x_RMTx BP081216h_Apr08LF ACNov09_100104 - Lei" xfId="7599"/>
    <cellStyle name="x_Sheet1" xfId="7600"/>
    <cellStyle name="x_Year End 2008 Journal Entry Workbook" xfId="7601"/>
  </cellStyles>
  <dxfs count="0"/>
  <tableStyles count="0" defaultTableStyle="TableStyleMedium2" defaultPivotStyle="PivotStyleLight16"/>
  <colors>
    <mruColors>
      <color rgb="FFA3FC76"/>
      <color rgb="FF9BE5FF"/>
      <color rgb="FFFFE389"/>
      <color rgb="FFC2FDA5"/>
      <color rgb="FFDAFEC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25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15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40" Type="http://schemas.openxmlformats.org/officeDocument/2006/relationships/sharedStrings" Target="sharedStrings.xml"/><Relationship Id="rId145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3%20Dx%20Tariff%200212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BP%20-%20RMTx\Old%20011022\BIG%20DX%20010629a%20010719a%20BAS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2%20for%20RMDx%20BP061208b.zip\TEMP\Apr-03%20IMO%20Invoice%20Estimate%20Data%20(5%20business%20day%20after%20month%20end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REPORTNG\Integration\2000\05-2000\SLA%20Reporting%20Inpu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\Meter%20Exit\Rebate%20statement\Copy%20of%20METS1%20and%202%202007%20Cheques%20(2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129913\Local%20Settings\Temp\Temporary%20Directory%201%20for%20MasterVersion088-POC2007-11-Ryan060526-1045%20(3).zip\MasterVersion08&#183;8-POC2007-11-Ryan060526-104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ergi%20Base%20Billing\2004\Jan%202004%20Base\January%202004%20Base%20V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financial\Joseph\Helen\2002\2002-12-31%20(Preliminary%20Update-5)\CCMABX03A\7901-CCMABX03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316036\Local%20Settings\Temporary%20Internet%20Files\OLK2\SmartMeterPPSR%20Oct%202008_Nov%2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New%20Name%20XNV's\iscextss.xnv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us%20Reports%20&amp;%20Conceptual%20Work%20Plan\Status%20Reports%20-%20May%202002\Account%20Execs\APR%20MOR%20v0.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utlook%2098%20Setup\My%20Documents\2001%20Month%20End%20Journals\Revenue%20Journals%20&amp;%20Year%20End%20Revenue%20Projection\10%20Revenue%20Journals%20for%20October\2001_Retail_unbilled_Vo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PRN%20PROJECT%202006\REPORTS\JRLS%20FOR%20GREG_all%20backup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WINNT\Profiles\396116\Desktop\based%20pensionable%20earnings%20for%20Q4%2020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LY%202007%20CAPITAL%20CONTINUITY\JULY2007_CONTINUITY%20SCHEDULES_b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siness%20Plan%20Models\Tx\RMTx%202007%20BP061208a_070828_Existing%20Rates&amp;%20CD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Assets\2005\Reg.%20Assets%20Report%20Apr%202005%20v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86465$\Time%20_%20Cost%20Allocation\2004%2011%20AM%20Allocation\Time%20Allocation%20Study%20Summary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2%20for%20RMDx%20BP061208b.zip\TEMP\v2%20DRAFT%2004-02%20COP%20Variance%20Data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09%20Revenue%20Managment%20Dx\9.5%20RMDx%20Model\RMDx%20Accrual%20Models\TEMP\Jan%20Direct%20LDC%20CSS%20Actual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MAY%202007%20CAPITAL%20CONTINUITY\JAN2007_CONTINUITY%20SCHEDULES_old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ergi%20Base%20Billing\2006\May%202006%20Base\May%202006%20Basev3_ETS%20rebilled%20for%20Mkt%20Ready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7\CDM\OPA\November%2007\OPA_PSR_Novembe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MO%20Finance\Business%20Plans%20-%20Oct%202007\2008%20Budget%20Trending%20Input\2008_Monthly_Planning_Model-%202007%2011%2009_v3.85_NA%20(Budget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gram%20Level%20Info\Change%20Management\Change%20Log\Smart%20Meter%20Change%20Log%202007-04-05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210364\Local%20Settings\Temporary%20Internet%20Files\OLK9\CCCM%202006%20Final%20(3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My%20Documents_Jay\2008%20Budget\2008%20Stations%20Budget%20Trends%20-%20Jan03rd%20workshe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8257\Local%20Settings\Temporary%20Internet%20Files\OLK73\2009%20Grid%20Ops%20Budget%20Build_Dec07_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9\Z%20L&amp;F\Reports\01%20-%20Jan\P&amp;P_Lines%20&amp;%20Forestry_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HydroOne%20Benefits%20Forecast%20%20May-29-0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91001$\Documents%20and%20Settings\ssachdevlocal\My%20Documents\Hydro%20One\Life%20of%20Deal%20Forecast\Business%20Support\Model\Project%20Initiative%20ChangeOrder%20Template%20-%20Symco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202981\AppData\Local\Microsoft\Windows\Temporary%20Internet%20Files\Content.Outlook\HO5N0VHT\June%202013%20Regulatory%20Assets%20Report%20LTD_090717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Accounts\Individual%20Regulatory%20Accounts\Smart%20Meters\Monthly%20Journal%20Entry\2013\Smart%20Meter%20-%20Annual%20Analysis%20(AF%20Nov%2025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9\Z%20L&amp;F\Reports\03%20-%20Mar\P&amp;P_Lines%20&amp;%20Forestry_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Directs%20and%20LDCs%20Actuals%20-%20Ja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Apr%20Direct%20LDC%20CSS%20Actual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Aug%20Direct%20LDC%20CSS%20Actual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Dec%20Direct%20LDC%20CSS%20Actual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Feb%20Direct%20LDC%20CSS%20Actual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an%20Direct%20LDC%20CSS%20Actua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ld%20011022\BIG%20DX%20010629a%20010719a%20BAS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uly%20Direct%20LDC%20CSS%20Actua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une%20Direct%20LDC%20CSS%20Actual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Mar%20Direct%20LDC%20CSS%20Actual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May%20Direct%20LDC%20CSS%20Actua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Nov%20Direct%20LDC%20CSS%20Actua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Oct%20Direct%20LDC%20CSS%20Actua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Sept%20Direct%20LDC%20CSS%20Actua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Retail%20and%20MEU%20Actuals%20-%20Ja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Apr%20CSS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Aug%20CSS%20Actua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5056$\RMTx%20Accrual%20Model\200703\200612\200611\RMTx%20Accrual%20Models\Documents%20and%20Settings\Doug\Local%20Settings\Application%20Data\Microsoft\CD%20Burning\2003%20Dx%20Tariff%2002120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Dec%20CSS%20Actua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Feb%20CSS%20Actual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an%20CSS%20Actual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uly%20CSS%20Actual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June%20CSS%20Actual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Mar%20CSS%20Actual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May%20CSS%20Actual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Nov%20CSS%20Actua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Oct%20CSS%20Actual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TEMP\Sept%20CSS%20Actual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185056$\RMTx%20Accrual%20Model\200703\200612\200611\RMTx%20Accrual%20Models\Documents%20and%20Settings\Doug\Local%20Settings\Application%20Data\Microsoft\CD%20Burning\Old%20011022\BIG%20DX%20010629a%20010719a%20B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CF&amp;S%20%20Monthly%20Reports\04-April\CFS%20Management%20Reports\CFS_Corp%20Level%20Adj%20model%20Apr%20prelim%20@%20May1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87830\Local%20Settings\Temporary%20Internet%20Files\OLK110\Accomplishments-Feb%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sults\2009\07-2009\PPSR%20Results%20-%20July%2009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91001$\Documents%20and%20Settings\macruca\My%20Documents\Clients\Inergi\2002%20Finance\Actuals\Mar2002%20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491001$\Documents%20and%20Settings\macruca\Local%20Settings\Temporary%20Internet%20Files\OLK22\Employee%20Detail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2.05%20Cost%20Allocation%20Model%20Upgrading%20Project\CCAM%202007-11%20060512%202007-2011%20(Printing%20-%20Rudden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JAN2007_CONTINUITY%20SCHEDUL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les%20from%20Olympus\CSO%20position\2005\Journals\Oct%2005\Settlements%20Accrual_Oct%20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Variance%20Templat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BP%20-%20RMTx\Old%20011022\Restructuring%20Year%202001\December%202000%20Restructuring%20Comparison%20Source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rtex-ho1\SR%20Documents\Active%20SRs\SR3100%20to%203199\SR3142%20-%20Smart%20Metering\PMO%20Support\Phase%203%20Deal\2006-11-01%20-%20Resources%20for%20Deal%20Review\WIP%20-%20Resource%20Plan%20v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F_June%202003\a)%20May-03%201506%20Calculations%20&amp;%20Form%201506%20Attachem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udit%20Information\4.0%20Phase%20III%20-%20Ongoing%204.3%20Rebate\4.3%20Calculation%20of%20Payments%20from%20or%20to%20IMO\G_July%202003\a)%20Jun-03%201506%20Calculations%20&amp;%20Form%201506%20Attach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Vendor%20Acceptance%20Summary%20-%20July%203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APRIL2007_CONTINUITY%20SCHEDUL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MO%20Finance\PPSR%20Reports\SmartMeterPPSRSept%202007_Oct%2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raft%20Evidence%20File%201-14-05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84392\Local%20Settings\Temporary%20Internet%20Files\OLKBA\Vertical%20Cost%20Report%20-%20May%202011%20-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y%20Documents\HON%20bypass%20current%20study\Backup-TRF&amp;LINE-Bypass%20dec1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JAN2007_CONTINUITY%20SCHEDULES_old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s\Business%20Plan%20and%20Budget\Budget%202009\Business%20Plan\4%20Inergi\7Inergi%20BP%20Tables%202009-2013%20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Management\PreMarketOpen\PV%20Model%20%20March%202002%20Rat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ecision%20Support\Inergi%20Transition\Budget%20Info\Budget%20Send%20out%208-27-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-PSOFT-P01\FINUSER\ADHOC\MSCA2005\link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2MILPFV\501116$\my%20documents\Inergi\purchase%20orders\2006%20PO%20Template_bpo%20set-u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404236\Local%20Settings\Temporary%20Internet%20Files\OLK56\2007%20Base%20PO_final_1218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SA%20for%20H1%20-%202006%20PO%20Setup%20Purpos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CCCM%202007-11%200605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2.05%20Cost%20Allocation%20Model%20Upgrading%20Project\Lei%20-%20CCAM%20Study%20Documents%202007-01-3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rtex-ho1\SR%20Documents\Documents%20and%20Settings\e03496\Local%20Settings\Temporary%20Internet%20Files\OLKA\SM%20Ph%203%20Post%20CheckPoint%20Forecast%20CCC%20Oct%2029v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900-MSCA2005-2007-06-29%20after%20tax%20revised%20Jun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Mario\Over%20Under\2005\12-05\CostRecSum-12-05-%23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BP%20-%20RMTx\2003%20Dx%20Tariff%200212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hydroone.com/sites/custops/workmanagementtechnicalservices/progdev/Reports/Work%20Reporting%20Register/2012/2012%20Dx%20Work%20Reporting%20Register%20V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88257\Local%20Settings\Temporary%20Internet%20Files\OLK73\JANUARY2011_Capex%20Report%20-%20as%20of%2002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ials\Budget\Projects%20Financial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2%20for%20RMDx%20BP061208b.zip\TEMP\COP%20Accrual%20from%20Joanna%20Lee\04-04%20Data%20for%20Accru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774844\Local%20Settings\Temporary%20Internet%20Files\OLK1\2007%20Lines%20Trends_ver%2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09%20Revenue%20Managment%20Dx\9.5%20RMDx%20Model\RMDx%20Accrual%20Models\TEMP\Nov%20Direct%20LDC%20CSS%20Actual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09%20Revenue%20Managment%20Dx\9.5%20RMDx%20Model\RMDx%20Accrual%20Models\TEMP\Oct%20Direct%20LDC%20CSS%20Actual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09%20Revenue%20Managment%20Dx\9.5%20RMDx%20Model\RMDx%20Accrual%20Models\TEMP\Mar%20Direct%20LDC%20CSS%20Actua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BP%20-%20RMTx\DJC%20Retail%20Revenue%20020319d%20New%20LF%20020321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Work\09%20Revenue%20Managment%20Dx\9.5%20RMDx%20Model\RMDx%20Accrual%20Models\TEMP\Sept%20Direct%20LDC%20CSS%20Actual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5milpfv02\509936$\Files%20from%20Olympus\CSO%20position\2009\Reporting\09_Sept%202009\Sept%2030\Sept%202009%20Customer%20Care%20Var%20Report_Sept%203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LBSS\LBSS\Facilities\October\2003%20Facility%20Cost%20Statement%20Octobe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01MILPFV\509936$\Files%20from%20Olympus\Smart%20Meter\Nov%202006\Smart%20Meter%20Report%20PPSR%20November%202006_My%20versio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77243\Local%20Settings\Temporary%20Internet%20Files\OLKE\Final%20Budget%20Files\2009_2010%20Budget_03Dec0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us%20Reports%20&amp;%20Conceptual%20Work%20Plan\Status%20Reports%20-%20May%202002\Account%20Execs\Account%20Execs\APR%20MOR%20v0.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0\Z%20L&amp;F\Reports\07%20-%20Jul\P&amp;P_Lines%20&amp;%20Forestry_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CST%2002027v22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1%20for%20RMTx%20BP061208a.zip\H1_Fin_Models\TX%20Connection%20Model%20Development\Tx%20Connection%20Model%20%20Version%2003A%20Mar-13-03%20Test%20-%20Refined%20Versio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2006Support\Horizontal%20BP%20Supporting%20Files\WPSR%20Input%20-%20CFS_r1_Dec2004%20Final%20-%20Revised@Jan%201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7\JUN%202007%20CAPITAL%20CONTINUITY\JUN2007_CONTINUITY%20SCHEDUL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21401\Local%20Settings\Temporary%20Internet%20Files\OLK14\JUN%202007%20CAPITAL%20CONTINUITY\AUG2006_CONTINUITY%20SCHEDULES_revise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02981\Local%20Settings\Temporary%20Internet%20Files\OLK4AA\Dec%202010%20Regulatory%20Assets%20Report%20LTD_RevFeb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514185\Local%20Settings\Temporary%20Internet%20Files\OLKB\2006Support\Horizontal%20BP%20Supporting%20Files\WPSR%20-%20Dec%202005%20FINAL%20@%20Jan%2011-06%20v2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79829\Local%20Settings\Temporary%20Internet%20Files\OLK187\2006%2003%20Time%20Survey%20Asset%20Mgt%20&amp;%20Etc.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CONTINUITY%20SCHEDULE\CAPITAL%20CONTINUITY%20-%202009\08%20-%20AUGUST%202009%20CAPITAL%20CONTINUITY\FA-022_Capex%20Report%20-%20Aug2009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%20-%20Procurement%20Mgmt\Phase%203\2.%20R2TB%20SOW\Financial%20Input\Copy%20of%20SM%20Ph%203%20Post%20CheckPoint%20Forecast%20File%20Template%20v0%206%20NSD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ults\2009\12-2009\PPSRYOY-Nov%2009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ho\Documents%20and%20Settings\184174\Local%20Settings\Temporary%20Internet%20Files\OLK6\3%20-%2006%20CCCM%20Input%20Inergi%202007-02-1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ults\2010\03-2010\PPSRYOY-YE%20200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9\CEO%20Report%20Data%20(Do%20Not%20Move)\MFA\07-2009\MFA_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2%20for%20RMDx%20BP061208b.zip\TEMP\FINAL%2004-01%20COP%20Variance%20Dat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185056\LOCALS~1\Temp\Temporary%20Directory%202%20for%20RMDx%20BP061208b.zip\TEMP\DRAFT%232%2003-09%20Data%20for%20Sep-03%20Preliminary%20IMO%20Invoice%20Estim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EP"/>
      <sheetName val="HUSA"/>
      <sheetName val="Total MW - interval"/>
      <sheetName val="Total MW - hour"/>
      <sheetName val="Ont MW &amp; Weighs"/>
      <sheetName val="Preliminary"/>
      <sheetName val="Final"/>
      <sheetName val="Apr-03 Method"/>
      <sheetName val="Apr-03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G5">
            <v>1000000</v>
          </cell>
        </row>
      </sheetData>
      <sheetData sheetId="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 Identifier"/>
      <sheetName val="Tx OM&amp;A Oth Adj"/>
      <sheetName val="Tx OM&amp;A NS - Variance"/>
      <sheetName val="Tx OM&amp;A NS - Actual"/>
      <sheetName val="Tx OM&amp;A NS - Budget"/>
      <sheetName val="Tx OM&amp;A CR - Variance"/>
      <sheetName val="Tx OM&amp;A CR - Actual"/>
      <sheetName val="Tx OM&amp;A CR - Budget"/>
      <sheetName val="Tx OM&amp;A Extl - Variance"/>
      <sheetName val="Tx OM&amp;A Extl - Actual"/>
      <sheetName val="Tx OM&amp;A Extl - Budget"/>
      <sheetName val="Tx Capital Oth Adj"/>
      <sheetName val="Tx Capital NS - Variance"/>
      <sheetName val="Tx Capital NS - Actual"/>
      <sheetName val="Tx Capital NS - Budget"/>
      <sheetName val="Tx Capital CR - Variance"/>
      <sheetName val="Tx Capital CR - Actual"/>
      <sheetName val="Tx Capital CR - Budget"/>
      <sheetName val="Tx Capital Extl - Variance"/>
      <sheetName val="Tx Capital Extl - Actual"/>
      <sheetName val="Tx Capital Extl - Budget"/>
      <sheetName val="Dx OM&amp;A Oth Adj"/>
      <sheetName val="Dx OM&amp;A NS - Variance"/>
      <sheetName val="Dx OM&amp;A NS - Actual"/>
      <sheetName val="Dx OM&amp;A NS - Budget"/>
      <sheetName val="Dx OM&amp;A CR - Variance"/>
      <sheetName val="Dx OM&amp;A CR - Actual"/>
      <sheetName val="Dx OM&amp;A CR - Budget"/>
      <sheetName val="Dx OM&amp;A Extl - Variance"/>
      <sheetName val="Dx OM&amp;A Extl - Actual"/>
      <sheetName val="Dx OM&amp;A Extl - Budget"/>
      <sheetName val="Dx Capital Oth Adj"/>
      <sheetName val="Dx Capital NS - Variance"/>
      <sheetName val="Dx Capital NS - Actual"/>
      <sheetName val="Dx Capital NS - Budget"/>
      <sheetName val="Dx Capital CR - Variance"/>
      <sheetName val="Dx Capital CR - Actual"/>
      <sheetName val="Dx Capital CR - Budget"/>
      <sheetName val="Dx Capital Extl - Variance"/>
      <sheetName val="Dx Capital Extl - Actual"/>
      <sheetName val="Dx Capital Extl - Budget"/>
    </sheetNames>
    <sheetDataSet>
      <sheetData sheetId="0">
        <row r="1">
          <cell r="B1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Per Meter Point"/>
      <sheetName val="Summary"/>
    </sheetNames>
    <sheetDataSet>
      <sheetData sheetId="0"/>
      <sheetData sheetId="1"/>
      <sheetData sheetId="2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History"/>
      <sheetName val="MASTER"/>
      <sheetName val="Buckets"/>
      <sheetName val="BUS_Benefits"/>
      <sheetName val="CUST_Benefit_Calc"/>
      <sheetName val="Cust_summary_benefits"/>
      <sheetName val="BUS_Assumptions"/>
      <sheetName val="BUS_Summary"/>
      <sheetName val="BUS_Rev Req"/>
      <sheetName val="BUS_SCOPE"/>
      <sheetName val="BUS_Outputs"/>
      <sheetName val="BUS_Deployment_Plan"/>
      <sheetName val="BUS_Statements"/>
      <sheetName val="BUS_Calculations"/>
      <sheetName val="WiMaxSummary"/>
      <sheetName val="WiMaxLDC"/>
      <sheetName val="WiMaxCost"/>
      <sheetName val="WiMaxMeters"/>
      <sheetName val="WiMaxTower"/>
      <sheetName val="WiMaxTransmission"/>
      <sheetName val="WiMaxDistribution"/>
      <sheetName val="WiMaxBIT"/>
      <sheetName val="APPDetail_ByBucketItem"/>
      <sheetName val="APPOverallSummary"/>
      <sheetName val="APPDetail_ByBucketApp"/>
      <sheetName val="APPSize"/>
      <sheetName val="APPDetail"/>
      <sheetName val="APPCosts"/>
      <sheetName val="StationBenefits"/>
      <sheetName val="StationInvestments"/>
      <sheetName val="StationSwitching"/>
      <sheetName val="StationRegulating"/>
      <sheetName val="StationBusinessProcesses"/>
      <sheetName val="StationTransmission"/>
      <sheetName val="StationDistribution"/>
      <sheetName val="StationInfo"/>
      <sheetName val="StationInvestmentSummary"/>
      <sheetName val="StationAssumptions"/>
      <sheetName val="StationBenefitSummary"/>
      <sheetName val="StationBIT"/>
      <sheetName val="BUS_Investments"/>
      <sheetName val="POC Min"/>
      <sheetName val="POC Level 1"/>
      <sheetName val="Smart Meter Init"/>
      <sheetName val="Smrt Mtr Init-2"/>
      <sheetName val="POC Level 2"/>
      <sheetName val="POC Level 3"/>
      <sheetName val="Smart Ntwrk Init"/>
      <sheetName val="Smrt Ntwrk Init-2"/>
      <sheetName val="POC Level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Variables"/>
      <sheetName val="Monthly Invoice"/>
      <sheetName val="ETS Budget Breakdown (OLD &amp; NA)"/>
      <sheetName val="Inergi Acctg"/>
      <sheetName val="Finance"/>
      <sheetName val="ETS"/>
      <sheetName val="SMS"/>
      <sheetName val="HR"/>
      <sheetName val="Settlements"/>
      <sheetName val="CSO"/>
      <sheetName val="Monthly Baseline ARC  RRC"/>
      <sheetName val="Annual Baseline ARC RRC-10Yr"/>
      <sheetName val="Deferral of Summary Billing"/>
      <sheetName val="Supplier initiatives"/>
      <sheetName val="Temporary CSO Rebaseline"/>
      <sheetName val="Pension schedule"/>
      <sheetName val="Pension Credit Schedule"/>
      <sheetName val="Managed Contract Credit"/>
      <sheetName val="Contractor Credit"/>
      <sheetName val="INV. Process Adj."/>
      <sheetName val="Cost plus schedule"/>
      <sheetName val="Equipment refresh &amp; passthrough"/>
    </sheetNames>
    <sheetDataSet>
      <sheetData sheetId="0" refreshError="1">
        <row r="9">
          <cell r="B9">
            <v>0.78359999999999996</v>
          </cell>
        </row>
        <row r="23">
          <cell r="B23">
            <v>1.0276000000000001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_Costs"/>
      <sheetName val="Documentation"/>
    </sheetNames>
    <sheetDataSet>
      <sheetData sheetId="0" refreshError="1"/>
      <sheetData sheetId="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Smart Meter"/>
      <sheetName val="Actuals"/>
      <sheetName val="Budget"/>
      <sheetName val="Forecast"/>
      <sheetName val="Forecast _FYE"/>
      <sheetName val="Month rev"/>
      <sheetName val="PSR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>
            <v>1</v>
          </cell>
        </row>
      </sheetData>
      <sheetData sheetId="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</sheetNames>
    <sheetDataSet>
      <sheetData sheetId="0">
        <row r="16">
          <cell r="I16" t="str">
            <v>Var.</v>
          </cell>
          <cell r="N16" t="str">
            <v>Var.</v>
          </cell>
          <cell r="X16" t="str">
            <v>Var.</v>
          </cell>
          <cell r="AC16" t="str">
            <v>Var.</v>
          </cell>
        </row>
        <row r="17">
          <cell r="I17" t="str">
            <v>-</v>
          </cell>
          <cell r="N17" t="str">
            <v>-</v>
          </cell>
          <cell r="X17" t="str">
            <v>-</v>
          </cell>
          <cell r="AC17" t="str">
            <v>-</v>
          </cell>
        </row>
        <row r="18">
          <cell r="I18" t="str">
            <v>-</v>
          </cell>
          <cell r="N18" t="str">
            <v>-</v>
          </cell>
          <cell r="X18" t="str">
            <v>-</v>
          </cell>
          <cell r="AC18" t="str">
            <v>-</v>
          </cell>
        </row>
        <row r="19">
          <cell r="I19" t="str">
            <v>-</v>
          </cell>
          <cell r="N19" t="str">
            <v>-</v>
          </cell>
          <cell r="X19" t="str">
            <v>-</v>
          </cell>
          <cell r="AC19" t="str">
            <v>-</v>
          </cell>
        </row>
        <row r="20">
          <cell r="I20" t="str">
            <v>-</v>
          </cell>
          <cell r="N20" t="str">
            <v>-</v>
          </cell>
          <cell r="X20" t="str">
            <v>-</v>
          </cell>
          <cell r="AC20" t="str">
            <v>-</v>
          </cell>
        </row>
        <row r="21">
          <cell r="I21" t="str">
            <v>-</v>
          </cell>
          <cell r="N21" t="str">
            <v>-</v>
          </cell>
          <cell r="X21" t="str">
            <v>-</v>
          </cell>
          <cell r="AC21" t="str">
            <v>-</v>
          </cell>
        </row>
        <row r="22">
          <cell r="I22" t="str">
            <v>-</v>
          </cell>
          <cell r="N22" t="str">
            <v>-</v>
          </cell>
          <cell r="X22" t="str">
            <v>-</v>
          </cell>
          <cell r="AC22" t="str">
            <v>-</v>
          </cell>
        </row>
        <row r="24">
          <cell r="I24" t="str">
            <v>-</v>
          </cell>
          <cell r="N24" t="str">
            <v>-</v>
          </cell>
          <cell r="X24" t="str">
            <v>-</v>
          </cell>
          <cell r="AC24" t="str">
            <v>-</v>
          </cell>
        </row>
        <row r="28">
          <cell r="I28" t="str">
            <v>-</v>
          </cell>
          <cell r="N28" t="str">
            <v>-</v>
          </cell>
          <cell r="X28" t="str">
            <v>-</v>
          </cell>
          <cell r="AC28" t="str">
            <v>-</v>
          </cell>
        </row>
        <row r="29">
          <cell r="I29" t="str">
            <v>-</v>
          </cell>
          <cell r="N29" t="str">
            <v>-</v>
          </cell>
          <cell r="X29" t="str">
            <v>-</v>
          </cell>
          <cell r="AC29" t="str">
            <v>-</v>
          </cell>
        </row>
        <row r="30">
          <cell r="I30" t="str">
            <v>-</v>
          </cell>
          <cell r="N30" t="str">
            <v>-</v>
          </cell>
          <cell r="X30" t="str">
            <v>-</v>
          </cell>
          <cell r="AC30" t="str">
            <v>-</v>
          </cell>
        </row>
        <row r="31">
          <cell r="I31" t="str">
            <v>-</v>
          </cell>
          <cell r="N31" t="str">
            <v>-</v>
          </cell>
          <cell r="X31" t="str">
            <v>-</v>
          </cell>
          <cell r="AC31" t="str">
            <v>-</v>
          </cell>
        </row>
        <row r="32">
          <cell r="I32" t="str">
            <v>-</v>
          </cell>
          <cell r="N32" t="str">
            <v>-</v>
          </cell>
          <cell r="X32" t="str">
            <v>-</v>
          </cell>
          <cell r="AC32" t="str">
            <v>-</v>
          </cell>
        </row>
        <row r="34">
          <cell r="I34" t="str">
            <v>-</v>
          </cell>
          <cell r="N34" t="str">
            <v>-</v>
          </cell>
          <cell r="X34" t="str">
            <v>-</v>
          </cell>
          <cell r="AC34" t="str">
            <v>-</v>
          </cell>
        </row>
        <row r="36">
          <cell r="I36" t="str">
            <v>-</v>
          </cell>
          <cell r="N36" t="str">
            <v>-</v>
          </cell>
          <cell r="X36" t="str">
            <v>-</v>
          </cell>
          <cell r="AC36" t="str">
            <v>-</v>
          </cell>
        </row>
        <row r="38">
          <cell r="I38" t="str">
            <v>-</v>
          </cell>
          <cell r="N38" t="str">
            <v>-</v>
          </cell>
          <cell r="X38" t="str">
            <v>-</v>
          </cell>
          <cell r="AC38" t="str">
            <v>-</v>
          </cell>
        </row>
        <row r="40">
          <cell r="I40" t="str">
            <v>-</v>
          </cell>
          <cell r="N40" t="str">
            <v>-</v>
          </cell>
          <cell r="X40" t="str">
            <v>-</v>
          </cell>
          <cell r="AC40" t="str">
            <v>-</v>
          </cell>
        </row>
        <row r="42">
          <cell r="I42" t="str">
            <v>-</v>
          </cell>
          <cell r="N42" t="str">
            <v>-</v>
          </cell>
          <cell r="X42" t="str">
            <v>-</v>
          </cell>
          <cell r="AC42" t="str">
            <v>-</v>
          </cell>
        </row>
        <row r="44">
          <cell r="N44" t="str">
            <v>-</v>
          </cell>
          <cell r="AC44" t="str">
            <v>-</v>
          </cell>
        </row>
        <row r="46">
          <cell r="I46" t="str">
            <v>-</v>
          </cell>
          <cell r="N46" t="str">
            <v>-</v>
          </cell>
          <cell r="X46" t="str">
            <v>-</v>
          </cell>
          <cell r="AC46" t="str">
            <v>-</v>
          </cell>
        </row>
        <row r="48">
          <cell r="I48" t="str">
            <v>-</v>
          </cell>
          <cell r="N48" t="str">
            <v>-</v>
          </cell>
          <cell r="X48" t="str">
            <v>-</v>
          </cell>
          <cell r="AC48" t="str">
            <v>-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nfo0502a"/>
      <sheetName val="projectinfo0502"/>
      <sheetName val="etswork0408c"/>
      <sheetName val="In flight List"/>
      <sheetName val="IF-Red and Yellow"/>
      <sheetName val="IF-Percent complete"/>
      <sheetName val="RTXMB"/>
      <sheetName val="RECIB"/>
      <sheetName val="OMA"/>
      <sheetName val="Hold List"/>
      <sheetName val="Cancelled List"/>
      <sheetName val="Closed project details"/>
      <sheetName val="RTXMB &amp; RECIB-Red and Yellow"/>
      <sheetName val="RTXMB &amp; RECIB-Percent complete"/>
      <sheetName val="OnTime OnBudget"/>
      <sheetName val="OnTime Chart"/>
      <sheetName val="OnBudget Chart"/>
      <sheetName val="StatusOnTime Chart"/>
      <sheetName val=" Summary YTD JUL 05"/>
      <sheetName val="Sustainment Forecast-JUL 05"/>
      <sheetName val="CSO Business Report JUL 05"/>
      <sheetName val="Forecast Comparison JUN 05"/>
      <sheetName val="CSO Rev Per SL JUL _05 v2"/>
      <sheetName val="CSO Forecast Analysis"/>
      <sheetName val="PPT v3 MAR 05"/>
      <sheetName val="VTX MGT FEE Act vs Bud"/>
      <sheetName val="CSO Trend Bud Dec 17 Final"/>
      <sheetName val="CSO Wkg Bud Dec 17 Rt Chg Final"/>
      <sheetName val="MMR Act vs Fcst"/>
      <sheetName val="MMR MAR YTD"/>
      <sheetName val="MMR Act vs Bud"/>
      <sheetName val="CSO Trended Budget Jan 20_05"/>
      <sheetName val="CSO Wkg Bud Jan 20_05 Temp2Perm"/>
    </sheetNames>
    <sheetDataSet>
      <sheetData sheetId="0" refreshError="1">
        <row r="1">
          <cell r="A1" t="str">
            <v>SR Number</v>
          </cell>
          <cell r="B1" t="str">
            <v>Title</v>
          </cell>
          <cell r="C1" t="str">
            <v>Project Manager</v>
          </cell>
          <cell r="D1" t="str">
            <v>Business Unit</v>
          </cell>
          <cell r="E1" t="str">
            <v>Stage of solution to SR</v>
          </cell>
          <cell r="F1" t="str">
            <v>Client PID(s)</v>
          </cell>
          <cell r="G1" t="str">
            <v>ETS PID(s)</v>
          </cell>
          <cell r="H1" t="str">
            <v>Work Order(s)</v>
          </cell>
          <cell r="I1" t="str">
            <v>Status Date</v>
          </cell>
          <cell r="J1" t="str">
            <v>Status</v>
          </cell>
          <cell r="K1" t="str">
            <v>% complete</v>
          </cell>
          <cell r="L1" t="str">
            <v>Original Total Budget</v>
          </cell>
          <cell r="M1" t="str">
            <v>Currently Approved Total Budget</v>
          </cell>
          <cell r="N1" t="str">
            <v>Original Budgeted HW and SW</v>
          </cell>
          <cell r="O1" t="str">
            <v>Currently Budgeted HW and SW</v>
          </cell>
          <cell r="P1" t="str">
            <v>Current Year Total Budget</v>
          </cell>
          <cell r="Q1" t="str">
            <v>Client/Business Labour (SME and CM) Budget</v>
          </cell>
          <cell r="R1" t="str">
            <v xml:space="preserve">Planned Project Start Date: </v>
          </cell>
          <cell r="S1" t="str">
            <v>Original Project End Date</v>
          </cell>
          <cell r="T1" t="str">
            <v>Currently Approved End Date</v>
          </cell>
          <cell r="U1" t="str">
            <v>Estimated End Date (EED)</v>
          </cell>
          <cell r="V1" t="str">
            <v>Planned Cost from project start to date</v>
          </cell>
          <cell r="W1" t="str">
            <v>Estimated Actual Total Project Cost to date</v>
          </cell>
          <cell r="X1" t="str">
            <v>Estimate AT Completion (EAC) Total Project Cost</v>
          </cell>
          <cell r="Y1" t="str">
            <v>Committed to date HW and SW costs (at time of PO Issuance)</v>
          </cell>
          <cell r="Z1" t="str">
            <v>Posted to date HW and SW costs in Passport</v>
          </cell>
          <cell r="AA1" t="str">
            <v>Estimated Actual P-Card Charges</v>
          </cell>
          <cell r="AB1" t="str">
            <v>Last Reporting Period P-Card Charges have been reconciled</v>
          </cell>
          <cell r="AC1" t="str">
            <v>Actual Business Costs</v>
          </cell>
          <cell r="AD1" t="str">
            <v>Current Year Actual Total Project Cost</v>
          </cell>
        </row>
        <row r="2">
          <cell r="A2">
            <v>1167</v>
          </cell>
          <cell r="B2" t="str">
            <v>VPN Service Offering</v>
          </cell>
          <cell r="C2" t="str">
            <v>Gilligan, Brian</v>
          </cell>
          <cell r="D2" t="str">
            <v>ETS</v>
          </cell>
          <cell r="E2" t="str">
            <v>Fulfill</v>
          </cell>
          <cell r="G2">
            <v>600000361</v>
          </cell>
          <cell r="H2">
            <v>250449</v>
          </cell>
          <cell r="I2" t="str">
            <v>26-04-2002</v>
          </cell>
          <cell r="J2" t="str">
            <v>Red</v>
          </cell>
          <cell r="K2">
            <v>75</v>
          </cell>
          <cell r="L2">
            <v>680000</v>
          </cell>
          <cell r="M2">
            <v>680000</v>
          </cell>
          <cell r="N2">
            <v>50000</v>
          </cell>
          <cell r="O2">
            <v>50000</v>
          </cell>
          <cell r="P2">
            <v>250000</v>
          </cell>
          <cell r="R2" t="str">
            <v>30-05-2001</v>
          </cell>
          <cell r="S2">
            <v>37260</v>
          </cell>
          <cell r="T2">
            <v>37260</v>
          </cell>
          <cell r="U2" t="str">
            <v>14-06-2002</v>
          </cell>
          <cell r="V2">
            <v>400000</v>
          </cell>
          <cell r="W2">
            <v>311275</v>
          </cell>
          <cell r="X2">
            <v>350000</v>
          </cell>
          <cell r="Y2">
            <v>50017</v>
          </cell>
          <cell r="Z2">
            <v>50017</v>
          </cell>
          <cell r="AA2">
            <v>700</v>
          </cell>
          <cell r="AD2">
            <v>164906</v>
          </cell>
        </row>
        <row r="3">
          <cell r="A3">
            <v>1185</v>
          </cell>
          <cell r="B3" t="str">
            <v>Outage Response Management System (ORMS) Ph1</v>
          </cell>
          <cell r="C3" t="str">
            <v>Leerdam, Ed</v>
          </cell>
          <cell r="D3" t="str">
            <v>Network Management</v>
          </cell>
          <cell r="E3" t="str">
            <v>Fulfill</v>
          </cell>
          <cell r="F3">
            <v>220002127</v>
          </cell>
          <cell r="G3" t="str">
            <v xml:space="preserve"> 600000693 940000067 600000561</v>
          </cell>
          <cell r="H3" t="str">
            <v xml:space="preserve"> 323428 H298706 263571</v>
          </cell>
          <cell r="I3" t="str">
            <v>29-03-2002</v>
          </cell>
          <cell r="J3" t="str">
            <v>Red</v>
          </cell>
          <cell r="K3">
            <v>39</v>
          </cell>
          <cell r="L3">
            <v>6966707</v>
          </cell>
          <cell r="M3">
            <v>6966707</v>
          </cell>
          <cell r="N3">
            <v>2461301</v>
          </cell>
          <cell r="O3">
            <v>2461301</v>
          </cell>
          <cell r="P3">
            <v>4121846</v>
          </cell>
          <cell r="Q3">
            <v>6485922</v>
          </cell>
          <cell r="R3" t="str">
            <v>19-11-2001</v>
          </cell>
          <cell r="S3" t="str">
            <v>31-07-2002</v>
          </cell>
          <cell r="T3" t="str">
            <v>26-07-2002</v>
          </cell>
          <cell r="U3">
            <v>37440</v>
          </cell>
          <cell r="V3">
            <v>5873438</v>
          </cell>
          <cell r="W3">
            <v>2606532</v>
          </cell>
          <cell r="X3">
            <v>6612774</v>
          </cell>
          <cell r="Y3">
            <v>673036</v>
          </cell>
          <cell r="Z3">
            <v>526500</v>
          </cell>
          <cell r="AC3">
            <v>2515632</v>
          </cell>
          <cell r="AD3">
            <v>2017292</v>
          </cell>
        </row>
        <row r="4">
          <cell r="A4">
            <v>1271</v>
          </cell>
          <cell r="B4" t="str">
            <v>Banking Products/Services Service Provider Selection</v>
          </cell>
          <cell r="C4" t="str">
            <v>Wiles, Jeannette</v>
          </cell>
          <cell r="D4" t="str">
            <v>Finance</v>
          </cell>
          <cell r="E4" t="str">
            <v>Fulfill</v>
          </cell>
          <cell r="F4">
            <v>900000003</v>
          </cell>
          <cell r="G4" t="str">
            <v xml:space="preserve"> 940000066 600000705</v>
          </cell>
          <cell r="H4" t="str">
            <v xml:space="preserve"> 324196 302425</v>
          </cell>
          <cell r="I4" t="str">
            <v>26-04-2002</v>
          </cell>
          <cell r="J4" t="str">
            <v>Red</v>
          </cell>
          <cell r="K4">
            <v>78</v>
          </cell>
          <cell r="L4">
            <v>419000</v>
          </cell>
          <cell r="M4">
            <v>419000</v>
          </cell>
          <cell r="P4">
            <v>419000</v>
          </cell>
          <cell r="R4" t="str">
            <v>19-12-2001</v>
          </cell>
          <cell r="S4" t="str">
            <v>31-03-2002</v>
          </cell>
          <cell r="T4" t="str">
            <v>31-05-2002</v>
          </cell>
          <cell r="U4" t="str">
            <v>31-05-2002</v>
          </cell>
          <cell r="V4">
            <v>375000</v>
          </cell>
          <cell r="W4">
            <v>267633</v>
          </cell>
          <cell r="X4">
            <v>497400</v>
          </cell>
          <cell r="AD4">
            <v>267633</v>
          </cell>
        </row>
        <row r="5">
          <cell r="A5">
            <v>1331</v>
          </cell>
          <cell r="B5" t="str">
            <v>SR1331 - CGE&amp;Y Pay Transition</v>
          </cell>
          <cell r="C5" t="str">
            <v>Thoms,Marylou</v>
          </cell>
          <cell r="D5" t="str">
            <v>Human Resources</v>
          </cell>
          <cell r="E5" t="str">
            <v>Fulfill</v>
          </cell>
          <cell r="G5">
            <v>600000525</v>
          </cell>
          <cell r="H5">
            <v>293539</v>
          </cell>
          <cell r="I5" t="str">
            <v>26-04-2002</v>
          </cell>
          <cell r="J5" t="str">
            <v>Red</v>
          </cell>
          <cell r="K5">
            <v>94</v>
          </cell>
          <cell r="L5">
            <v>187000</v>
          </cell>
          <cell r="M5">
            <v>187000</v>
          </cell>
          <cell r="R5">
            <v>37200</v>
          </cell>
          <cell r="S5" t="str">
            <v>30-03-2002</v>
          </cell>
          <cell r="T5" t="str">
            <v>30-03-2002</v>
          </cell>
          <cell r="U5">
            <v>37597</v>
          </cell>
          <cell r="V5">
            <v>187000</v>
          </cell>
          <cell r="W5">
            <v>120000</v>
          </cell>
          <cell r="X5">
            <v>120000</v>
          </cell>
        </row>
        <row r="6">
          <cell r="A6">
            <v>1209</v>
          </cell>
          <cell r="B6" t="str">
            <v>CSS Extract OEB SQI Processing</v>
          </cell>
          <cell r="C6" t="str">
            <v>Harris,Jim</v>
          </cell>
          <cell r="D6" t="str">
            <v>Regulatory &amp; Govt Affairs</v>
          </cell>
          <cell r="E6" t="str">
            <v>Fulfill</v>
          </cell>
          <cell r="F6">
            <v>200000185</v>
          </cell>
          <cell r="G6" t="str">
            <v xml:space="preserve"> 940000143 600000730</v>
          </cell>
          <cell r="H6" t="str">
            <v xml:space="preserve"> 327173 327142 H320678</v>
          </cell>
          <cell r="I6" t="str">
            <v>26-04-2002</v>
          </cell>
          <cell r="J6" t="str">
            <v>Yellow</v>
          </cell>
          <cell r="K6">
            <v>50</v>
          </cell>
          <cell r="L6">
            <v>285000</v>
          </cell>
          <cell r="M6">
            <v>285000</v>
          </cell>
          <cell r="P6">
            <v>239000</v>
          </cell>
          <cell r="R6" t="str">
            <v>17-08-2001</v>
          </cell>
          <cell r="S6" t="str">
            <v>15-03-2002</v>
          </cell>
          <cell r="T6" t="str">
            <v>15-05-2002</v>
          </cell>
          <cell r="U6" t="str">
            <v>15-05-2002</v>
          </cell>
          <cell r="V6">
            <v>250000</v>
          </cell>
          <cell r="W6">
            <v>247257</v>
          </cell>
          <cell r="X6">
            <v>285000</v>
          </cell>
          <cell r="Y6">
            <v>0</v>
          </cell>
          <cell r="Z6">
            <v>0</v>
          </cell>
          <cell r="AA6">
            <v>0</v>
          </cell>
          <cell r="AD6">
            <v>202761</v>
          </cell>
        </row>
        <row r="7">
          <cell r="A7">
            <v>1249</v>
          </cell>
          <cell r="B7" t="str">
            <v>Automated Time Sheet Entry</v>
          </cell>
          <cell r="C7" t="str">
            <v>Harris,Jim</v>
          </cell>
          <cell r="D7" t="str">
            <v>Customer Relations-CSO</v>
          </cell>
          <cell r="E7" t="str">
            <v>Fulfill</v>
          </cell>
          <cell r="F7">
            <v>600000175</v>
          </cell>
          <cell r="G7" t="str">
            <v xml:space="preserve"> 940000064 600000578</v>
          </cell>
          <cell r="H7" t="str">
            <v xml:space="preserve"> H286007 323336</v>
          </cell>
          <cell r="I7" t="str">
            <v>26-04-2002</v>
          </cell>
          <cell r="J7" t="str">
            <v>Yellow</v>
          </cell>
          <cell r="K7">
            <v>85</v>
          </cell>
          <cell r="L7">
            <v>376000</v>
          </cell>
          <cell r="M7">
            <v>225000</v>
          </cell>
          <cell r="N7">
            <v>0</v>
          </cell>
          <cell r="O7">
            <v>0</v>
          </cell>
          <cell r="P7">
            <v>185000</v>
          </cell>
          <cell r="Q7">
            <v>0</v>
          </cell>
          <cell r="R7" t="str">
            <v>22-10-2001</v>
          </cell>
          <cell r="S7" t="str">
            <v>15-03-2002</v>
          </cell>
          <cell r="T7" t="str">
            <v>15-03-2002</v>
          </cell>
          <cell r="U7" t="str">
            <v>17-05-2002</v>
          </cell>
          <cell r="V7">
            <v>185000</v>
          </cell>
          <cell r="W7">
            <v>166003</v>
          </cell>
          <cell r="X7">
            <v>225000</v>
          </cell>
        </row>
        <row r="8">
          <cell r="A8">
            <v>2006</v>
          </cell>
          <cell r="B8" t="str">
            <v>SR2006-Unbundle sentinel light billing</v>
          </cell>
          <cell r="C8" t="str">
            <v>Prybys, Leslie</v>
          </cell>
          <cell r="D8" t="str">
            <v>Customer Relations-CSO</v>
          </cell>
          <cell r="E8" t="str">
            <v>Fulfill</v>
          </cell>
          <cell r="F8">
            <v>220001816</v>
          </cell>
          <cell r="G8" t="str">
            <v xml:space="preserve"> 940000090 600000708</v>
          </cell>
          <cell r="H8" t="str">
            <v xml:space="preserve"> H312078 323892</v>
          </cell>
          <cell r="I8" t="str">
            <v>26-04-2002</v>
          </cell>
          <cell r="J8" t="str">
            <v>Yellow</v>
          </cell>
          <cell r="K8">
            <v>85</v>
          </cell>
          <cell r="R8" t="str">
            <v>14-01-2002</v>
          </cell>
          <cell r="S8">
            <v>37261</v>
          </cell>
          <cell r="T8">
            <v>37261</v>
          </cell>
          <cell r="U8" t="str">
            <v>28-06-2002</v>
          </cell>
          <cell r="V8">
            <v>62000</v>
          </cell>
          <cell r="W8">
            <v>53750</v>
          </cell>
          <cell r="X8">
            <v>62000</v>
          </cell>
        </row>
        <row r="9">
          <cell r="A9">
            <v>2020</v>
          </cell>
          <cell r="B9" t="str">
            <v>SR2020-Finance Data Mart - 2002</v>
          </cell>
          <cell r="C9" t="str">
            <v>Fry,Doug</v>
          </cell>
          <cell r="D9" t="str">
            <v>Finance</v>
          </cell>
          <cell r="E9" t="str">
            <v>Fulfill</v>
          </cell>
          <cell r="F9">
            <v>200000063</v>
          </cell>
          <cell r="G9">
            <v>600000563</v>
          </cell>
          <cell r="H9">
            <v>317068</v>
          </cell>
          <cell r="I9" t="str">
            <v>26-04-2002</v>
          </cell>
          <cell r="J9" t="str">
            <v>Yellow</v>
          </cell>
          <cell r="K9">
            <v>10</v>
          </cell>
          <cell r="L9">
            <v>1300000</v>
          </cell>
          <cell r="M9">
            <v>1300000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>16-01-2002</v>
          </cell>
          <cell r="S9" t="str">
            <v>15-10-2002</v>
          </cell>
          <cell r="T9" t="str">
            <v>15-10-2002</v>
          </cell>
          <cell r="U9" t="str">
            <v>15-10-2002</v>
          </cell>
          <cell r="V9">
            <v>150000</v>
          </cell>
          <cell r="W9">
            <v>113905</v>
          </cell>
          <cell r="X9">
            <v>1300000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113905</v>
          </cell>
        </row>
        <row r="10">
          <cell r="A10">
            <v>1136</v>
          </cell>
          <cell r="B10" t="str">
            <v>E-Customer</v>
          </cell>
          <cell r="C10" t="str">
            <v>Lamoureux, Chris</v>
          </cell>
          <cell r="D10" t="str">
            <v>Customer Relations-CSO</v>
          </cell>
          <cell r="E10" t="str">
            <v>Fulfill</v>
          </cell>
          <cell r="F10" t="str">
            <v xml:space="preserve"> 600000380 600000654</v>
          </cell>
          <cell r="G10" t="str">
            <v xml:space="preserve"> 600000589 600000658 940000072</v>
          </cell>
          <cell r="H10" t="str">
            <v xml:space="preserve"> 269579 323551 H285421 H290756</v>
          </cell>
          <cell r="I10" t="str">
            <v>26-04-2002</v>
          </cell>
          <cell r="J10" t="str">
            <v>Green</v>
          </cell>
          <cell r="K10">
            <v>50</v>
          </cell>
          <cell r="L10">
            <v>3300000</v>
          </cell>
          <cell r="M10">
            <v>3300000</v>
          </cell>
          <cell r="N10">
            <v>518000</v>
          </cell>
          <cell r="O10">
            <v>493600</v>
          </cell>
          <cell r="P10">
            <v>2300000</v>
          </cell>
          <cell r="Q10">
            <v>309400</v>
          </cell>
          <cell r="R10">
            <v>36899</v>
          </cell>
          <cell r="S10" t="str">
            <v>28-06-2002</v>
          </cell>
          <cell r="T10" t="str">
            <v>30-08-2002</v>
          </cell>
          <cell r="U10" t="str">
            <v>30-08-2002</v>
          </cell>
          <cell r="V10">
            <v>1700500</v>
          </cell>
          <cell r="W10">
            <v>1700500</v>
          </cell>
          <cell r="X10">
            <v>3300000</v>
          </cell>
          <cell r="Y10">
            <v>328000</v>
          </cell>
          <cell r="Z10">
            <v>328000</v>
          </cell>
          <cell r="AD10">
            <v>595912</v>
          </cell>
        </row>
        <row r="11">
          <cell r="A11">
            <v>1154</v>
          </cell>
          <cell r="B11" t="str">
            <v>Integrated Real Estate Information System (IREIS)</v>
          </cell>
          <cell r="C11" t="str">
            <v>Gilligan, Brian</v>
          </cell>
          <cell r="D11" t="str">
            <v>Corporate Services</v>
          </cell>
          <cell r="E11" t="str">
            <v>Fulfill</v>
          </cell>
          <cell r="F11" t="str">
            <v xml:space="preserve"> 200000069 200000027</v>
          </cell>
          <cell r="G11" t="str">
            <v xml:space="preserve"> 600000557 940000077 600000299</v>
          </cell>
          <cell r="H11" t="str">
            <v xml:space="preserve"> 324214 H265758 242319</v>
          </cell>
          <cell r="I11" t="str">
            <v>26-04-2002</v>
          </cell>
          <cell r="J11" t="str">
            <v>Green</v>
          </cell>
          <cell r="K11">
            <v>35</v>
          </cell>
          <cell r="L11">
            <v>3494000</v>
          </cell>
          <cell r="M11">
            <v>3494000</v>
          </cell>
          <cell r="N11">
            <v>60000</v>
          </cell>
          <cell r="O11">
            <v>60000</v>
          </cell>
          <cell r="P11">
            <v>1747000</v>
          </cell>
          <cell r="Q11">
            <v>1851000</v>
          </cell>
          <cell r="R11">
            <v>36957</v>
          </cell>
          <cell r="S11" t="str">
            <v>31-12-2003</v>
          </cell>
          <cell r="T11" t="str">
            <v>31-12-2003</v>
          </cell>
          <cell r="U11" t="str">
            <v>31-12-2003</v>
          </cell>
          <cell r="V11">
            <v>1285000</v>
          </cell>
          <cell r="W11">
            <v>955000</v>
          </cell>
          <cell r="X11">
            <v>3494000</v>
          </cell>
          <cell r="Y11">
            <v>0</v>
          </cell>
          <cell r="Z11">
            <v>0</v>
          </cell>
          <cell r="AA11">
            <v>0</v>
          </cell>
          <cell r="AC11">
            <v>465000</v>
          </cell>
          <cell r="AD11">
            <v>282586</v>
          </cell>
        </row>
        <row r="12">
          <cell r="A12">
            <v>1217</v>
          </cell>
          <cell r="B12" t="str">
            <v>Aging &amp; Collection Reports</v>
          </cell>
          <cell r="C12" t="str">
            <v>Greuber, Nevena</v>
          </cell>
          <cell r="D12" t="str">
            <v>Finance</v>
          </cell>
          <cell r="E12" t="str">
            <v>Fulfill</v>
          </cell>
          <cell r="F12">
            <v>200000083</v>
          </cell>
          <cell r="G12" t="str">
            <v xml:space="preserve"> 600000740 940000154</v>
          </cell>
          <cell r="H12" t="str">
            <v xml:space="preserve"> 325058 H325101</v>
          </cell>
          <cell r="I12" t="str">
            <v>26-04-2002</v>
          </cell>
          <cell r="J12" t="str">
            <v>Green</v>
          </cell>
          <cell r="K12">
            <v>90</v>
          </cell>
          <cell r="L12">
            <v>26000</v>
          </cell>
          <cell r="M12">
            <v>26000</v>
          </cell>
          <cell r="R12" t="str">
            <v>28-02-2002</v>
          </cell>
          <cell r="S12">
            <v>37261</v>
          </cell>
          <cell r="T12">
            <v>37261</v>
          </cell>
          <cell r="U12">
            <v>37261</v>
          </cell>
          <cell r="V12">
            <v>20000</v>
          </cell>
          <cell r="W12">
            <v>9855</v>
          </cell>
          <cell r="X12">
            <v>26000</v>
          </cell>
          <cell r="AD12">
            <v>9330</v>
          </cell>
        </row>
        <row r="13">
          <cell r="A13">
            <v>1226</v>
          </cell>
          <cell r="B13" t="str">
            <v>PENFAX Upgrade</v>
          </cell>
          <cell r="C13" t="str">
            <v>Usmani, Ashu</v>
          </cell>
          <cell r="D13" t="str">
            <v>Human Resources</v>
          </cell>
          <cell r="E13" t="str">
            <v>Fulfill</v>
          </cell>
          <cell r="F13" t="str">
            <v xml:space="preserve"> HR0000001</v>
          </cell>
          <cell r="G13" t="str">
            <v xml:space="preserve"> 940000085 600000560</v>
          </cell>
          <cell r="H13" t="str">
            <v xml:space="preserve"> H262088 323800</v>
          </cell>
          <cell r="I13" t="str">
            <v>26-04-2002</v>
          </cell>
          <cell r="J13" t="str">
            <v>Green</v>
          </cell>
          <cell r="K13">
            <v>90</v>
          </cell>
          <cell r="L13">
            <v>95000</v>
          </cell>
          <cell r="M13">
            <v>95000</v>
          </cell>
          <cell r="N13">
            <v>25000</v>
          </cell>
          <cell r="O13">
            <v>25000</v>
          </cell>
          <cell r="P13">
            <v>85000</v>
          </cell>
          <cell r="R13">
            <v>36957</v>
          </cell>
          <cell r="S13" t="str">
            <v>15-04-2002</v>
          </cell>
          <cell r="T13">
            <v>37320</v>
          </cell>
          <cell r="U13">
            <v>37320</v>
          </cell>
          <cell r="V13">
            <v>80000</v>
          </cell>
          <cell r="W13">
            <v>60000</v>
          </cell>
          <cell r="X13">
            <v>75000</v>
          </cell>
          <cell r="Y13">
            <v>20000</v>
          </cell>
          <cell r="AD13">
            <v>50000</v>
          </cell>
        </row>
        <row r="14">
          <cell r="A14">
            <v>1248</v>
          </cell>
          <cell r="B14" t="str">
            <v>Field GPS/GIS, Mapping, Data Collection</v>
          </cell>
          <cell r="C14" t="str">
            <v>Vu,Tien</v>
          </cell>
          <cell r="D14" t="str">
            <v>Network Services</v>
          </cell>
          <cell r="E14" t="str">
            <v>Fulfill</v>
          </cell>
          <cell r="F14">
            <v>300010382</v>
          </cell>
          <cell r="G14" t="str">
            <v xml:space="preserve"> 940000076 600000585</v>
          </cell>
          <cell r="H14" t="str">
            <v xml:space="preserve"> H285771 323583</v>
          </cell>
          <cell r="I14" t="str">
            <v>26-04-2002</v>
          </cell>
          <cell r="J14" t="str">
            <v>Green</v>
          </cell>
          <cell r="K14">
            <v>80</v>
          </cell>
          <cell r="L14">
            <v>30000</v>
          </cell>
          <cell r="M14">
            <v>30000</v>
          </cell>
          <cell r="N14">
            <v>0</v>
          </cell>
          <cell r="O14">
            <v>0</v>
          </cell>
          <cell r="P14">
            <v>29000</v>
          </cell>
          <cell r="R14" t="str">
            <v>22-11-2001</v>
          </cell>
          <cell r="S14" t="str">
            <v>31-05-2002</v>
          </cell>
          <cell r="T14" t="str">
            <v>31-05-2002</v>
          </cell>
          <cell r="U14" t="str">
            <v>31-05-2002</v>
          </cell>
          <cell r="V14">
            <v>10000</v>
          </cell>
          <cell r="W14">
            <v>5000</v>
          </cell>
          <cell r="X14">
            <v>30000</v>
          </cell>
        </row>
        <row r="15">
          <cell r="A15">
            <v>1250</v>
          </cell>
          <cell r="B15" t="str">
            <v>Upgrade Project Management Software (P3) to P3E</v>
          </cell>
          <cell r="C15" t="str">
            <v>Libaque,Jaime</v>
          </cell>
          <cell r="D15" t="str">
            <v>Network Services</v>
          </cell>
          <cell r="E15" t="str">
            <v>Fulfill</v>
          </cell>
          <cell r="F15">
            <v>300008907</v>
          </cell>
          <cell r="G15" t="str">
            <v xml:space="preserve"> 600000591 940000093</v>
          </cell>
          <cell r="H15" t="str">
            <v xml:space="preserve"> 323921 329194 H290763 H329175</v>
          </cell>
          <cell r="I15" t="str">
            <v>26-04-2002</v>
          </cell>
          <cell r="J15" t="str">
            <v>Green</v>
          </cell>
          <cell r="K15">
            <v>84</v>
          </cell>
          <cell r="L15">
            <v>151000</v>
          </cell>
          <cell r="M15">
            <v>151000</v>
          </cell>
          <cell r="N15">
            <v>63347</v>
          </cell>
          <cell r="O15">
            <v>63347</v>
          </cell>
          <cell r="P15">
            <v>117282</v>
          </cell>
          <cell r="R15" t="str">
            <v>24-01-2002</v>
          </cell>
          <cell r="S15" t="str">
            <v>28-02-2002</v>
          </cell>
          <cell r="T15">
            <v>37473</v>
          </cell>
          <cell r="U15">
            <v>37473</v>
          </cell>
          <cell r="V15">
            <v>134000</v>
          </cell>
          <cell r="W15">
            <v>99557</v>
          </cell>
          <cell r="X15">
            <v>146000</v>
          </cell>
          <cell r="Y15">
            <v>63347</v>
          </cell>
          <cell r="Z15">
            <v>28918</v>
          </cell>
          <cell r="AD15">
            <v>83408</v>
          </cell>
        </row>
        <row r="16">
          <cell r="A16">
            <v>1259</v>
          </cell>
          <cell r="B16" t="str">
            <v>GTA Op Centres Amalgamation - Cherrywood, Manby &amp; Trafalgar to Richview</v>
          </cell>
          <cell r="C16" t="str">
            <v>Weller,Steve</v>
          </cell>
          <cell r="D16" t="str">
            <v>Network Management</v>
          </cell>
          <cell r="E16" t="str">
            <v>Complete</v>
          </cell>
          <cell r="G16">
            <v>600000606</v>
          </cell>
          <cell r="I16" t="str">
            <v>15-04-2002</v>
          </cell>
          <cell r="J16" t="str">
            <v>Green</v>
          </cell>
          <cell r="K16">
            <v>99</v>
          </cell>
          <cell r="N16">
            <v>48533</v>
          </cell>
          <cell r="O16">
            <v>48533</v>
          </cell>
          <cell r="P16">
            <v>0</v>
          </cell>
          <cell r="R16" t="str">
            <v>26-11-2001</v>
          </cell>
          <cell r="S16" t="str">
            <v>24-03-2002</v>
          </cell>
          <cell r="T16" t="str">
            <v>24-03-2002</v>
          </cell>
          <cell r="U16" t="str">
            <v>13-03-2002</v>
          </cell>
          <cell r="V16">
            <v>48533</v>
          </cell>
          <cell r="W16">
            <v>48533</v>
          </cell>
          <cell r="X16">
            <v>48533</v>
          </cell>
          <cell r="Y16">
            <v>48533</v>
          </cell>
          <cell r="Z16">
            <v>48533</v>
          </cell>
          <cell r="AD16">
            <v>0</v>
          </cell>
        </row>
        <row r="17">
          <cell r="A17">
            <v>1281</v>
          </cell>
          <cell r="B17" t="str">
            <v>Projects At a Glance</v>
          </cell>
          <cell r="C17" t="str">
            <v>Srinivasan, Srini</v>
          </cell>
          <cell r="D17" t="str">
            <v>ETS</v>
          </cell>
          <cell r="E17" t="str">
            <v>Fulfill</v>
          </cell>
          <cell r="G17">
            <v>600000105</v>
          </cell>
          <cell r="H17" t="str">
            <v xml:space="preserve"> 289782 289786</v>
          </cell>
          <cell r="I17" t="str">
            <v>26-04-2002</v>
          </cell>
          <cell r="J17" t="str">
            <v>Green</v>
          </cell>
          <cell r="K17">
            <v>98</v>
          </cell>
          <cell r="L17">
            <v>100000</v>
          </cell>
          <cell r="M17">
            <v>118000</v>
          </cell>
          <cell r="N17">
            <v>34000</v>
          </cell>
          <cell r="O17">
            <v>27000</v>
          </cell>
          <cell r="P17">
            <v>26700</v>
          </cell>
          <cell r="R17">
            <v>37205</v>
          </cell>
          <cell r="S17" t="str">
            <v>31-05-2002</v>
          </cell>
          <cell r="T17" t="str">
            <v>31-05-2002</v>
          </cell>
          <cell r="U17" t="str">
            <v>31-05-2002</v>
          </cell>
          <cell r="V17">
            <v>111772</v>
          </cell>
          <cell r="W17">
            <v>81291</v>
          </cell>
          <cell r="X17">
            <v>83000</v>
          </cell>
          <cell r="Y17">
            <v>27000</v>
          </cell>
          <cell r="Z17">
            <v>27000</v>
          </cell>
          <cell r="AA17">
            <v>111</v>
          </cell>
          <cell r="AB17" t="str">
            <v>29-03-2002</v>
          </cell>
          <cell r="AD17">
            <v>25963</v>
          </cell>
        </row>
        <row r="18">
          <cell r="A18">
            <v>1289</v>
          </cell>
          <cell r="B18" t="str">
            <v>SR1289 - Electronic Bill Presentment and Payment (EBPP)</v>
          </cell>
          <cell r="C18" t="str">
            <v>Lamoureux, Chris</v>
          </cell>
          <cell r="D18" t="str">
            <v>Customer Relations-CSO</v>
          </cell>
          <cell r="E18" t="str">
            <v>Fulfill</v>
          </cell>
          <cell r="F18">
            <v>600000639</v>
          </cell>
          <cell r="G18" t="str">
            <v xml:space="preserve"> 600000641 940000074</v>
          </cell>
          <cell r="H18" t="str">
            <v xml:space="preserve"> 323567 H307903</v>
          </cell>
          <cell r="I18" t="str">
            <v>26-04-2002</v>
          </cell>
          <cell r="J18" t="str">
            <v>Green</v>
          </cell>
          <cell r="K18">
            <v>42</v>
          </cell>
          <cell r="L18">
            <v>1400000</v>
          </cell>
          <cell r="M18">
            <v>1400000</v>
          </cell>
          <cell r="N18">
            <v>575000</v>
          </cell>
          <cell r="O18">
            <v>525000</v>
          </cell>
          <cell r="P18">
            <v>899638</v>
          </cell>
          <cell r="Q18">
            <v>150000</v>
          </cell>
          <cell r="R18">
            <v>36990</v>
          </cell>
          <cell r="S18" t="str">
            <v>30-06-2002</v>
          </cell>
          <cell r="T18" t="str">
            <v>19-07-2002</v>
          </cell>
          <cell r="U18" t="str">
            <v>19-07-2002</v>
          </cell>
          <cell r="V18">
            <v>600000</v>
          </cell>
          <cell r="W18">
            <v>559213</v>
          </cell>
          <cell r="X18">
            <v>1322556</v>
          </cell>
          <cell r="Y18">
            <v>484000</v>
          </cell>
          <cell r="Z18">
            <v>375000</v>
          </cell>
          <cell r="AD18">
            <v>78987</v>
          </cell>
        </row>
        <row r="19">
          <cell r="A19">
            <v>1317</v>
          </cell>
          <cell r="B19" t="str">
            <v>SR1317 - Optical Character Recognition for time sheets</v>
          </cell>
          <cell r="C19" t="str">
            <v>Harris,Jim</v>
          </cell>
          <cell r="D19" t="str">
            <v>Customer Relations-CSO</v>
          </cell>
          <cell r="E19" t="str">
            <v>Fulfill</v>
          </cell>
          <cell r="F19">
            <v>600000676</v>
          </cell>
          <cell r="G19" t="str">
            <v xml:space="preserve"> 600000679 940000123 60000679</v>
          </cell>
          <cell r="H19" t="str">
            <v xml:space="preserve"> 324220 H316651 292823</v>
          </cell>
          <cell r="I19" t="str">
            <v>26-04-2002</v>
          </cell>
          <cell r="J19" t="str">
            <v>Green</v>
          </cell>
          <cell r="K19">
            <v>1</v>
          </cell>
          <cell r="L19">
            <v>327000</v>
          </cell>
          <cell r="M19">
            <v>327000</v>
          </cell>
          <cell r="N19">
            <v>236000</v>
          </cell>
          <cell r="O19">
            <v>236000</v>
          </cell>
          <cell r="P19">
            <v>311000</v>
          </cell>
          <cell r="Q19">
            <v>91000</v>
          </cell>
          <cell r="R19" t="str">
            <v>25-02-2002</v>
          </cell>
          <cell r="S19" t="str">
            <v>15-05-2002</v>
          </cell>
          <cell r="T19" t="str">
            <v>15-05-2002</v>
          </cell>
          <cell r="U19" t="str">
            <v>30-06-2002</v>
          </cell>
          <cell r="V19">
            <v>327000</v>
          </cell>
          <cell r="W19">
            <v>2500</v>
          </cell>
          <cell r="X19">
            <v>327000</v>
          </cell>
        </row>
        <row r="20">
          <cell r="A20">
            <v>1325</v>
          </cell>
          <cell r="B20" t="str">
            <v>SR-1325 Transmission Line GIS Development Estimate</v>
          </cell>
          <cell r="C20" t="str">
            <v>Gilligan, Brian</v>
          </cell>
          <cell r="D20" t="str">
            <v>Network Management</v>
          </cell>
          <cell r="E20" t="str">
            <v>Fulfill</v>
          </cell>
          <cell r="F20">
            <v>210004801</v>
          </cell>
          <cell r="G20" t="str">
            <v xml:space="preserve"> 600000692 940000155</v>
          </cell>
          <cell r="H20" t="str">
            <v xml:space="preserve"> 325049 H298747</v>
          </cell>
          <cell r="I20" t="str">
            <v>26-04-2002</v>
          </cell>
          <cell r="J20" t="str">
            <v>Green</v>
          </cell>
          <cell r="K20">
            <v>85</v>
          </cell>
          <cell r="L20">
            <v>123000</v>
          </cell>
          <cell r="M20">
            <v>123000</v>
          </cell>
          <cell r="P20">
            <v>113000</v>
          </cell>
          <cell r="R20" t="str">
            <v>25-02-2002</v>
          </cell>
          <cell r="S20" t="str">
            <v>30-05-2002</v>
          </cell>
          <cell r="T20" t="str">
            <v>30-05-2002</v>
          </cell>
          <cell r="U20" t="str">
            <v>30-05-2002</v>
          </cell>
          <cell r="V20">
            <v>90000</v>
          </cell>
          <cell r="W20">
            <v>58002</v>
          </cell>
          <cell r="X20">
            <v>123000</v>
          </cell>
          <cell r="AD20">
            <v>48425</v>
          </cell>
        </row>
        <row r="21">
          <cell r="A21">
            <v>1334</v>
          </cell>
          <cell r="B21" t="str">
            <v>SR1334 - Networks Refresh</v>
          </cell>
          <cell r="C21" t="str">
            <v>Weller,Steve</v>
          </cell>
          <cell r="D21" t="str">
            <v>Network Services</v>
          </cell>
          <cell r="E21" t="str">
            <v>Fulfill</v>
          </cell>
          <cell r="F21">
            <v>200000183</v>
          </cell>
          <cell r="G21" t="str">
            <v xml:space="preserve"> 940000146 600000729</v>
          </cell>
          <cell r="H21" t="str">
            <v xml:space="preserve"> H319072 324217</v>
          </cell>
          <cell r="I21" t="str">
            <v>26-04-2002</v>
          </cell>
          <cell r="J21" t="str">
            <v>Green</v>
          </cell>
          <cell r="K21">
            <v>99</v>
          </cell>
          <cell r="L21">
            <v>1341441</v>
          </cell>
          <cell r="M21">
            <v>1341441</v>
          </cell>
          <cell r="N21">
            <v>1121300</v>
          </cell>
          <cell r="O21">
            <v>1053800</v>
          </cell>
          <cell r="P21">
            <v>366486</v>
          </cell>
          <cell r="R21">
            <v>37206</v>
          </cell>
          <cell r="S21" t="str">
            <v>17-04-2002</v>
          </cell>
          <cell r="T21" t="str">
            <v>17-04-2002</v>
          </cell>
          <cell r="U21" t="str">
            <v>23-04-2002</v>
          </cell>
          <cell r="V21">
            <v>1167000</v>
          </cell>
          <cell r="W21">
            <v>1068890</v>
          </cell>
          <cell r="X21">
            <v>1068890</v>
          </cell>
          <cell r="Y21">
            <v>1024071</v>
          </cell>
          <cell r="Z21">
            <v>1023771</v>
          </cell>
          <cell r="AA21">
            <v>0</v>
          </cell>
          <cell r="AD21">
            <v>86131</v>
          </cell>
        </row>
        <row r="22">
          <cell r="A22">
            <v>2007</v>
          </cell>
          <cell r="B22" t="str">
            <v>SR2007-NAM-CIS Enhancements 2002</v>
          </cell>
          <cell r="C22" t="str">
            <v>Fry,Doug</v>
          </cell>
          <cell r="D22" t="str">
            <v>Network Services</v>
          </cell>
          <cell r="E22" t="str">
            <v>Fulfill</v>
          </cell>
          <cell r="F22">
            <v>200000070</v>
          </cell>
          <cell r="G22">
            <v>600000723</v>
          </cell>
          <cell r="H22">
            <v>315505</v>
          </cell>
          <cell r="I22" t="str">
            <v>26-04-2002</v>
          </cell>
          <cell r="J22" t="str">
            <v>Green</v>
          </cell>
          <cell r="K22">
            <v>20</v>
          </cell>
          <cell r="L22">
            <v>120000</v>
          </cell>
          <cell r="M22">
            <v>120000</v>
          </cell>
          <cell r="N22">
            <v>120000</v>
          </cell>
          <cell r="O22">
            <v>120000</v>
          </cell>
          <cell r="P22">
            <v>120000</v>
          </cell>
          <cell r="Q22">
            <v>0</v>
          </cell>
          <cell r="R22" t="str">
            <v>16-01-2002</v>
          </cell>
          <cell r="S22" t="str">
            <v>31-12-2002</v>
          </cell>
          <cell r="T22" t="str">
            <v>31-12-2002</v>
          </cell>
          <cell r="U22" t="str">
            <v>31-12-2002</v>
          </cell>
          <cell r="V22">
            <v>32000</v>
          </cell>
          <cell r="W22">
            <v>32000</v>
          </cell>
          <cell r="X22">
            <v>120000</v>
          </cell>
          <cell r="Y22">
            <v>0</v>
          </cell>
          <cell r="Z22">
            <v>0</v>
          </cell>
          <cell r="AA22">
            <v>0</v>
          </cell>
          <cell r="AD22">
            <v>27814</v>
          </cell>
        </row>
        <row r="23">
          <cell r="A23">
            <v>2021</v>
          </cell>
          <cell r="B23" t="str">
            <v>SR2021-Network Services Training Material Database</v>
          </cell>
          <cell r="C23" t="str">
            <v>Wong,Edwin</v>
          </cell>
          <cell r="D23" t="str">
            <v>Network Services</v>
          </cell>
          <cell r="E23" t="str">
            <v>Fulfill</v>
          </cell>
          <cell r="F23">
            <v>300010536</v>
          </cell>
          <cell r="G23" t="str">
            <v xml:space="preserve"> 600000738 940000150 940000181</v>
          </cell>
          <cell r="H23" t="str">
            <v xml:space="preserve"> 324223 331583 H324077</v>
          </cell>
          <cell r="I23" t="str">
            <v>26-04-2002</v>
          </cell>
          <cell r="J23" t="str">
            <v>Green</v>
          </cell>
          <cell r="K23">
            <v>95</v>
          </cell>
          <cell r="L23">
            <v>50000</v>
          </cell>
          <cell r="M23">
            <v>50000</v>
          </cell>
          <cell r="N23">
            <v>8000</v>
          </cell>
          <cell r="P23">
            <v>50000</v>
          </cell>
          <cell r="R23">
            <v>37260</v>
          </cell>
          <cell r="S23">
            <v>37292</v>
          </cell>
          <cell r="T23">
            <v>37292</v>
          </cell>
          <cell r="U23">
            <v>37292</v>
          </cell>
          <cell r="V23">
            <v>38000</v>
          </cell>
          <cell r="W23">
            <v>38000</v>
          </cell>
          <cell r="X23">
            <v>50000</v>
          </cell>
          <cell r="Y23">
            <v>8000</v>
          </cell>
          <cell r="Z23">
            <v>8000</v>
          </cell>
          <cell r="AD23">
            <v>38000</v>
          </cell>
        </row>
        <row r="24">
          <cell r="A24">
            <v>2023</v>
          </cell>
          <cell r="B24" t="str">
            <v>IREIS-LVR</v>
          </cell>
          <cell r="C24" t="str">
            <v>Gilligan, Brian</v>
          </cell>
          <cell r="D24" t="str">
            <v>Corporate Services</v>
          </cell>
          <cell r="E24" t="str">
            <v>Fulfill</v>
          </cell>
          <cell r="F24">
            <v>200000069</v>
          </cell>
          <cell r="G24" t="str">
            <v xml:space="preserve"> 940000077 600000557</v>
          </cell>
          <cell r="H24" t="str">
            <v xml:space="preserve"> H265762 323586</v>
          </cell>
          <cell r="I24" t="str">
            <v>26-04-2002</v>
          </cell>
          <cell r="J24" t="str">
            <v>Green</v>
          </cell>
          <cell r="K24">
            <v>95</v>
          </cell>
          <cell r="L24">
            <v>350000</v>
          </cell>
          <cell r="M24">
            <v>350000</v>
          </cell>
          <cell r="N24">
            <v>120000</v>
          </cell>
          <cell r="O24">
            <v>25000</v>
          </cell>
          <cell r="P24">
            <v>50000</v>
          </cell>
          <cell r="Q24">
            <v>66000</v>
          </cell>
          <cell r="R24">
            <v>36957</v>
          </cell>
          <cell r="S24" t="str">
            <v>28-02-2002</v>
          </cell>
          <cell r="T24" t="str">
            <v>31-05-2002</v>
          </cell>
          <cell r="U24" t="str">
            <v>31-05-2002</v>
          </cell>
          <cell r="V24">
            <v>350000</v>
          </cell>
          <cell r="W24">
            <v>125218</v>
          </cell>
          <cell r="X24">
            <v>175000</v>
          </cell>
          <cell r="Y24">
            <v>0</v>
          </cell>
          <cell r="Z24">
            <v>0</v>
          </cell>
          <cell r="AA24">
            <v>0</v>
          </cell>
          <cell r="AD24">
            <v>40711</v>
          </cell>
        </row>
        <row r="25">
          <cell r="A25">
            <v>2049</v>
          </cell>
          <cell r="B25" t="str">
            <v>SR2049-Remotes Price Change 2002</v>
          </cell>
          <cell r="C25" t="str">
            <v>Prybys, Leslie</v>
          </cell>
          <cell r="D25" t="str">
            <v>Customer Relations-CSO</v>
          </cell>
          <cell r="E25" t="str">
            <v>Fulfill</v>
          </cell>
          <cell r="I25" t="str">
            <v>26-04-2002</v>
          </cell>
          <cell r="J25" t="str">
            <v>Green</v>
          </cell>
          <cell r="K25">
            <v>50</v>
          </cell>
          <cell r="L25">
            <v>37900</v>
          </cell>
          <cell r="R25">
            <v>37533</v>
          </cell>
          <cell r="S25" t="str">
            <v>31-12-2002</v>
          </cell>
          <cell r="T25" t="str">
            <v>31-12-2002</v>
          </cell>
          <cell r="U25" t="str">
            <v>19-12-2002</v>
          </cell>
          <cell r="V25">
            <v>5000</v>
          </cell>
          <cell r="W25">
            <v>2420</v>
          </cell>
          <cell r="X25">
            <v>10000</v>
          </cell>
        </row>
        <row r="26">
          <cell r="A26">
            <v>1087</v>
          </cell>
          <cell r="B26" t="str">
            <v>Reporting - Java Reports</v>
          </cell>
          <cell r="C26" t="str">
            <v>Lam,S N</v>
          </cell>
          <cell r="D26" t="str">
            <v>Network Services</v>
          </cell>
          <cell r="E26" t="str">
            <v>Fulfill</v>
          </cell>
          <cell r="F26">
            <v>300007903</v>
          </cell>
          <cell r="G26">
            <v>940000161</v>
          </cell>
          <cell r="H26" t="str">
            <v xml:space="preserve"> 325914 325916 325918 325919 325922 325923 325913</v>
          </cell>
          <cell r="I26" t="str">
            <v>26-04-2002</v>
          </cell>
          <cell r="L26">
            <v>257000</v>
          </cell>
          <cell r="M26">
            <v>257000</v>
          </cell>
          <cell r="P26">
            <v>257000</v>
          </cell>
          <cell r="R26" t="str">
            <v>20-04-2001</v>
          </cell>
          <cell r="S26" t="str">
            <v>28-12-2002</v>
          </cell>
          <cell r="T26" t="str">
            <v>28-12-2002</v>
          </cell>
        </row>
        <row r="27">
          <cell r="A27">
            <v>1177</v>
          </cell>
          <cell r="B27" t="str">
            <v>Land Assessment &amp; Remediation (LAR) - Enhancements</v>
          </cell>
          <cell r="C27" t="str">
            <v>Chow, Stephen</v>
          </cell>
          <cell r="D27" t="str">
            <v>Network Management</v>
          </cell>
          <cell r="E27" t="str">
            <v>Fulfill</v>
          </cell>
          <cell r="F27">
            <v>200000051</v>
          </cell>
          <cell r="G27" t="str">
            <v xml:space="preserve"> 600000556 940000079</v>
          </cell>
          <cell r="H27" t="str">
            <v xml:space="preserve"> 324215 H263568</v>
          </cell>
          <cell r="I27" t="str">
            <v>26-04-2002</v>
          </cell>
          <cell r="K27">
            <v>95</v>
          </cell>
          <cell r="L27">
            <v>25350</v>
          </cell>
          <cell r="M27">
            <v>25350</v>
          </cell>
          <cell r="P27">
            <v>25350</v>
          </cell>
          <cell r="R27">
            <v>37171</v>
          </cell>
          <cell r="S27" t="str">
            <v>30-05-2002</v>
          </cell>
          <cell r="T27" t="str">
            <v>30-05-2002</v>
          </cell>
          <cell r="U27" t="str">
            <v>31-05-2002</v>
          </cell>
          <cell r="V27">
            <v>25250</v>
          </cell>
          <cell r="W27">
            <v>21430</v>
          </cell>
          <cell r="X27">
            <v>25000</v>
          </cell>
        </row>
        <row r="28">
          <cell r="A28">
            <v>1227</v>
          </cell>
          <cell r="B28" t="str">
            <v>PS V8 Upgrade</v>
          </cell>
          <cell r="C28" t="str">
            <v>Hirani, Mef</v>
          </cell>
          <cell r="D28" t="str">
            <v>Human Resources</v>
          </cell>
          <cell r="E28" t="str">
            <v>Fulfill</v>
          </cell>
          <cell r="F28">
            <v>200000039</v>
          </cell>
          <cell r="G28" t="str">
            <v xml:space="preserve"> 600000610 940000086 600000594</v>
          </cell>
          <cell r="H28" t="str">
            <v xml:space="preserve"> 323825 H299411 H299415 H299417 H299418 271712</v>
          </cell>
          <cell r="I28" t="str">
            <v>26-04-2002</v>
          </cell>
          <cell r="K28">
            <v>46</v>
          </cell>
          <cell r="L28">
            <v>8040000</v>
          </cell>
          <cell r="M28">
            <v>7607000</v>
          </cell>
          <cell r="P28">
            <v>7607000</v>
          </cell>
          <cell r="Q28">
            <v>433000</v>
          </cell>
          <cell r="R28">
            <v>36993</v>
          </cell>
          <cell r="S28" t="str">
            <v>31-10-2002</v>
          </cell>
          <cell r="T28" t="str">
            <v>31-10-2002</v>
          </cell>
          <cell r="U28" t="str">
            <v>21-10-2002</v>
          </cell>
          <cell r="V28">
            <v>4617000</v>
          </cell>
          <cell r="W28">
            <v>4357876</v>
          </cell>
          <cell r="X28">
            <v>7607000</v>
          </cell>
        </row>
        <row r="29">
          <cell r="A29">
            <v>1232</v>
          </cell>
          <cell r="B29" t="str">
            <v>ETS Process Improvement Project</v>
          </cell>
          <cell r="C29" t="str">
            <v>Welch, Vickie</v>
          </cell>
          <cell r="D29" t="str">
            <v>ETS</v>
          </cell>
          <cell r="E29" t="str">
            <v>Fulfill</v>
          </cell>
          <cell r="G29">
            <v>600000657</v>
          </cell>
          <cell r="H29" t="str">
            <v xml:space="preserve"> 285490 285491 285492 285493 285494 285495</v>
          </cell>
          <cell r="I29" t="str">
            <v>31-01-2001</v>
          </cell>
          <cell r="L29">
            <v>1000000</v>
          </cell>
          <cell r="M29">
            <v>1000000</v>
          </cell>
          <cell r="P29">
            <v>799000</v>
          </cell>
          <cell r="S29" t="str">
            <v>21-02-2002</v>
          </cell>
          <cell r="T29" t="str">
            <v>21-02-2002</v>
          </cell>
        </row>
        <row r="30">
          <cell r="A30">
            <v>1235</v>
          </cell>
          <cell r="B30" t="str">
            <v>PCB Equipment Records Enhancements</v>
          </cell>
          <cell r="C30" t="str">
            <v>Chow, Stephen</v>
          </cell>
          <cell r="D30" t="str">
            <v>Network Management</v>
          </cell>
          <cell r="E30" t="str">
            <v>Fulfill</v>
          </cell>
          <cell r="F30">
            <v>200000126</v>
          </cell>
          <cell r="G30" t="str">
            <v xml:space="preserve"> 940000084 600000583</v>
          </cell>
          <cell r="H30" t="str">
            <v xml:space="preserve"> H318446 323782</v>
          </cell>
          <cell r="I30" t="str">
            <v>26-04-2002</v>
          </cell>
          <cell r="K30">
            <v>75</v>
          </cell>
          <cell r="L30">
            <v>50000</v>
          </cell>
          <cell r="M30">
            <v>50000</v>
          </cell>
          <cell r="P30">
            <v>38950</v>
          </cell>
          <cell r="R30">
            <v>36901</v>
          </cell>
          <cell r="S30" t="str">
            <v>15-03-2002</v>
          </cell>
          <cell r="T30" t="str">
            <v>17-06-2002</v>
          </cell>
          <cell r="U30" t="str">
            <v>17-06-2002</v>
          </cell>
          <cell r="V30">
            <v>50000</v>
          </cell>
          <cell r="W30">
            <v>35288</v>
          </cell>
          <cell r="X30">
            <v>45000</v>
          </cell>
          <cell r="AD30">
            <v>26114</v>
          </cell>
        </row>
        <row r="31">
          <cell r="A31">
            <v>1237</v>
          </cell>
          <cell r="B31" t="str">
            <v>Enhancements to the Resource Library for distribution system data</v>
          </cell>
          <cell r="C31" t="str">
            <v>Chow, Stephen</v>
          </cell>
          <cell r="D31" t="str">
            <v>Network Management</v>
          </cell>
          <cell r="E31" t="str">
            <v>Fulfill</v>
          </cell>
          <cell r="F31">
            <v>200000135</v>
          </cell>
          <cell r="G31" t="str">
            <v xml:space="preserve"> 940000075 600000706</v>
          </cell>
          <cell r="H31" t="str">
            <v xml:space="preserve"> H306918 323577</v>
          </cell>
          <cell r="I31" t="str">
            <v>26-04-2002</v>
          </cell>
          <cell r="K31">
            <v>80</v>
          </cell>
          <cell r="L31">
            <v>76000</v>
          </cell>
          <cell r="M31">
            <v>76000</v>
          </cell>
          <cell r="P31">
            <v>46265</v>
          </cell>
          <cell r="R31">
            <v>36901</v>
          </cell>
          <cell r="S31">
            <v>37410</v>
          </cell>
          <cell r="T31" t="str">
            <v>17-06-2002</v>
          </cell>
          <cell r="U31" t="str">
            <v>17-06-2002</v>
          </cell>
          <cell r="V31">
            <v>76000</v>
          </cell>
          <cell r="W31">
            <v>45982</v>
          </cell>
          <cell r="X31">
            <v>55000</v>
          </cell>
          <cell r="AD31">
            <v>29617</v>
          </cell>
        </row>
        <row r="32">
          <cell r="A32">
            <v>1258</v>
          </cell>
          <cell r="B32" t="str">
            <v>Data Extracts &amp; Reports to Reconcile CSS and CONS</v>
          </cell>
          <cell r="C32" t="str">
            <v>Chow, Stephen</v>
          </cell>
          <cell r="D32" t="str">
            <v>Network Management</v>
          </cell>
          <cell r="E32" t="str">
            <v>Fulfill</v>
          </cell>
          <cell r="F32">
            <v>200000134</v>
          </cell>
          <cell r="G32">
            <v>600000605</v>
          </cell>
          <cell r="H32">
            <v>318496</v>
          </cell>
          <cell r="I32" t="str">
            <v>26-04-2002</v>
          </cell>
          <cell r="K32">
            <v>80</v>
          </cell>
          <cell r="L32">
            <v>76000</v>
          </cell>
          <cell r="M32">
            <v>76000</v>
          </cell>
          <cell r="P32">
            <v>31300</v>
          </cell>
          <cell r="R32">
            <v>36901</v>
          </cell>
          <cell r="S32" t="str">
            <v>30-06-2002</v>
          </cell>
          <cell r="T32" t="str">
            <v>30-06-2002</v>
          </cell>
          <cell r="U32" t="str">
            <v>30-06-2002</v>
          </cell>
          <cell r="V32">
            <v>76000</v>
          </cell>
          <cell r="W32">
            <v>56889</v>
          </cell>
          <cell r="X32">
            <v>69000</v>
          </cell>
          <cell r="AD32">
            <v>21140</v>
          </cell>
        </row>
        <row r="33">
          <cell r="A33">
            <v>1263</v>
          </cell>
          <cell r="B33" t="str">
            <v>Enterprise Backup &amp; Recovery Project</v>
          </cell>
          <cell r="C33" t="str">
            <v>Bisnett, Robert</v>
          </cell>
          <cell r="D33" t="str">
            <v>ETS</v>
          </cell>
          <cell r="E33" t="str">
            <v>Fulfill</v>
          </cell>
          <cell r="G33">
            <v>600000127</v>
          </cell>
          <cell r="H33">
            <v>272247</v>
          </cell>
          <cell r="I33" t="str">
            <v>31-01-2001</v>
          </cell>
          <cell r="L33">
            <v>317805</v>
          </cell>
          <cell r="M33">
            <v>415805</v>
          </cell>
          <cell r="R33" t="str">
            <v>25-05-2001</v>
          </cell>
          <cell r="S33" t="str">
            <v>28-02-2002</v>
          </cell>
          <cell r="T33" t="str">
            <v>26-04-2002</v>
          </cell>
        </row>
        <row r="34">
          <cell r="A34">
            <v>1266</v>
          </cell>
          <cell r="B34" t="str">
            <v>High Availability</v>
          </cell>
          <cell r="C34" t="str">
            <v>Bisnett, Robert</v>
          </cell>
          <cell r="D34" t="str">
            <v>ETS</v>
          </cell>
          <cell r="E34" t="str">
            <v>Fulfill</v>
          </cell>
          <cell r="G34">
            <v>600000127</v>
          </cell>
          <cell r="H34">
            <v>272253</v>
          </cell>
          <cell r="I34" t="str">
            <v>31-01-2001</v>
          </cell>
          <cell r="L34">
            <v>329880</v>
          </cell>
          <cell r="M34">
            <v>329880</v>
          </cell>
          <cell r="R34">
            <v>36957</v>
          </cell>
          <cell r="S34" t="str">
            <v>15-02-2002</v>
          </cell>
          <cell r="T34" t="str">
            <v>22-03-2002</v>
          </cell>
        </row>
        <row r="35">
          <cell r="A35">
            <v>1268</v>
          </cell>
          <cell r="B35" t="str">
            <v>Operational Technology Architecture</v>
          </cell>
          <cell r="C35" t="str">
            <v>Haswell,David</v>
          </cell>
          <cell r="D35" t="str">
            <v>ETS</v>
          </cell>
          <cell r="E35" t="str">
            <v>Fulfill</v>
          </cell>
          <cell r="G35">
            <v>600000127</v>
          </cell>
          <cell r="H35">
            <v>272255</v>
          </cell>
          <cell r="I35" t="str">
            <v>31-01-2001</v>
          </cell>
          <cell r="L35">
            <v>487750</v>
          </cell>
          <cell r="M35">
            <v>487750</v>
          </cell>
          <cell r="R35">
            <v>36957</v>
          </cell>
          <cell r="S35">
            <v>37290</v>
          </cell>
          <cell r="T35" t="str">
            <v>29-03-2002</v>
          </cell>
        </row>
        <row r="36">
          <cell r="A36">
            <v>2005</v>
          </cell>
          <cell r="B36" t="str">
            <v>SR2005-Deployment of five new UNIX servers</v>
          </cell>
          <cell r="C36" t="str">
            <v>Bisnett, Robert</v>
          </cell>
          <cell r="D36" t="str">
            <v>ETS</v>
          </cell>
          <cell r="E36" t="str">
            <v>Fulfill</v>
          </cell>
          <cell r="I36" t="str">
            <v>26-04-2002</v>
          </cell>
          <cell r="L36">
            <v>378000</v>
          </cell>
          <cell r="M36">
            <v>378000</v>
          </cell>
          <cell r="R36">
            <v>37471</v>
          </cell>
          <cell r="S36">
            <v>37263</v>
          </cell>
          <cell r="T36">
            <v>37263</v>
          </cell>
        </row>
        <row r="37">
          <cell r="A37">
            <v>2034</v>
          </cell>
          <cell r="B37" t="str">
            <v>SR2034-Increase CCC capacity for Market Opening</v>
          </cell>
          <cell r="C37" t="str">
            <v>Pavli,Alfonz</v>
          </cell>
          <cell r="D37" t="str">
            <v>Customer Relations-CSO</v>
          </cell>
          <cell r="E37" t="str">
            <v>Fulfill</v>
          </cell>
          <cell r="F37">
            <v>940000190</v>
          </cell>
          <cell r="G37">
            <v>940000194</v>
          </cell>
          <cell r="I37" t="str">
            <v>26-04-2002</v>
          </cell>
        </row>
        <row r="38">
          <cell r="A38">
            <v>2052</v>
          </cell>
          <cell r="B38" t="str">
            <v>SR2052-New Connects Estimating Tool DSC 2002 Mods</v>
          </cell>
          <cell r="C38" t="str">
            <v>Chow, Stephen</v>
          </cell>
          <cell r="D38" t="str">
            <v>Network Services</v>
          </cell>
          <cell r="E38" t="str">
            <v>Fulfill</v>
          </cell>
          <cell r="I38" t="str">
            <v>26-04-2002</v>
          </cell>
          <cell r="K38">
            <v>30</v>
          </cell>
          <cell r="L38">
            <v>199000</v>
          </cell>
          <cell r="M38">
            <v>199000</v>
          </cell>
          <cell r="R38" t="str">
            <v>26-04-2002</v>
          </cell>
          <cell r="S38" t="str">
            <v>30-06-2002</v>
          </cell>
          <cell r="T38" t="str">
            <v>30-06-2002</v>
          </cell>
          <cell r="U38" t="str">
            <v>30-06-2002</v>
          </cell>
          <cell r="V38">
            <v>199000</v>
          </cell>
          <cell r="W38">
            <v>22000</v>
          </cell>
          <cell r="X38">
            <v>19900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Adj_Pre_3"/>
      <sheetName val="PVModel_Rates"/>
      <sheetName val="Journal"/>
    </sheetNames>
    <sheetDataSet>
      <sheetData sheetId="0"/>
      <sheetData sheetId="1">
        <row r="9">
          <cell r="A9">
            <v>984000</v>
          </cell>
          <cell r="B9">
            <v>90.898642061237425</v>
          </cell>
        </row>
        <row r="10">
          <cell r="A10">
            <v>994000</v>
          </cell>
          <cell r="B10">
            <v>90.705255346389521</v>
          </cell>
        </row>
        <row r="11">
          <cell r="A11">
            <v>1004000</v>
          </cell>
          <cell r="B11">
            <v>90.515720956538587</v>
          </cell>
        </row>
        <row r="12">
          <cell r="A12">
            <v>1014000</v>
          </cell>
          <cell r="B12">
            <v>90.329924917572271</v>
          </cell>
        </row>
        <row r="13">
          <cell r="A13">
            <v>1024000</v>
          </cell>
          <cell r="B13">
            <v>90.147757707492019</v>
          </cell>
        </row>
        <row r="14">
          <cell r="A14">
            <v>1034000</v>
          </cell>
          <cell r="B14">
            <v>89.969114041127057</v>
          </cell>
        </row>
        <row r="15">
          <cell r="A15">
            <v>1044000</v>
          </cell>
          <cell r="B15">
            <v>89.793892667221186</v>
          </cell>
        </row>
        <row r="16">
          <cell r="A16">
            <v>1054000</v>
          </cell>
          <cell r="B16">
            <v>89.621996177070656</v>
          </cell>
        </row>
        <row r="17">
          <cell r="A17">
            <v>1064000</v>
          </cell>
          <cell r="B17">
            <v>89.453330823953024</v>
          </cell>
        </row>
        <row r="18">
          <cell r="A18">
            <v>1074000</v>
          </cell>
          <cell r="B18">
            <v>89.287806352643898</v>
          </cell>
        </row>
        <row r="19">
          <cell r="A19">
            <v>1084000</v>
          </cell>
          <cell r="B19">
            <v>89.125335838370049</v>
          </cell>
        </row>
        <row r="20">
          <cell r="A20">
            <v>1094000</v>
          </cell>
          <cell r="B20">
            <v>88.96583553459476</v>
          </cell>
        </row>
        <row r="21">
          <cell r="A21">
            <v>1104000</v>
          </cell>
          <cell r="B21">
            <v>88.809224729076305</v>
          </cell>
        </row>
        <row r="22">
          <cell r="A22">
            <v>1114000</v>
          </cell>
          <cell r="B22">
            <v>88.655425607678438</v>
          </cell>
        </row>
        <row r="23">
          <cell r="A23">
            <v>1124000</v>
          </cell>
          <cell r="B23">
            <v>88.504363125451363</v>
          </cell>
        </row>
        <row r="24">
          <cell r="A24">
            <v>1134000</v>
          </cell>
          <cell r="B24">
            <v>88.355964884533421</v>
          </cell>
        </row>
        <row r="25">
          <cell r="A25">
            <v>1144000</v>
          </cell>
          <cell r="B25">
            <v>88.21016101845666</v>
          </cell>
        </row>
        <row r="26">
          <cell r="A26">
            <v>1154000</v>
          </cell>
          <cell r="B26">
            <v>88.066884082467894</v>
          </cell>
        </row>
        <row r="27">
          <cell r="A27">
            <v>1164000</v>
          </cell>
          <cell r="B27">
            <v>87.926068949503019</v>
          </cell>
        </row>
        <row r="28">
          <cell r="A28">
            <v>1174000</v>
          </cell>
          <cell r="B28">
            <v>87.787652711477918</v>
          </cell>
        </row>
        <row r="29">
          <cell r="A29">
            <v>1184000</v>
          </cell>
          <cell r="B29">
            <v>87.651574585581614</v>
          </cell>
        </row>
        <row r="30">
          <cell r="A30">
            <v>1194000</v>
          </cell>
          <cell r="B30">
            <v>87.517775825278207</v>
          </cell>
        </row>
        <row r="31">
          <cell r="A31">
            <v>1204000</v>
          </cell>
          <cell r="B31">
            <v>87.386199635743949</v>
          </cell>
        </row>
        <row r="32">
          <cell r="A32">
            <v>1214000</v>
          </cell>
          <cell r="B32">
            <v>87.256791093483756</v>
          </cell>
        </row>
        <row r="33">
          <cell r="A33">
            <v>1224000</v>
          </cell>
          <cell r="B33">
            <v>87.129497069887918</v>
          </cell>
        </row>
        <row r="34">
          <cell r="A34">
            <v>1234000</v>
          </cell>
          <cell r="B34">
            <v>87.00426615850597</v>
          </cell>
        </row>
        <row r="35">
          <cell r="A35">
            <v>1244000</v>
          </cell>
          <cell r="B35">
            <v>86.881048605827914</v>
          </cell>
        </row>
        <row r="36">
          <cell r="A36">
            <v>1254000</v>
          </cell>
          <cell r="B36">
            <v>86.759796245377558</v>
          </cell>
        </row>
        <row r="37">
          <cell r="A37">
            <v>1264000</v>
          </cell>
          <cell r="B37">
            <v>86.640462434934349</v>
          </cell>
        </row>
        <row r="38">
          <cell r="A38">
            <v>1274000</v>
          </cell>
          <cell r="B38">
            <v>86.523001996711585</v>
          </cell>
        </row>
        <row r="39">
          <cell r="A39">
            <v>1284000</v>
          </cell>
          <cell r="B39">
            <v>86.4073711603303</v>
          </cell>
        </row>
        <row r="40">
          <cell r="A40">
            <v>1294000</v>
          </cell>
          <cell r="B40">
            <v>86.293527508437137</v>
          </cell>
        </row>
        <row r="41">
          <cell r="A41">
            <v>1304000</v>
          </cell>
          <cell r="B41">
            <v>86.181429924824542</v>
          </cell>
        </row>
        <row r="42">
          <cell r="A42">
            <v>1314000</v>
          </cell>
          <cell r="B42">
            <v>86.071038544919901</v>
          </cell>
        </row>
        <row r="43">
          <cell r="A43">
            <v>1324000</v>
          </cell>
          <cell r="B43">
            <v>85.962314708518363</v>
          </cell>
        </row>
        <row r="44">
          <cell r="A44">
            <v>1334000</v>
          </cell>
          <cell r="B44">
            <v>85.855220914641563</v>
          </cell>
        </row>
        <row r="45">
          <cell r="A45">
            <v>1344000</v>
          </cell>
          <cell r="B45">
            <v>85.749720778411771</v>
          </cell>
        </row>
        <row r="46">
          <cell r="A46">
            <v>1354000</v>
          </cell>
          <cell r="B46">
            <v>85.645778989836742</v>
          </cell>
        </row>
        <row r="47">
          <cell r="A47">
            <v>1364000</v>
          </cell>
          <cell r="B47">
            <v>85.543361274407985</v>
          </cell>
        </row>
        <row r="48">
          <cell r="A48">
            <v>1374000</v>
          </cell>
          <cell r="B48">
            <v>85.442434355419266</v>
          </cell>
        </row>
        <row r="49">
          <cell r="A49">
            <v>1384000</v>
          </cell>
          <cell r="B49">
            <v>85.342965917918789</v>
          </cell>
        </row>
        <row r="50">
          <cell r="A50">
            <v>1394000</v>
          </cell>
          <cell r="B50">
            <v>85.244924574213172</v>
          </cell>
        </row>
        <row r="51">
          <cell r="A51">
            <v>1404000</v>
          </cell>
          <cell r="B51">
            <v>85.148279830845226</v>
          </cell>
        </row>
        <row r="52">
          <cell r="A52">
            <v>1414000</v>
          </cell>
          <cell r="B52">
            <v>85.053002056973298</v>
          </cell>
        </row>
        <row r="53">
          <cell r="A53">
            <v>1424000</v>
          </cell>
          <cell r="B53">
            <v>84.959062454082741</v>
          </cell>
        </row>
        <row r="54">
          <cell r="A54">
            <v>1434000</v>
          </cell>
          <cell r="B54">
            <v>84.866433026964671</v>
          </cell>
        </row>
        <row r="55">
          <cell r="A55">
            <v>1444000</v>
          </cell>
          <cell r="B55">
            <v>84.775086555900899</v>
          </cell>
        </row>
        <row r="56">
          <cell r="A56">
            <v>1454000</v>
          </cell>
          <cell r="B56">
            <v>84.684996569996173</v>
          </cell>
        </row>
        <row r="57">
          <cell r="A57">
            <v>1464000</v>
          </cell>
          <cell r="B57">
            <v>84.59613732160382</v>
          </cell>
        </row>
        <row r="58">
          <cell r="A58">
            <v>1474000</v>
          </cell>
          <cell r="B58">
            <v>84.508483761792093</v>
          </cell>
        </row>
        <row r="59">
          <cell r="A59">
            <v>1484000</v>
          </cell>
          <cell r="B59">
            <v>84.422011516802627</v>
          </cell>
        </row>
        <row r="60">
          <cell r="A60">
            <v>1494000</v>
          </cell>
          <cell r="B60">
            <v>84.336696865454243</v>
          </cell>
        </row>
        <row r="61">
          <cell r="A61">
            <v>1504000</v>
          </cell>
          <cell r="B61">
            <v>84.252516717448259</v>
          </cell>
        </row>
        <row r="62">
          <cell r="A62">
            <v>1514000</v>
          </cell>
          <cell r="B62">
            <v>84.169448592533527</v>
          </cell>
        </row>
        <row r="63">
          <cell r="A63">
            <v>1524000</v>
          </cell>
          <cell r="B63">
            <v>84.08747060049167</v>
          </cell>
        </row>
        <row r="64">
          <cell r="A64">
            <v>1534000</v>
          </cell>
          <cell r="B64">
            <v>84.00656142190536</v>
          </cell>
        </row>
        <row r="65">
          <cell r="A65">
            <v>1544000</v>
          </cell>
          <cell r="B65">
            <v>83.926700289673832</v>
          </cell>
        </row>
        <row r="66">
          <cell r="A66">
            <v>1554000</v>
          </cell>
          <cell r="B66">
            <v>83.847866971241928</v>
          </cell>
        </row>
        <row r="67">
          <cell r="A67">
            <v>1564000</v>
          </cell>
          <cell r="B67">
            <v>83.770041751511187</v>
          </cell>
        </row>
        <row r="68">
          <cell r="A68">
            <v>1574000</v>
          </cell>
          <cell r="B68">
            <v>83.693205416402179</v>
          </cell>
        </row>
        <row r="69">
          <cell r="A69">
            <v>1584000</v>
          </cell>
          <cell r="B69">
            <v>83.617339237039531</v>
          </cell>
        </row>
        <row r="70">
          <cell r="A70">
            <v>1594000</v>
          </cell>
          <cell r="B70">
            <v>83.542424954532095</v>
          </cell>
        </row>
        <row r="71">
          <cell r="A71">
            <v>1604000</v>
          </cell>
          <cell r="B71">
            <v>83.468444765322758</v>
          </cell>
        </row>
        <row r="72">
          <cell r="A72">
            <v>1614000</v>
          </cell>
          <cell r="B72">
            <v>83.395381307082545</v>
          </cell>
        </row>
        <row r="73">
          <cell r="A73">
            <v>1624000</v>
          </cell>
          <cell r="B73">
            <v>83.323217645126093</v>
          </cell>
        </row>
        <row r="74">
          <cell r="A74">
            <v>1634000</v>
          </cell>
          <cell r="B74">
            <v>83.2519372593258</v>
          </cell>
        </row>
        <row r="75">
          <cell r="A75">
            <v>1644000</v>
          </cell>
          <cell r="B75">
            <v>83.181524031503585</v>
          </cell>
        </row>
        <row r="76">
          <cell r="A76">
            <v>1654000</v>
          </cell>
          <cell r="B76">
            <v>83.111962233280181</v>
          </cell>
        </row>
        <row r="77">
          <cell r="A77">
            <v>1664000</v>
          </cell>
          <cell r="B77">
            <v>83.043236514362391</v>
          </cell>
        </row>
        <row r="78">
          <cell r="A78">
            <v>1674000</v>
          </cell>
          <cell r="B78">
            <v>82.975331891250036</v>
          </cell>
        </row>
        <row r="79">
          <cell r="A79">
            <v>1684000</v>
          </cell>
          <cell r="B79">
            <v>82.908233736345665</v>
          </cell>
        </row>
        <row r="80">
          <cell r="A80">
            <v>1694000</v>
          </cell>
          <cell r="B80">
            <v>82.841927767449619</v>
          </cell>
        </row>
        <row r="81">
          <cell r="A81">
            <v>1704000</v>
          </cell>
          <cell r="B81">
            <v>82.776400037625109</v>
          </cell>
        </row>
        <row r="82">
          <cell r="A82">
            <v>1714000</v>
          </cell>
          <cell r="B82">
            <v>82.711636925418176</v>
          </cell>
        </row>
        <row r="83">
          <cell r="A83">
            <v>1724000</v>
          </cell>
          <cell r="B83">
            <v>82.647625125417804</v>
          </cell>
        </row>
        <row r="84">
          <cell r="A84">
            <v>1734000</v>
          </cell>
          <cell r="B84">
            <v>82.584351639142909</v>
          </cell>
        </row>
        <row r="85">
          <cell r="A85">
            <v>1744000</v>
          </cell>
          <cell r="B85">
            <v>82.521803766242783</v>
          </cell>
        </row>
        <row r="86">
          <cell r="A86">
            <v>1754000</v>
          </cell>
          <cell r="B86">
            <v>82.459969095998233</v>
          </cell>
        </row>
        <row r="87">
          <cell r="A87">
            <v>1764000</v>
          </cell>
          <cell r="B87">
            <v>82.398835499112508</v>
          </cell>
        </row>
        <row r="88">
          <cell r="A88">
            <v>1774000</v>
          </cell>
          <cell r="B88">
            <v>82.338391119779047</v>
          </cell>
        </row>
        <row r="89">
          <cell r="A89">
            <v>1784000</v>
          </cell>
          <cell r="B89">
            <v>82.278624368016565</v>
          </cell>
        </row>
        <row r="90">
          <cell r="A90">
            <v>1794000</v>
          </cell>
          <cell r="B90">
            <v>82.219523912260399</v>
          </cell>
        </row>
        <row r="91">
          <cell r="A91">
            <v>1804000</v>
          </cell>
          <cell r="B91">
            <v>82.161078672199935</v>
          </cell>
        </row>
        <row r="92">
          <cell r="A92">
            <v>1814000</v>
          </cell>
          <cell r="B92">
            <v>82.103277811853474</v>
          </cell>
        </row>
        <row r="93">
          <cell r="A93">
            <v>1824000</v>
          </cell>
          <cell r="B93">
            <v>82.046110732870488</v>
          </cell>
        </row>
        <row r="94">
          <cell r="A94">
            <v>1834000</v>
          </cell>
          <cell r="B94">
            <v>81.989567068053049</v>
          </cell>
        </row>
        <row r="95">
          <cell r="A95">
            <v>1844000</v>
          </cell>
          <cell r="B95">
            <v>81.933636675088337</v>
          </cell>
        </row>
        <row r="96">
          <cell r="A96">
            <v>1854000</v>
          </cell>
          <cell r="B96">
            <v>81.8783096304835</v>
          </cell>
        </row>
        <row r="97">
          <cell r="A97">
            <v>1864000</v>
          </cell>
          <cell r="B97">
            <v>81.823576223696321</v>
          </cell>
        </row>
        <row r="98">
          <cell r="A98">
            <v>1874000</v>
          </cell>
          <cell r="B98">
            <v>81.769426951453312</v>
          </cell>
        </row>
        <row r="99">
          <cell r="A99">
            <v>1884000</v>
          </cell>
          <cell r="B99">
            <v>81.715852512248986</v>
          </cell>
        </row>
        <row r="100">
          <cell r="A100">
            <v>1894000</v>
          </cell>
          <cell r="B100">
            <v>81.662843801019307</v>
          </cell>
        </row>
        <row r="101">
          <cell r="A101">
            <v>1904000</v>
          </cell>
          <cell r="B101">
            <v>81.610391903983285</v>
          </cell>
        </row>
        <row r="102">
          <cell r="A102">
            <v>1914000</v>
          </cell>
          <cell r="B102">
            <v>81.558488093645622</v>
          </cell>
        </row>
        <row r="103">
          <cell r="A103">
            <v>1924000</v>
          </cell>
          <cell r="B103">
            <v>81.507123823955951</v>
          </cell>
        </row>
        <row r="104">
          <cell r="A104">
            <v>1934000</v>
          </cell>
          <cell r="B104">
            <v>81.456290725617791</v>
          </cell>
        </row>
        <row r="105">
          <cell r="A105">
            <v>1944000</v>
          </cell>
          <cell r="B105">
            <v>81.405980601542353</v>
          </cell>
        </row>
        <row r="106">
          <cell r="A106">
            <v>1954000</v>
          </cell>
          <cell r="B106">
            <v>81.356185422442138</v>
          </cell>
        </row>
        <row r="107">
          <cell r="A107">
            <v>1964000</v>
          </cell>
          <cell r="B107">
            <v>81.306897322558768</v>
          </cell>
        </row>
        <row r="108">
          <cell r="A108">
            <v>1974000</v>
          </cell>
          <cell r="B108">
            <v>81.258108595521279</v>
          </cell>
        </row>
        <row r="109">
          <cell r="A109">
            <v>1984000</v>
          </cell>
          <cell r="B109">
            <v>81.20981169032892</v>
          </cell>
        </row>
        <row r="110">
          <cell r="A110">
            <v>1994000</v>
          </cell>
          <cell r="B110">
            <v>81.161999207455409</v>
          </cell>
        </row>
        <row r="111">
          <cell r="A111">
            <v>2004000</v>
          </cell>
          <cell r="B111">
            <v>81.114663895069697</v>
          </cell>
        </row>
        <row r="112">
          <cell r="A112">
            <v>2014000</v>
          </cell>
          <cell r="B112">
            <v>81.067798645369038</v>
          </cell>
        </row>
        <row r="113">
          <cell r="A113">
            <v>2024000</v>
          </cell>
          <cell r="B113">
            <v>81.021396491021122</v>
          </cell>
        </row>
        <row r="114">
          <cell r="A114">
            <v>2034000</v>
          </cell>
          <cell r="B114">
            <v>80.97545060171106</v>
          </cell>
        </row>
        <row r="115">
          <cell r="A115">
            <v>2044000</v>
          </cell>
          <cell r="B115">
            <v>80.929954280789573</v>
          </cell>
        </row>
        <row r="116">
          <cell r="A116">
            <v>2054000</v>
          </cell>
          <cell r="B116">
            <v>80.884900962019174</v>
          </cell>
        </row>
        <row r="117">
          <cell r="A117">
            <v>2064000</v>
          </cell>
          <cell r="B117">
            <v>80.840284206415191</v>
          </cell>
        </row>
        <row r="118">
          <cell r="A118">
            <v>2074000</v>
          </cell>
          <cell r="B118">
            <v>80.796097699177679</v>
          </cell>
        </row>
        <row r="119">
          <cell r="A119">
            <v>2084000</v>
          </cell>
          <cell r="B119">
            <v>80.752335246712107</v>
          </cell>
        </row>
        <row r="120">
          <cell r="A120">
            <v>2094000</v>
          </cell>
          <cell r="B120">
            <v>80.708990773735238</v>
          </cell>
        </row>
        <row r="121">
          <cell r="A121">
            <v>2104000</v>
          </cell>
          <cell r="B121">
            <v>80.666058320463492</v>
          </cell>
        </row>
        <row r="122">
          <cell r="A122">
            <v>2114000</v>
          </cell>
          <cell r="B122">
            <v>80.623532039881127</v>
          </cell>
        </row>
        <row r="123">
          <cell r="A123">
            <v>2124000</v>
          </cell>
          <cell r="B123">
            <v>80.581406195085819</v>
          </cell>
        </row>
        <row r="124">
          <cell r="A124">
            <v>2134000</v>
          </cell>
          <cell r="B124">
            <v>80.539675156708455</v>
          </cell>
        </row>
        <row r="125">
          <cell r="A125">
            <v>2144000</v>
          </cell>
          <cell r="B125">
            <v>80.4983334004055</v>
          </cell>
        </row>
        <row r="126">
          <cell r="A126">
            <v>2154000</v>
          </cell>
          <cell r="B126">
            <v>80.457375504421037</v>
          </cell>
        </row>
        <row r="127">
          <cell r="A127">
            <v>2164000</v>
          </cell>
          <cell r="B127">
            <v>80.416796147216473</v>
          </cell>
        </row>
        <row r="128">
          <cell r="A128">
            <v>2174000</v>
          </cell>
          <cell r="B128">
            <v>80.37659010516559</v>
          </cell>
        </row>
        <row r="129">
          <cell r="A129">
            <v>2184000</v>
          </cell>
          <cell r="B129">
            <v>80.336752250312969</v>
          </cell>
        </row>
        <row r="130">
          <cell r="A130">
            <v>2194000</v>
          </cell>
          <cell r="B130">
            <v>80.297277548193762</v>
          </cell>
        </row>
        <row r="131">
          <cell r="A131">
            <v>2204000</v>
          </cell>
          <cell r="B131">
            <v>80.258161055712634</v>
          </cell>
        </row>
        <row r="132">
          <cell r="A132">
            <v>2214000</v>
          </cell>
          <cell r="B132">
            <v>80.219397919080492</v>
          </cell>
        </row>
        <row r="133">
          <cell r="A133">
            <v>2224000</v>
          </cell>
          <cell r="B133">
            <v>80.180983371806519</v>
          </cell>
        </row>
        <row r="134">
          <cell r="A134">
            <v>2234000</v>
          </cell>
          <cell r="B134">
            <v>80.142912732744549</v>
          </cell>
        </row>
        <row r="135">
          <cell r="A135">
            <v>2244000</v>
          </cell>
          <cell r="B135">
            <v>80.105181404191114</v>
          </cell>
        </row>
        <row r="136">
          <cell r="A136">
            <v>2254000</v>
          </cell>
          <cell r="B136">
            <v>80.067784870034785</v>
          </cell>
        </row>
        <row r="137">
          <cell r="A137">
            <v>2264000</v>
          </cell>
          <cell r="B137">
            <v>80.030718693954029</v>
          </cell>
        </row>
        <row r="138">
          <cell r="A138">
            <v>2274000</v>
          </cell>
          <cell r="B138">
            <v>79.993978517662924</v>
          </cell>
        </row>
        <row r="139">
          <cell r="A139">
            <v>2284000</v>
          </cell>
          <cell r="B139">
            <v>79.957560059202734</v>
          </cell>
        </row>
        <row r="140">
          <cell r="A140">
            <v>2294000</v>
          </cell>
          <cell r="B140">
            <v>79.921459111278367</v>
          </cell>
        </row>
        <row r="141">
          <cell r="A141">
            <v>2304000</v>
          </cell>
          <cell r="B141">
            <v>79.885671539638096</v>
          </cell>
        </row>
        <row r="142">
          <cell r="A142">
            <v>2316503.5174739398</v>
          </cell>
          <cell r="B142">
            <v>79.841359179134102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L ENTRIES all"/>
      <sheetName val="pivot am jrls"/>
      <sheetName val="AM jrls load and conv"/>
      <sheetName val="GL BAL JAN 31, 2007 sum"/>
      <sheetName val="GL ACS Fixed assets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4 2002"/>
      <sheetName val="q3 2002"/>
      <sheetName val="Q2 2002"/>
      <sheetName val="q1 2002"/>
      <sheetName val="Sheet3"/>
    </sheetNames>
    <sheetDataSet>
      <sheetData sheetId="0"/>
      <sheetData sheetId="1"/>
      <sheetData sheetId="2"/>
      <sheetData sheetId="3">
        <row r="15">
          <cell r="A15" t="str">
            <v>holdings</v>
          </cell>
          <cell r="C15">
            <v>2069737.5457875456</v>
          </cell>
          <cell r="D15">
            <v>420265.97069597064</v>
          </cell>
          <cell r="E15">
            <v>390207.61904761899</v>
          </cell>
          <cell r="F15">
            <v>2880211.1355311354</v>
          </cell>
        </row>
        <row r="16">
          <cell r="A16" t="str">
            <v>ohe</v>
          </cell>
          <cell r="C16">
            <v>224868.68131868131</v>
          </cell>
          <cell r="D16">
            <v>155921.97802197799</v>
          </cell>
          <cell r="E16">
            <v>155921.97802197799</v>
          </cell>
          <cell r="F16">
            <v>536712.63736263732</v>
          </cell>
        </row>
        <row r="17">
          <cell r="A17" t="str">
            <v>Networks</v>
          </cell>
          <cell r="C17">
            <v>14187025.274725273</v>
          </cell>
          <cell r="D17">
            <v>9256107.9853479844</v>
          </cell>
          <cell r="E17">
            <v>5767352.1978021972</v>
          </cell>
          <cell r="F17">
            <v>29210485.457875457</v>
          </cell>
        </row>
        <row r="18">
          <cell r="A18" t="str">
            <v>ns</v>
          </cell>
          <cell r="C18">
            <v>18446240.256410256</v>
          </cell>
          <cell r="D18">
            <v>14285173.003663003</v>
          </cell>
          <cell r="E18">
            <v>14257723.223443221</v>
          </cell>
          <cell r="F18">
            <v>46989136.483516484</v>
          </cell>
        </row>
        <row r="19">
          <cell r="A19" t="str">
            <v>Markets</v>
          </cell>
          <cell r="C19">
            <v>12738.571428571428</v>
          </cell>
          <cell r="D19">
            <v>0</v>
          </cell>
          <cell r="E19">
            <v>0</v>
          </cell>
          <cell r="F19">
            <v>12738.571428571428</v>
          </cell>
        </row>
        <row r="20">
          <cell r="A20" t="str">
            <v>Telecom</v>
          </cell>
          <cell r="C20">
            <v>601852.52747252735</v>
          </cell>
          <cell r="D20">
            <v>370819.56043956045</v>
          </cell>
          <cell r="E20">
            <v>363429.04761904763</v>
          </cell>
          <cell r="F20">
            <v>1336101.1355311354</v>
          </cell>
        </row>
        <row r="21">
          <cell r="A21" t="str">
            <v>remotes</v>
          </cell>
          <cell r="C21">
            <v>322758.79120879114</v>
          </cell>
          <cell r="D21">
            <v>216663.77289377287</v>
          </cell>
          <cell r="E21">
            <v>214128.09523809524</v>
          </cell>
          <cell r="F21">
            <v>753550.65934065927</v>
          </cell>
        </row>
      </sheetData>
      <sheetData sheetId="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NEW Report 1- BU FA CONTNUTY  S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heet1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Mstr_Cntrl"/>
      <sheetName val="Tx_Meters_2006"/>
      <sheetName val="LF without DSM &amp; Reconnections"/>
      <sheetName val="LF_Impact of DSM"/>
      <sheetName val="LF_Impact of Reconnection Risk"/>
      <sheetName val="LF_Impact of Embedded Generatio"/>
      <sheetName val="LF with DSM &amp; Reconnections"/>
      <sheetName val="RDDA"/>
      <sheetName val="Fcst"/>
      <sheetName val="Fcst_Chg"/>
      <sheetName val="Fcst_Prev"/>
      <sheetName val="Out_Tx_Tariff_Chg"/>
      <sheetName val="Tx_Out_Fcst"/>
      <sheetName val="Tx_Out_Fcst_Chg"/>
      <sheetName val="Tx_Out_Fcst_Prev"/>
      <sheetName val="Tx_Out_Budget_061208a"/>
      <sheetName val="F_Scaling"/>
      <sheetName val="In_F_Tx_Rates"/>
      <sheetName val="In_F_Hist_kWs"/>
      <sheetName val="Ld_Fcst_Apr04"/>
      <sheetName val="Ld_Fcst_Jul04"/>
      <sheetName val="Ld_Fcst_Apr05"/>
      <sheetName val="Ld_Fcst_Apr06"/>
      <sheetName val="Ld_Fcst_CD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curr month change"/>
      <sheetName val="Last month report"/>
      <sheetName val="2005 vintage"/>
      <sheetName val="2004 vintage"/>
      <sheetName val="reg. liability"/>
      <sheetName val="category"/>
      <sheetName val="documentation"/>
      <sheetName val="brampton rsva Int"/>
      <sheetName val="brampton rcva int"/>
      <sheetName val="lookup"/>
      <sheetName val="gl reg"/>
      <sheetName val="enviro"/>
      <sheetName val="enviro2002"/>
      <sheetName val="opeb li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 t="str">
            <v>255000</v>
          </cell>
          <cell r="D5" t="str">
            <v>Deferred OPEB Costs</v>
          </cell>
          <cell r="F5">
            <v>67133143.700000003</v>
          </cell>
          <cell r="G5">
            <v>88990446.299999997</v>
          </cell>
          <cell r="H5">
            <v>259587260</v>
          </cell>
          <cell r="I5">
            <v>0</v>
          </cell>
          <cell r="J5">
            <v>3289150</v>
          </cell>
          <cell r="K5">
            <v>0</v>
          </cell>
        </row>
        <row r="6">
          <cell r="B6" t="str">
            <v>255010</v>
          </cell>
          <cell r="D6" t="str">
            <v>Accumulated OPEB Amortization</v>
          </cell>
          <cell r="F6">
            <v>-42517657.979999997</v>
          </cell>
          <cell r="G6">
            <v>-56360616.390000001</v>
          </cell>
          <cell r="H6">
            <v>-164405265.15000001</v>
          </cell>
          <cell r="I6">
            <v>0</v>
          </cell>
          <cell r="J6">
            <v>-2083128.22</v>
          </cell>
          <cell r="K6">
            <v>0</v>
          </cell>
        </row>
        <row r="7">
          <cell r="B7" t="str">
            <v>275001</v>
          </cell>
          <cell r="D7" t="str">
            <v>Reg Asset-DX Deferred Pension</v>
          </cell>
          <cell r="F7">
            <v>0</v>
          </cell>
          <cell r="G7">
            <v>45833737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 t="str">
            <v>275011</v>
          </cell>
          <cell r="D8" t="str">
            <v>Reg Asset-MR Cap-DX  (non-a)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1342355.17</v>
          </cell>
        </row>
        <row r="9">
          <cell r="B9" t="str">
            <v>275020</v>
          </cell>
          <cell r="D9" t="str">
            <v>Reg Asset - OEB Costs</v>
          </cell>
          <cell r="F9">
            <v>3981195</v>
          </cell>
          <cell r="G9">
            <v>2535932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275021</v>
          </cell>
          <cell r="D10" t="str">
            <v>Mkt Rdy Deferral-DX (non-appr)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116352.86</v>
          </cell>
        </row>
        <row r="11">
          <cell r="B11" t="str">
            <v>275022</v>
          </cell>
          <cell r="D11" t="str">
            <v>Mkt Rdy Deferral-TX (non-appr)</v>
          </cell>
          <cell r="F11">
            <v>13197993.119999999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 t="str">
            <v>275023</v>
          </cell>
          <cell r="D12" t="str">
            <v>Regulatory Asset -  Dx PCB</v>
          </cell>
          <cell r="F12">
            <v>0</v>
          </cell>
          <cell r="G12">
            <v>27675616.949999999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275024</v>
          </cell>
          <cell r="D13" t="str">
            <v>Regulatory Asset -  Dx LAR</v>
          </cell>
          <cell r="F13">
            <v>0</v>
          </cell>
          <cell r="G13">
            <v>21157781.473000001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275025</v>
          </cell>
          <cell r="D14" t="str">
            <v>Regulatory Asset -  Tx PCB</v>
          </cell>
          <cell r="F14">
            <v>5983729.7439999999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275026</v>
          </cell>
          <cell r="D15" t="str">
            <v>Regulatory Asset -  Tx LAR</v>
          </cell>
          <cell r="F15">
            <v>23096770.546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>275027</v>
          </cell>
          <cell r="D16" t="str">
            <v>Regulatory Asset -Remotes LAR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8842616.3800000008</v>
          </cell>
          <cell r="K16">
            <v>0</v>
          </cell>
        </row>
        <row r="17">
          <cell r="B17" t="str">
            <v>275028</v>
          </cell>
          <cell r="D17" t="str">
            <v>Regul Asset -Dx PCB Sec Defer</v>
          </cell>
          <cell r="F17">
            <v>0</v>
          </cell>
          <cell r="G17">
            <v>-1.3000000000000001E-2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 t="str">
            <v>275029</v>
          </cell>
          <cell r="D18" t="str">
            <v>Regul Asset -Dx LAR Sec Defer</v>
          </cell>
          <cell r="F18">
            <v>0</v>
          </cell>
          <cell r="G18">
            <v>1E-3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275030</v>
          </cell>
          <cell r="D19" t="str">
            <v>RSVA-Power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1512927.87</v>
          </cell>
        </row>
        <row r="20">
          <cell r="B20" t="str">
            <v>275031</v>
          </cell>
          <cell r="D20" t="str">
            <v>RSVA-Wholesale Market Services</v>
          </cell>
          <cell r="F20">
            <v>0</v>
          </cell>
          <cell r="G20">
            <v>-5295.89</v>
          </cell>
          <cell r="H20">
            <v>0</v>
          </cell>
          <cell r="I20">
            <v>0</v>
          </cell>
          <cell r="J20">
            <v>0</v>
          </cell>
          <cell r="K20">
            <v>4674930.32</v>
          </cell>
        </row>
        <row r="21">
          <cell r="B21" t="str">
            <v>275032</v>
          </cell>
          <cell r="D21" t="str">
            <v>RSVA-WMS-Non-Recurring</v>
          </cell>
          <cell r="F21">
            <v>0</v>
          </cell>
          <cell r="G21">
            <v>1252654.24</v>
          </cell>
          <cell r="H21">
            <v>0</v>
          </cell>
          <cell r="I21">
            <v>0</v>
          </cell>
          <cell r="J21">
            <v>0</v>
          </cell>
          <cell r="K21">
            <v>1550663.64</v>
          </cell>
        </row>
        <row r="22">
          <cell r="B22" t="str">
            <v>275033</v>
          </cell>
          <cell r="D22" t="str">
            <v>RSVA-Retail Transm. NWK Rate</v>
          </cell>
          <cell r="F22">
            <v>0</v>
          </cell>
          <cell r="G22">
            <v>-15310870.98</v>
          </cell>
          <cell r="H22">
            <v>0</v>
          </cell>
          <cell r="I22">
            <v>0</v>
          </cell>
          <cell r="J22">
            <v>0</v>
          </cell>
          <cell r="K22">
            <v>1462980.64</v>
          </cell>
        </row>
        <row r="23">
          <cell r="B23" t="str">
            <v>275034</v>
          </cell>
          <cell r="D23" t="str">
            <v>RSVA-Retl Trans Connect'n Rate</v>
          </cell>
          <cell r="F23">
            <v>0</v>
          </cell>
          <cell r="G23">
            <v>-19976544.440000001</v>
          </cell>
          <cell r="H23">
            <v>0</v>
          </cell>
          <cell r="I23">
            <v>0</v>
          </cell>
          <cell r="J23">
            <v>0</v>
          </cell>
          <cell r="K23">
            <v>1496992.83</v>
          </cell>
        </row>
        <row r="24">
          <cell r="B24" t="str">
            <v>275035</v>
          </cell>
          <cell r="D24" t="str">
            <v>Reg Ass-Acqd MEU Rt Mitigation</v>
          </cell>
          <cell r="F24">
            <v>0</v>
          </cell>
          <cell r="G24">
            <v>91666.67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275038</v>
          </cell>
          <cell r="D25" t="str">
            <v>Reg Asset - TX Bypass Rebate</v>
          </cell>
          <cell r="F25">
            <v>7050653.4800000004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275040</v>
          </cell>
          <cell r="D26" t="str">
            <v>RCVA RETAIL REVENUE</v>
          </cell>
          <cell r="F26">
            <v>0</v>
          </cell>
          <cell r="G26">
            <v>-1857989.8</v>
          </cell>
          <cell r="H26">
            <v>0</v>
          </cell>
          <cell r="I26">
            <v>0</v>
          </cell>
          <cell r="J26">
            <v>0</v>
          </cell>
          <cell r="K26">
            <v>195239.92</v>
          </cell>
        </row>
        <row r="27">
          <cell r="B27" t="str">
            <v>275041</v>
          </cell>
          <cell r="D27" t="str">
            <v>RCVA Retail Cost</v>
          </cell>
          <cell r="F27">
            <v>0</v>
          </cell>
          <cell r="G27">
            <v>1323711.45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275043</v>
          </cell>
          <cell r="D28" t="str">
            <v>Reg Asset-PILs Var - Brampton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-6586907.7000000002</v>
          </cell>
        </row>
        <row r="29">
          <cell r="B29" t="str">
            <v>275044</v>
          </cell>
          <cell r="D29" t="str">
            <v>Reg Asset-PILs Var-Bram contra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6586907.7000000002</v>
          </cell>
        </row>
        <row r="30">
          <cell r="B30" t="str">
            <v>275045</v>
          </cell>
          <cell r="D30" t="str">
            <v>RCVA - STR REVENUE</v>
          </cell>
          <cell r="F30">
            <v>0</v>
          </cell>
          <cell r="G30">
            <v>-7233.5</v>
          </cell>
          <cell r="H30">
            <v>0</v>
          </cell>
          <cell r="I30">
            <v>0</v>
          </cell>
          <cell r="J30">
            <v>0</v>
          </cell>
          <cell r="K30">
            <v>46712.13</v>
          </cell>
        </row>
        <row r="31">
          <cell r="B31" t="str">
            <v>275046</v>
          </cell>
          <cell r="D31" t="str">
            <v>RCVA-STR Cost</v>
          </cell>
          <cell r="F31">
            <v>0</v>
          </cell>
          <cell r="G31">
            <v>220147.28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275047</v>
          </cell>
          <cell r="D32" t="str">
            <v>Reg Asset - C&amp;DM</v>
          </cell>
          <cell r="F32">
            <v>0</v>
          </cell>
          <cell r="G32">
            <v>1273206.96</v>
          </cell>
          <cell r="H32">
            <v>0</v>
          </cell>
          <cell r="I32">
            <v>0</v>
          </cell>
          <cell r="J32">
            <v>0</v>
          </cell>
          <cell r="K32">
            <v>116342.63</v>
          </cell>
        </row>
        <row r="33">
          <cell r="B33" t="str">
            <v>275048</v>
          </cell>
          <cell r="D33" t="str">
            <v>Reg Asset-C&amp;DM Int Improvement</v>
          </cell>
          <cell r="F33">
            <v>0</v>
          </cell>
          <cell r="G33">
            <v>30803.498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275053</v>
          </cell>
          <cell r="D34" t="str">
            <v>MARR Oct 2001 Int Improv</v>
          </cell>
          <cell r="F34">
            <v>0</v>
          </cell>
          <cell r="G34">
            <v>4.0000000000000001E-3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275054</v>
          </cell>
          <cell r="D35" t="str">
            <v>PILs Oct 2001 Interest Improv</v>
          </cell>
          <cell r="F35">
            <v>0</v>
          </cell>
          <cell r="G35">
            <v>-5.0000000000000001E-3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275057</v>
          </cell>
          <cell r="D36" t="str">
            <v>Reg Asset-LV-Sh Lns-LDCs &amp;Dir</v>
          </cell>
          <cell r="F36">
            <v>0</v>
          </cell>
          <cell r="G36">
            <v>25280358.41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 t="str">
            <v>275058</v>
          </cell>
          <cell r="D37" t="str">
            <v>Reg Ass-LV Chg-LV Spec-LCDDir</v>
          </cell>
          <cell r="F37">
            <v>0</v>
          </cell>
          <cell r="G37">
            <v>266672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275059</v>
          </cell>
          <cell r="D38" t="str">
            <v>Reg Asset-LV Chg-DS-LDC  Dir</v>
          </cell>
          <cell r="F38">
            <v>0</v>
          </cell>
          <cell r="G38">
            <v>2833904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275060</v>
          </cell>
          <cell r="D39" t="str">
            <v>Reg Asset-HV Dist Stn-HV Del</v>
          </cell>
          <cell r="F39">
            <v>0</v>
          </cell>
          <cell r="G39">
            <v>2266672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275061</v>
          </cell>
          <cell r="D40" t="str">
            <v>Reg Asset-HVDS LV  Delivery</v>
          </cell>
          <cell r="F40">
            <v>0</v>
          </cell>
          <cell r="G40">
            <v>2133328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275062</v>
          </cell>
          <cell r="D41" t="str">
            <v>Reg Asset-Shrd LV Distr  Stn</v>
          </cell>
          <cell r="F41">
            <v>0</v>
          </cell>
          <cell r="G41">
            <v>266672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275063</v>
          </cell>
          <cell r="D42" t="str">
            <v>Reg Asset-Spec LVDS g/f  rates</v>
          </cell>
          <cell r="F42">
            <v>0</v>
          </cell>
          <cell r="G42">
            <v>266672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275065</v>
          </cell>
          <cell r="D43" t="str">
            <v>Reg A-Def RateImpact-Brampton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441725.65</v>
          </cell>
        </row>
        <row r="44">
          <cell r="B44" t="str">
            <v>275067</v>
          </cell>
          <cell r="D44" t="str">
            <v>MARR Mar 2002 Interest Improv</v>
          </cell>
          <cell r="F44">
            <v>0</v>
          </cell>
          <cell r="G44">
            <v>-4.0000000000000001E-3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275068</v>
          </cell>
          <cell r="D45" t="str">
            <v>PILs Mar 2002 Interest Improv</v>
          </cell>
          <cell r="F45">
            <v>0</v>
          </cell>
          <cell r="G45">
            <v>3.0000000000000001E-3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275069</v>
          </cell>
          <cell r="D46" t="str">
            <v>Reg Asset - OEB Costs-int impr</v>
          </cell>
          <cell r="F46">
            <v>160632.04999999999</v>
          </cell>
          <cell r="G46">
            <v>41194.82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275073</v>
          </cell>
          <cell r="D47" t="str">
            <v>Acc Amort MR Cap-Dx (non-app)</v>
          </cell>
          <cell r="F47">
            <v>0</v>
          </cell>
          <cell r="G47">
            <v>-2E-3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275076</v>
          </cell>
          <cell r="D48" t="str">
            <v>Amort MR Def Cost-DX (unappr)</v>
          </cell>
          <cell r="F48">
            <v>0</v>
          </cell>
          <cell r="G48">
            <v>2E-3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 t="str">
            <v>275079</v>
          </cell>
          <cell r="D49" t="str">
            <v>Int Imprv MR Def Cost-DX(app)</v>
          </cell>
          <cell r="F49">
            <v>0</v>
          </cell>
          <cell r="G49">
            <v>2E-3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275080</v>
          </cell>
          <cell r="D50" t="str">
            <v>Int Imprv MR Cap Cost-DX(app)</v>
          </cell>
          <cell r="F50">
            <v>0</v>
          </cell>
          <cell r="G50">
            <v>2E-3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275081</v>
          </cell>
          <cell r="D51" t="str">
            <v>Int Imp MR Cap Cost-DX(non-a)</v>
          </cell>
          <cell r="F51">
            <v>0</v>
          </cell>
          <cell r="G51">
            <v>4.0000000000000001E-3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275084</v>
          </cell>
          <cell r="D52" t="str">
            <v>Int Imp MR Def Cost-TX(non-a)</v>
          </cell>
          <cell r="F52">
            <v>3040542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275085</v>
          </cell>
          <cell r="D53" t="str">
            <v>RSVA-Provincial Benefits</v>
          </cell>
          <cell r="F53">
            <v>0</v>
          </cell>
          <cell r="G53">
            <v>-246421.41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275091</v>
          </cell>
          <cell r="D54" t="str">
            <v>MEU COP Season Int Improv</v>
          </cell>
          <cell r="F54">
            <v>0</v>
          </cell>
          <cell r="G54">
            <v>-3.0000000000000001E-3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 t="str">
            <v>275092</v>
          </cell>
          <cell r="D55" t="str">
            <v>Bill 4 Implementation Cost</v>
          </cell>
          <cell r="F55">
            <v>0</v>
          </cell>
          <cell r="G55">
            <v>0.25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 t="str">
            <v>275093</v>
          </cell>
          <cell r="D56" t="str">
            <v>RRRP Interest Improv</v>
          </cell>
          <cell r="F56">
            <v>0</v>
          </cell>
          <cell r="G56">
            <v>-27320.639999999999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275094</v>
          </cell>
          <cell r="D57" t="str">
            <v>Bill 4 Implen Cost-Int Improve</v>
          </cell>
          <cell r="F57">
            <v>0</v>
          </cell>
          <cell r="G57">
            <v>0.48499999999999999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>275095</v>
          </cell>
          <cell r="D58" t="str">
            <v>Regulatory Asset-RRRP Variance</v>
          </cell>
          <cell r="F58">
            <v>0</v>
          </cell>
          <cell r="G58">
            <v>1606608.68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>275096</v>
          </cell>
          <cell r="D59" t="str">
            <v>Reg Asset-Rebate Proc Cost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999020.1</v>
          </cell>
        </row>
        <row r="60">
          <cell r="B60" t="str">
            <v>275097</v>
          </cell>
          <cell r="D60" t="str">
            <v>Rebate Prog Cost Int Improv</v>
          </cell>
          <cell r="F60">
            <v>0</v>
          </cell>
          <cell r="G60">
            <v>-4.0000000000000001E-3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>275101</v>
          </cell>
          <cell r="D61" t="str">
            <v>Reg Asset-DX Def Pens Int Impr</v>
          </cell>
          <cell r="F61">
            <v>0</v>
          </cell>
          <cell r="G61">
            <v>2126390.2799999998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275130</v>
          </cell>
          <cell r="D62" t="str">
            <v>RSVApower-Int Improv</v>
          </cell>
          <cell r="F62">
            <v>0</v>
          </cell>
          <cell r="G62">
            <v>5.0000000000000001E-3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 t="str">
            <v>275131</v>
          </cell>
          <cell r="D63" t="str">
            <v>RSVAwms-int Improv</v>
          </cell>
          <cell r="F63">
            <v>0</v>
          </cell>
          <cell r="G63">
            <v>32971.088000000003</v>
          </cell>
          <cell r="H63">
            <v>0</v>
          </cell>
          <cell r="I63">
            <v>0</v>
          </cell>
          <cell r="J63">
            <v>0</v>
          </cell>
          <cell r="K63">
            <v>-12518.65</v>
          </cell>
        </row>
        <row r="64">
          <cell r="B64" t="str">
            <v>275132</v>
          </cell>
          <cell r="D64" t="str">
            <v>RSVAone-time - Int Improv</v>
          </cell>
          <cell r="F64">
            <v>0</v>
          </cell>
          <cell r="G64">
            <v>73289.490000000005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275133</v>
          </cell>
          <cell r="D65" t="str">
            <v>RSVAnw-Int Improv</v>
          </cell>
          <cell r="F65">
            <v>0</v>
          </cell>
          <cell r="G65">
            <v>-818000.92799999996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275134</v>
          </cell>
          <cell r="D66" t="str">
            <v>RSVAcn-Int Improv</v>
          </cell>
          <cell r="F66">
            <v>0</v>
          </cell>
          <cell r="G66">
            <v>-1042142.573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275138</v>
          </cell>
          <cell r="D67" t="str">
            <v>Reg Asset - TX Bypass (contra)</v>
          </cell>
          <cell r="F67">
            <v>-7050653.4800000004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>275140</v>
          </cell>
          <cell r="D68" t="str">
            <v>RCVAretailer - Int Improv</v>
          </cell>
          <cell r="F68">
            <v>0</v>
          </cell>
          <cell r="G68">
            <v>-56772.745000000003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275145</v>
          </cell>
          <cell r="D69" t="str">
            <v>RCVA-STR - Int Imput</v>
          </cell>
          <cell r="F69">
            <v>0</v>
          </cell>
          <cell r="G69">
            <v>9063.1239999999998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275146</v>
          </cell>
          <cell r="D70" t="str">
            <v>LV Shrd Line Chrg Int Improv</v>
          </cell>
          <cell r="F70">
            <v>0</v>
          </cell>
          <cell r="G70">
            <v>1225013.0689999999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275147</v>
          </cell>
          <cell r="D71" t="str">
            <v>LV Specific Line Interest Impr</v>
          </cell>
          <cell r="F71">
            <v>0</v>
          </cell>
          <cell r="G71">
            <v>12788.613000000001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275148</v>
          </cell>
          <cell r="D72" t="str">
            <v>LV Specific Dist Line Int Impr</v>
          </cell>
          <cell r="F72">
            <v>0</v>
          </cell>
          <cell r="G72">
            <v>139726.43700000001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 t="str">
            <v>275149</v>
          </cell>
          <cell r="D73" t="str">
            <v>LV HVDS High Interest Improv</v>
          </cell>
          <cell r="F73">
            <v>0</v>
          </cell>
          <cell r="G73">
            <v>108701.174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 t="str">
            <v>275150</v>
          </cell>
          <cell r="D74" t="str">
            <v>LV HVDS Low Interest Improv</v>
          </cell>
          <cell r="F74">
            <v>0</v>
          </cell>
          <cell r="G74">
            <v>102306.481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>275151</v>
          </cell>
          <cell r="D75" t="str">
            <v>LV Shared DS Interest Improv</v>
          </cell>
          <cell r="F75">
            <v>0</v>
          </cell>
          <cell r="G75">
            <v>12788.609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 t="str">
            <v>275152</v>
          </cell>
          <cell r="D76" t="str">
            <v>LV Specific DS Interest Improv</v>
          </cell>
          <cell r="F76">
            <v>0</v>
          </cell>
          <cell r="G76">
            <v>12788.613000000001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 t="str">
            <v>275169</v>
          </cell>
          <cell r="D77" t="str">
            <v>RegAsst-OEBCst Prin/Int Contra</v>
          </cell>
          <cell r="F77">
            <v>-4141827.06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 t="str">
            <v>275185</v>
          </cell>
          <cell r="D78" t="str">
            <v>RSVA-Prov Benefits-Int Improv</v>
          </cell>
          <cell r="F78">
            <v>0</v>
          </cell>
          <cell r="G78">
            <v>36983.67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 t="str">
            <v>275191</v>
          </cell>
          <cell r="D79" t="str">
            <v>MEU COP Season Int-Contra</v>
          </cell>
          <cell r="F79">
            <v>0</v>
          </cell>
          <cell r="G79">
            <v>-1E-3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275193</v>
          </cell>
          <cell r="D80" t="str">
            <v>RRRP Interest - Contra</v>
          </cell>
          <cell r="F80">
            <v>0</v>
          </cell>
          <cell r="G80">
            <v>3.0000000000000001E-3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 t="str">
            <v>275194</v>
          </cell>
          <cell r="D81" t="str">
            <v>Bill 4 Implem Cost-Int Impr Co</v>
          </cell>
          <cell r="F81">
            <v>0</v>
          </cell>
          <cell r="G81">
            <v>-0.48900000000000005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275197</v>
          </cell>
          <cell r="D82" t="str">
            <v>Rebate Prog Cost Int-Contra</v>
          </cell>
          <cell r="F82">
            <v>0</v>
          </cell>
          <cell r="G82">
            <v>-2E-3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275198</v>
          </cell>
          <cell r="D83" t="str">
            <v>Int Imp - 2nd Rebate Proc Cost</v>
          </cell>
          <cell r="F83">
            <v>0</v>
          </cell>
          <cell r="G83">
            <v>-2E-3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275230</v>
          </cell>
          <cell r="D84" t="str">
            <v>RS VApwr-Int Improv Contra-Dec</v>
          </cell>
          <cell r="F84">
            <v>0</v>
          </cell>
          <cell r="G84">
            <v>-5.0000000000000001E-3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275231</v>
          </cell>
          <cell r="D85" t="str">
            <v>RS VAwms-int Improv Contra-dec</v>
          </cell>
          <cell r="F85">
            <v>0</v>
          </cell>
          <cell r="G85">
            <v>-1E-3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275233</v>
          </cell>
          <cell r="D86" t="str">
            <v>RS VAnw-Int Improv Contra-Dec1</v>
          </cell>
          <cell r="F86">
            <v>0</v>
          </cell>
          <cell r="G86">
            <v>-3.0000000000000001E-3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275234</v>
          </cell>
          <cell r="D87" t="str">
            <v>RS VAan-Int Improv Contra-Dec1</v>
          </cell>
          <cell r="F87">
            <v>0</v>
          </cell>
          <cell r="G87">
            <v>-1E-3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275240</v>
          </cell>
          <cell r="D88" t="str">
            <v>RCVAretailer - Int Improv Cont</v>
          </cell>
          <cell r="F88">
            <v>0</v>
          </cell>
          <cell r="G88">
            <v>-4.0000000000000001E-3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275242</v>
          </cell>
          <cell r="D89" t="str">
            <v>Var Energy Cost Int-Contra</v>
          </cell>
          <cell r="F89">
            <v>0</v>
          </cell>
          <cell r="G89">
            <v>-3.0000000000000001E-3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275245</v>
          </cell>
          <cell r="D90" t="str">
            <v>RCVA-STR - Int Imput Contra -</v>
          </cell>
          <cell r="F90">
            <v>0</v>
          </cell>
          <cell r="G90">
            <v>4.0000000000000001E-3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 t="str">
            <v>275246</v>
          </cell>
          <cell r="D91" t="str">
            <v>LV Shrd Ln Chg Int Impr-Contra</v>
          </cell>
          <cell r="F91">
            <v>0</v>
          </cell>
          <cell r="G91">
            <v>4.0000000000000001E-3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 t="str">
            <v>275247</v>
          </cell>
          <cell r="D92" t="str">
            <v>LV Spec Ln Int Improv-Contra</v>
          </cell>
          <cell r="F92">
            <v>0</v>
          </cell>
          <cell r="G92">
            <v>3.0000000000000001E-3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 t="str">
            <v>275249</v>
          </cell>
          <cell r="D93" t="str">
            <v>LV HVDS High Int Impr-Contra</v>
          </cell>
          <cell r="F93">
            <v>0</v>
          </cell>
          <cell r="G93">
            <v>3.0000000000000001E-3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275250</v>
          </cell>
          <cell r="D94" t="str">
            <v>LV HVDS Low Int Impr-Contra</v>
          </cell>
          <cell r="F94">
            <v>0</v>
          </cell>
          <cell r="G94">
            <v>-3.0000000000000001E-3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>275251</v>
          </cell>
          <cell r="D95" t="str">
            <v>LV Shrd DS Int Impr-Contra</v>
          </cell>
          <cell r="F95">
            <v>0</v>
          </cell>
          <cell r="G95">
            <v>-3.0000000000000001E-3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 t="str">
            <v>275252</v>
          </cell>
          <cell r="D96" t="str">
            <v>LV Spec DS Int Improv-Contra</v>
          </cell>
          <cell r="F96">
            <v>0</v>
          </cell>
          <cell r="G96">
            <v>3.0000000000000001E-3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 t="str">
            <v>275253</v>
          </cell>
          <cell r="D97" t="str">
            <v>MARR Oct 2001 Interest-Contra</v>
          </cell>
          <cell r="F97">
            <v>0</v>
          </cell>
          <cell r="G97">
            <v>2E-3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 t="str">
            <v>275254</v>
          </cell>
          <cell r="D98" t="str">
            <v>PILs Oct 2002 Interest-Contra</v>
          </cell>
          <cell r="F98">
            <v>0</v>
          </cell>
          <cell r="G98">
            <v>3.0000000000000001E-3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275267</v>
          </cell>
          <cell r="D99" t="str">
            <v>MARR Mar 2002 Interest-Contra</v>
          </cell>
          <cell r="F99">
            <v>0</v>
          </cell>
          <cell r="G99">
            <v>-2E-3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 t="str">
            <v>275268</v>
          </cell>
          <cell r="D100" t="str">
            <v>PILs Mar 2002 Interest-Contra</v>
          </cell>
          <cell r="F100">
            <v>0</v>
          </cell>
          <cell r="G100">
            <v>4.0000000000000001E-3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B101" t="str">
            <v>275299</v>
          </cell>
          <cell r="D101" t="str">
            <v>TX Mkt Ready Reg Asset Contr</v>
          </cell>
          <cell r="F101">
            <v>-16238535.109999999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275348</v>
          </cell>
          <cell r="D102" t="str">
            <v>Reg Asset-DSM Int Impr Contra</v>
          </cell>
          <cell r="F102">
            <v>0</v>
          </cell>
          <cell r="G102">
            <v>2E-3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275400</v>
          </cell>
          <cell r="D103" t="str">
            <v>Regulatory Asset Recovery Acct</v>
          </cell>
          <cell r="F103">
            <v>0</v>
          </cell>
          <cell r="G103">
            <v>150833303.25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B104" t="str">
            <v>275401</v>
          </cell>
          <cell r="D104" t="str">
            <v>Reg Asset Recovery-Rate Rider</v>
          </cell>
          <cell r="F104">
            <v>0</v>
          </cell>
          <cell r="G104">
            <v>-45015197.5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275402</v>
          </cell>
          <cell r="D105" t="str">
            <v>Reg Asset-RARA-Int Improvement</v>
          </cell>
          <cell r="F105">
            <v>0</v>
          </cell>
          <cell r="G105">
            <v>2651068.31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452071</v>
          </cell>
          <cell r="D106" t="str">
            <v>Def Rev - Phase I Increm Recov</v>
          </cell>
          <cell r="F106">
            <v>0</v>
          </cell>
          <cell r="G106">
            <v>17504159.989999998</v>
          </cell>
          <cell r="H106">
            <v>0</v>
          </cell>
          <cell r="I106">
            <v>-17504159.989999998</v>
          </cell>
          <cell r="J106">
            <v>0</v>
          </cell>
          <cell r="K106">
            <v>-4210140.47</v>
          </cell>
        </row>
        <row r="107">
          <cell r="B107" t="str">
            <v>452072</v>
          </cell>
          <cell r="D107" t="str">
            <v>Def Rev - Phase I MR&amp;LV Recov</v>
          </cell>
          <cell r="F107">
            <v>0</v>
          </cell>
          <cell r="G107">
            <v>26785662.640000001</v>
          </cell>
          <cell r="H107">
            <v>0</v>
          </cell>
          <cell r="I107">
            <v>-26785662.640000001</v>
          </cell>
          <cell r="J107">
            <v>0</v>
          </cell>
          <cell r="K107">
            <v>0</v>
          </cell>
        </row>
        <row r="108">
          <cell r="B108" t="str">
            <v>452073</v>
          </cell>
          <cell r="D108" t="str">
            <v>Def Rev - Phase I Incr Int Imp</v>
          </cell>
          <cell r="F108">
            <v>0</v>
          </cell>
          <cell r="G108">
            <v>1E-3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452074</v>
          </cell>
          <cell r="D109" t="str">
            <v>Def Rev - Phase I MR&amp;LV IntImp</v>
          </cell>
          <cell r="F109">
            <v>0</v>
          </cell>
          <cell r="G109">
            <v>1E-3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D110" t="str">
            <v>Regulatory Assets</v>
          </cell>
          <cell r="F110">
            <v>53695986.010000005</v>
          </cell>
          <cell r="G110">
            <v>286290384.014</v>
          </cell>
          <cell r="H110">
            <v>95181994.849999994</v>
          </cell>
          <cell r="I110">
            <v>-44289822.629999995</v>
          </cell>
          <cell r="J110">
            <v>10048638.16</v>
          </cell>
          <cell r="K110">
            <v>9733584.6400000043</v>
          </cell>
        </row>
        <row r="116">
          <cell r="F116" t="str">
            <v>manual  adj of entries</v>
          </cell>
        </row>
      </sheetData>
      <sheetData sheetId="12"/>
      <sheetData sheetId="13"/>
      <sheetData sheetId="1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 vs Priors"/>
      <sheetName val="2004 12 Summ Tbls"/>
      <sheetName val="TS Results Summ 2a"/>
      <sheetName val="TS Received Table"/>
      <sheetName val="TS Rec'd Control"/>
      <sheetName val="TS Data Dump"/>
      <sheetName val="Control Room (ON)"/>
      <sheetName val="Operating Planning"/>
      <sheetName val="NOMS Tx Dx split"/>
      <sheetName val="Wk 1 NOMS Tx Dx split"/>
      <sheetName val="Wk 2 NOMS Tx Dx split"/>
      <sheetName val="Wk 3 NOMS Tx Dx split"/>
      <sheetName val="Wk 4 NOMS Tx Dx split"/>
    </sheetNames>
    <sheetDataSet>
      <sheetData sheetId="0"/>
      <sheetData sheetId="1"/>
      <sheetData sheetId="2" refreshError="1">
        <row r="6">
          <cell r="A6" t="str">
            <v>Division</v>
          </cell>
          <cell r="B6" t="str">
            <v>Department</v>
          </cell>
          <cell r="C6" t="str">
            <v>Section</v>
          </cell>
          <cell r="D6" t="str">
            <v>Director</v>
          </cell>
          <cell r="E6" t="str">
            <v>Supervisor</v>
          </cell>
          <cell r="F6" t="str">
            <v>Emp#</v>
          </cell>
          <cell r="G6" t="str">
            <v>All Emps</v>
          </cell>
          <cell r="H6" t="str">
            <v>NOD Timesheet</v>
          </cell>
          <cell r="I6" t="str">
            <v>Transmission OM&amp;A</v>
          </cell>
          <cell r="J6" t="str">
            <v>Transmission Capital</v>
          </cell>
          <cell r="K6" t="str">
            <v>Distribution OM&amp;A</v>
          </cell>
          <cell r="L6" t="str">
            <v>Distribution Capital</v>
          </cell>
          <cell r="M6" t="str">
            <v>Common</v>
          </cell>
          <cell r="N6" t="str">
            <v>&lt;&gt;</v>
          </cell>
          <cell r="O6" t="str">
            <v>Tot</v>
          </cell>
        </row>
        <row r="7">
          <cell r="A7" t="str">
            <v>Division</v>
          </cell>
          <cell r="B7" t="str">
            <v>Department</v>
          </cell>
          <cell r="C7" t="str">
            <v>Section</v>
          </cell>
          <cell r="D7" t="str">
            <v>Director</v>
          </cell>
          <cell r="E7" t="str">
            <v>Supervisor</v>
          </cell>
          <cell r="F7" t="str">
            <v>Emp#</v>
          </cell>
          <cell r="G7" t="str">
            <v>All Emps</v>
          </cell>
          <cell r="H7" t="str">
            <v>NOD Timesheet</v>
          </cell>
          <cell r="I7" t="str">
            <v>Transmission OM&amp;A</v>
          </cell>
          <cell r="J7" t="str">
            <v>Transmission Capital</v>
          </cell>
          <cell r="K7" t="str">
            <v>Distribution OM&amp;A</v>
          </cell>
          <cell r="L7" t="str">
            <v>Distribution Capital</v>
          </cell>
          <cell r="M7" t="str">
            <v>Common</v>
          </cell>
          <cell r="N7" t="str">
            <v>&lt;&gt;</v>
          </cell>
          <cell r="O7">
            <v>0</v>
          </cell>
        </row>
        <row r="8">
          <cell r="A8" t="str">
            <v>AM NON-OPS</v>
          </cell>
          <cell r="B8" t="str">
            <v>BUS INTGRTN</v>
          </cell>
          <cell r="C8" t="str">
            <v>INFO ASSETS</v>
          </cell>
          <cell r="D8" t="str">
            <v>Carleton,George A</v>
          </cell>
          <cell r="E8" t="str">
            <v>Carleton,George A</v>
          </cell>
          <cell r="F8">
            <v>378945</v>
          </cell>
          <cell r="G8" t="str">
            <v>Gloven,Marvin</v>
          </cell>
          <cell r="I8">
            <v>58.5</v>
          </cell>
          <cell r="J8">
            <v>20.5</v>
          </cell>
          <cell r="K8">
            <v>49</v>
          </cell>
          <cell r="L8">
            <v>11</v>
          </cell>
          <cell r="M8">
            <v>1</v>
          </cell>
          <cell r="O8">
            <v>140</v>
          </cell>
        </row>
        <row r="9">
          <cell r="A9" t="str">
            <v>AM NON-OPS</v>
          </cell>
          <cell r="B9" t="str">
            <v>BUS INTGRTN</v>
          </cell>
          <cell r="C9" t="str">
            <v>INFO ASSETS</v>
          </cell>
          <cell r="D9" t="str">
            <v>Carleton,George A</v>
          </cell>
          <cell r="E9" t="str">
            <v>Gloven,Marvin</v>
          </cell>
          <cell r="F9">
            <v>133693</v>
          </cell>
          <cell r="G9" t="str">
            <v>McQuaid,Jerome A.</v>
          </cell>
          <cell r="I9">
            <v>29.5</v>
          </cell>
          <cell r="J9">
            <v>29.5</v>
          </cell>
          <cell r="K9">
            <v>27.75</v>
          </cell>
          <cell r="L9">
            <v>27.75</v>
          </cell>
          <cell r="M9">
            <v>25.5</v>
          </cell>
          <cell r="O9">
            <v>140</v>
          </cell>
        </row>
        <row r="10">
          <cell r="A10" t="str">
            <v>AM NON-OPS</v>
          </cell>
          <cell r="B10" t="str">
            <v>BUS INTGRTN</v>
          </cell>
          <cell r="C10" t="str">
            <v>INFO ASSETS</v>
          </cell>
          <cell r="D10" t="str">
            <v>Carleton,George A</v>
          </cell>
          <cell r="E10" t="str">
            <v>Gloven,Marvin</v>
          </cell>
          <cell r="F10">
            <v>152040</v>
          </cell>
          <cell r="G10" t="str">
            <v>Alves,Bill</v>
          </cell>
          <cell r="I10">
            <v>119</v>
          </cell>
          <cell r="K10">
            <v>14</v>
          </cell>
          <cell r="O10">
            <v>133</v>
          </cell>
        </row>
        <row r="11">
          <cell r="A11" t="str">
            <v>AM NON-OPS</v>
          </cell>
          <cell r="B11" t="str">
            <v>BUS INTGRTN</v>
          </cell>
          <cell r="C11" t="str">
            <v>INFO ASSETS</v>
          </cell>
          <cell r="D11" t="str">
            <v>Carleton,George A</v>
          </cell>
          <cell r="E11" t="str">
            <v>Gloven,Marvin</v>
          </cell>
          <cell r="F11">
            <v>181665</v>
          </cell>
          <cell r="G11" t="str">
            <v>Deol,Rick</v>
          </cell>
          <cell r="I11">
            <v>60</v>
          </cell>
          <cell r="J11">
            <v>60</v>
          </cell>
          <cell r="K11">
            <v>10</v>
          </cell>
          <cell r="L11">
            <v>10</v>
          </cell>
          <cell r="O11">
            <v>140</v>
          </cell>
        </row>
        <row r="12">
          <cell r="A12" t="str">
            <v>AM NON-OPS</v>
          </cell>
          <cell r="B12" t="str">
            <v>BUS INTGRTN</v>
          </cell>
          <cell r="C12" t="str">
            <v>INFO ASSETS</v>
          </cell>
          <cell r="D12" t="str">
            <v>Carleton,George A</v>
          </cell>
          <cell r="E12" t="str">
            <v>Gloven,Marvin</v>
          </cell>
          <cell r="F12">
            <v>182198</v>
          </cell>
          <cell r="G12" t="str">
            <v>Wong,Ian C.</v>
          </cell>
          <cell r="I12">
            <v>0.5</v>
          </cell>
          <cell r="J12">
            <v>0.5</v>
          </cell>
          <cell r="K12">
            <v>19</v>
          </cell>
          <cell r="L12">
            <v>50</v>
          </cell>
          <cell r="M12">
            <v>70</v>
          </cell>
          <cell r="O12">
            <v>140</v>
          </cell>
        </row>
        <row r="13">
          <cell r="A13" t="str">
            <v>AM NON-OPS</v>
          </cell>
          <cell r="B13" t="str">
            <v>BUS INTGRTN</v>
          </cell>
          <cell r="C13" t="str">
            <v>INFO ASSETS</v>
          </cell>
          <cell r="D13" t="str">
            <v>Carleton,George A</v>
          </cell>
          <cell r="E13" t="str">
            <v>Gloven,Marvin</v>
          </cell>
          <cell r="F13">
            <v>182312</v>
          </cell>
          <cell r="G13" t="str">
            <v>Livermore,Philip</v>
          </cell>
          <cell r="I13">
            <v>14</v>
          </cell>
          <cell r="K13">
            <v>127</v>
          </cell>
          <cell r="O13">
            <v>141</v>
          </cell>
        </row>
        <row r="14">
          <cell r="A14" t="str">
            <v>AM NON-OPS</v>
          </cell>
          <cell r="B14" t="str">
            <v>BUS INTGRTN</v>
          </cell>
          <cell r="C14" t="str">
            <v>INFO ASSETS</v>
          </cell>
          <cell r="D14" t="str">
            <v>Carleton,George A</v>
          </cell>
          <cell r="E14" t="str">
            <v>Gloven,Marvin</v>
          </cell>
          <cell r="F14">
            <v>263144</v>
          </cell>
          <cell r="G14" t="str">
            <v>Willis,Ron</v>
          </cell>
          <cell r="I14">
            <v>69.5</v>
          </cell>
          <cell r="K14">
            <v>22</v>
          </cell>
          <cell r="M14">
            <v>48.5</v>
          </cell>
          <cell r="O14">
            <v>140</v>
          </cell>
        </row>
        <row r="15">
          <cell r="A15" t="str">
            <v>AM NON-OPS</v>
          </cell>
          <cell r="B15" t="str">
            <v>BUS INTGRTN</v>
          </cell>
          <cell r="C15" t="str">
            <v>INFO ASSETS</v>
          </cell>
          <cell r="D15" t="str">
            <v>Carleton,George A</v>
          </cell>
          <cell r="E15" t="str">
            <v>Gloven,Marvin</v>
          </cell>
          <cell r="F15">
            <v>397922</v>
          </cell>
          <cell r="G15" t="str">
            <v>Mcnaughton,Winston</v>
          </cell>
          <cell r="I15">
            <v>84</v>
          </cell>
          <cell r="K15">
            <v>27.5</v>
          </cell>
          <cell r="M15">
            <v>28.5</v>
          </cell>
          <cell r="O15">
            <v>140</v>
          </cell>
        </row>
        <row r="16">
          <cell r="A16" t="str">
            <v>AM NON-OPS</v>
          </cell>
          <cell r="B16" t="str">
            <v>BUS INTGRTN</v>
          </cell>
          <cell r="C16" t="str">
            <v>INFO ASSETS</v>
          </cell>
          <cell r="D16" t="str">
            <v>Carleton,George A</v>
          </cell>
          <cell r="E16" t="str">
            <v>Gloven,Marvin</v>
          </cell>
          <cell r="F16">
            <v>483210</v>
          </cell>
          <cell r="G16" t="str">
            <v>Schneider,Paul</v>
          </cell>
          <cell r="I16">
            <v>38.5</v>
          </cell>
          <cell r="J16">
            <v>33</v>
          </cell>
          <cell r="K16">
            <v>60.5</v>
          </cell>
          <cell r="L16">
            <v>28.5</v>
          </cell>
          <cell r="O16">
            <v>160.5</v>
          </cell>
        </row>
        <row r="17">
          <cell r="A17" t="str">
            <v>AM NON-OPS</v>
          </cell>
          <cell r="B17" t="str">
            <v>BUS INTGRTN</v>
          </cell>
          <cell r="C17" t="str">
            <v>INFO ASSETS</v>
          </cell>
          <cell r="D17" t="str">
            <v>Carleton,George A</v>
          </cell>
          <cell r="E17" t="str">
            <v>Gloven,Marvin</v>
          </cell>
          <cell r="F17">
            <v>493710</v>
          </cell>
          <cell r="G17" t="str">
            <v>Green,Allan</v>
          </cell>
          <cell r="I17">
            <v>36</v>
          </cell>
          <cell r="J17">
            <v>36</v>
          </cell>
          <cell r="K17">
            <v>9.5</v>
          </cell>
          <cell r="L17">
            <v>9.5</v>
          </cell>
          <cell r="M17">
            <v>14</v>
          </cell>
          <cell r="O17">
            <v>105</v>
          </cell>
        </row>
        <row r="18">
          <cell r="A18" t="str">
            <v>AM NON-OPS</v>
          </cell>
          <cell r="B18" t="str">
            <v>BUS INTGRTN</v>
          </cell>
          <cell r="C18" t="str">
            <v>INFO ASSETS</v>
          </cell>
          <cell r="D18" t="str">
            <v>Carleton,George A</v>
          </cell>
          <cell r="E18" t="str">
            <v>Gloven,Marvin</v>
          </cell>
          <cell r="F18">
            <v>504553</v>
          </cell>
          <cell r="G18" t="str">
            <v>Lockton,John</v>
          </cell>
          <cell r="I18">
            <v>55</v>
          </cell>
          <cell r="J18">
            <v>54</v>
          </cell>
          <cell r="K18">
            <v>12</v>
          </cell>
          <cell r="L18">
            <v>5</v>
          </cell>
          <cell r="M18">
            <v>14</v>
          </cell>
          <cell r="O18">
            <v>140</v>
          </cell>
        </row>
        <row r="19">
          <cell r="A19" t="str">
            <v>AM NON-OPS</v>
          </cell>
          <cell r="B19" t="str">
            <v>BUS INTGRTN</v>
          </cell>
          <cell r="C19" t="str">
            <v>INFO ASSETS</v>
          </cell>
          <cell r="D19" t="str">
            <v>Carleton,George A</v>
          </cell>
          <cell r="E19" t="str">
            <v>Gloven,Marvin</v>
          </cell>
          <cell r="F19">
            <v>505365</v>
          </cell>
          <cell r="G19" t="str">
            <v>Rydlewski,Ludwik</v>
          </cell>
          <cell r="I19">
            <v>51.5</v>
          </cell>
          <cell r="J19">
            <v>58.5</v>
          </cell>
          <cell r="K19">
            <v>8.75</v>
          </cell>
          <cell r="L19">
            <v>8.75</v>
          </cell>
          <cell r="M19">
            <v>12.5</v>
          </cell>
          <cell r="O19">
            <v>140</v>
          </cell>
        </row>
        <row r="20">
          <cell r="A20" t="str">
            <v>AM NON-OPS</v>
          </cell>
          <cell r="B20" t="str">
            <v>BUS INTGRTN</v>
          </cell>
          <cell r="C20" t="str">
            <v>INFO ASSETS</v>
          </cell>
          <cell r="D20" t="str">
            <v>Carleton,George A</v>
          </cell>
          <cell r="E20" t="str">
            <v>Gloven,Marvin</v>
          </cell>
          <cell r="F20">
            <v>587566</v>
          </cell>
          <cell r="G20" t="str">
            <v>Avraham,Vera</v>
          </cell>
          <cell r="I20">
            <v>51.75</v>
          </cell>
          <cell r="K20">
            <v>53.75</v>
          </cell>
          <cell r="L20">
            <v>18</v>
          </cell>
          <cell r="M20">
            <v>16.5</v>
          </cell>
          <cell r="O20">
            <v>140</v>
          </cell>
        </row>
        <row r="21">
          <cell r="A21" t="str">
            <v>AM NON-OPS</v>
          </cell>
          <cell r="B21" t="str">
            <v>BUS INTGRTN</v>
          </cell>
          <cell r="C21" t="str">
            <v>INFO ASSETS</v>
          </cell>
          <cell r="D21" t="str">
            <v>Carleton,George A</v>
          </cell>
          <cell r="E21" t="str">
            <v>Gloven,Marvin</v>
          </cell>
          <cell r="F21">
            <v>943285</v>
          </cell>
          <cell r="G21" t="str">
            <v>Mclachlan,Scott</v>
          </cell>
          <cell r="I21">
            <v>107</v>
          </cell>
          <cell r="J21">
            <v>26</v>
          </cell>
          <cell r="O21">
            <v>133</v>
          </cell>
        </row>
        <row r="22">
          <cell r="A22" t="str">
            <v>AM NON-OPS</v>
          </cell>
          <cell r="B22" t="str">
            <v>BUS INTGRTN</v>
          </cell>
          <cell r="C22" t="str">
            <v>None</v>
          </cell>
          <cell r="D22" t="str">
            <v>Carleton,George A</v>
          </cell>
          <cell r="E22" t="str">
            <v>Altomare,Carm</v>
          </cell>
          <cell r="F22">
            <v>76461</v>
          </cell>
          <cell r="G22" t="str">
            <v>Atkins,Peter</v>
          </cell>
          <cell r="I22">
            <v>101.5</v>
          </cell>
          <cell r="K22">
            <v>35</v>
          </cell>
          <cell r="M22">
            <v>3.5</v>
          </cell>
          <cell r="O22">
            <v>140</v>
          </cell>
        </row>
        <row r="23">
          <cell r="A23" t="str">
            <v>AM NON-OPS</v>
          </cell>
          <cell r="B23" t="str">
            <v>BUS INTGRTN</v>
          </cell>
          <cell r="C23" t="str">
            <v>None</v>
          </cell>
          <cell r="D23" t="str">
            <v>Carleton,George A</v>
          </cell>
          <cell r="E23" t="str">
            <v>Altomare,Carm</v>
          </cell>
          <cell r="F23">
            <v>178790</v>
          </cell>
          <cell r="G23" t="str">
            <v>Lyberogiannis,Elias</v>
          </cell>
          <cell r="I23">
            <v>20</v>
          </cell>
          <cell r="J23">
            <v>6</v>
          </cell>
          <cell r="K23">
            <v>57</v>
          </cell>
          <cell r="L23">
            <v>57</v>
          </cell>
          <cell r="O23">
            <v>140</v>
          </cell>
        </row>
        <row r="24">
          <cell r="A24" t="str">
            <v>AM NON-OPS</v>
          </cell>
          <cell r="B24" t="str">
            <v>BUS INTGRTN</v>
          </cell>
          <cell r="C24" t="str">
            <v>None</v>
          </cell>
          <cell r="D24" t="str">
            <v>Carleton,George A</v>
          </cell>
          <cell r="E24" t="str">
            <v>Altomare,Carm</v>
          </cell>
          <cell r="F24">
            <v>210063</v>
          </cell>
          <cell r="G24" t="str">
            <v>Wee,Chaw</v>
          </cell>
          <cell r="I24">
            <v>124</v>
          </cell>
          <cell r="M24">
            <v>16</v>
          </cell>
          <cell r="O24">
            <v>140</v>
          </cell>
        </row>
        <row r="25">
          <cell r="A25" t="str">
            <v>AM NON-OPS</v>
          </cell>
          <cell r="B25" t="str">
            <v>BUS INTGRTN</v>
          </cell>
          <cell r="C25" t="str">
            <v>None</v>
          </cell>
          <cell r="D25" t="str">
            <v>Carleton,George A</v>
          </cell>
          <cell r="E25" t="str">
            <v>Altomare,Carm</v>
          </cell>
          <cell r="F25">
            <v>313215</v>
          </cell>
          <cell r="G25" t="str">
            <v>Andrews-Cepin,Lynn</v>
          </cell>
          <cell r="I25">
            <v>41.5</v>
          </cell>
          <cell r="J25">
            <v>22.5</v>
          </cell>
          <cell r="K25">
            <v>26.5</v>
          </cell>
          <cell r="L25">
            <v>15.5</v>
          </cell>
          <cell r="M25">
            <v>34</v>
          </cell>
          <cell r="O25">
            <v>140</v>
          </cell>
        </row>
        <row r="26">
          <cell r="A26" t="str">
            <v>AM NON-OPS</v>
          </cell>
          <cell r="B26" t="str">
            <v>BUS INTGRTN</v>
          </cell>
          <cell r="C26" t="str">
            <v>None</v>
          </cell>
          <cell r="D26" t="str">
            <v>Carleton,George A</v>
          </cell>
          <cell r="E26" t="str">
            <v>Altomare,Carm</v>
          </cell>
          <cell r="F26">
            <v>440174</v>
          </cell>
          <cell r="G26" t="str">
            <v>Kidd,Jack</v>
          </cell>
          <cell r="I26">
            <v>32</v>
          </cell>
          <cell r="J26">
            <v>10</v>
          </cell>
          <cell r="K26">
            <v>34</v>
          </cell>
          <cell r="L26">
            <v>18.5</v>
          </cell>
          <cell r="M26">
            <v>10.5</v>
          </cell>
          <cell r="O26">
            <v>105</v>
          </cell>
        </row>
        <row r="27">
          <cell r="A27" t="str">
            <v>AM NON-OPS</v>
          </cell>
          <cell r="B27" t="str">
            <v>BUS INTGRTN</v>
          </cell>
          <cell r="C27" t="str">
            <v>None</v>
          </cell>
          <cell r="D27" t="str">
            <v>Carleton,George A</v>
          </cell>
          <cell r="E27" t="str">
            <v>Altomare,Carm</v>
          </cell>
          <cell r="F27">
            <v>481285</v>
          </cell>
          <cell r="G27" t="str">
            <v>Luo,Guang Xiang</v>
          </cell>
          <cell r="I27">
            <v>56.5</v>
          </cell>
          <cell r="J27">
            <v>60</v>
          </cell>
          <cell r="K27">
            <v>3.5</v>
          </cell>
          <cell r="M27">
            <v>20</v>
          </cell>
          <cell r="O27">
            <v>140</v>
          </cell>
        </row>
        <row r="28">
          <cell r="A28" t="str">
            <v>AM NON-OPS</v>
          </cell>
          <cell r="B28" t="str">
            <v>BUS INTGRTN</v>
          </cell>
          <cell r="C28" t="str">
            <v>None</v>
          </cell>
          <cell r="D28" t="str">
            <v>Carleton,George A</v>
          </cell>
          <cell r="E28" t="str">
            <v>Altomare,Carm</v>
          </cell>
          <cell r="F28">
            <v>481404</v>
          </cell>
          <cell r="G28" t="str">
            <v>Hann,Norm</v>
          </cell>
          <cell r="K28">
            <v>109.5</v>
          </cell>
          <cell r="L28">
            <v>30</v>
          </cell>
          <cell r="M28">
            <v>10.5</v>
          </cell>
          <cell r="O28">
            <v>150</v>
          </cell>
        </row>
        <row r="29">
          <cell r="A29" t="str">
            <v>AM NON-OPS</v>
          </cell>
          <cell r="B29" t="str">
            <v>BUS INTGRTN</v>
          </cell>
          <cell r="C29" t="str">
            <v>None</v>
          </cell>
          <cell r="D29" t="str">
            <v>Carleton,George A</v>
          </cell>
          <cell r="E29" t="str">
            <v>Altomare,Carm</v>
          </cell>
          <cell r="F29">
            <v>481796</v>
          </cell>
          <cell r="G29" t="str">
            <v>Perrella,Tony</v>
          </cell>
          <cell r="I29">
            <v>47.5</v>
          </cell>
          <cell r="J29">
            <v>12</v>
          </cell>
          <cell r="K29">
            <v>63.5</v>
          </cell>
          <cell r="L29">
            <v>13.5</v>
          </cell>
          <cell r="M29">
            <v>5.5</v>
          </cell>
          <cell r="O29">
            <v>142</v>
          </cell>
        </row>
        <row r="30">
          <cell r="A30" t="str">
            <v>AM NON-OPS</v>
          </cell>
          <cell r="B30" t="str">
            <v>BUS INTGRTN</v>
          </cell>
          <cell r="C30" t="str">
            <v>None</v>
          </cell>
          <cell r="D30" t="str">
            <v>Carleton,George A</v>
          </cell>
          <cell r="E30" t="str">
            <v>Altomare,Carm</v>
          </cell>
          <cell r="F30">
            <v>596806</v>
          </cell>
          <cell r="G30" t="str">
            <v>Hamoud,Gomaa</v>
          </cell>
          <cell r="J30">
            <v>133</v>
          </cell>
          <cell r="M30">
            <v>7</v>
          </cell>
          <cell r="O30">
            <v>140</v>
          </cell>
        </row>
        <row r="31">
          <cell r="A31" t="str">
            <v>AM NON-OPS</v>
          </cell>
          <cell r="B31" t="str">
            <v>BUS INTGRTN</v>
          </cell>
          <cell r="C31" t="str">
            <v>None</v>
          </cell>
          <cell r="D31" t="str">
            <v>Carleton,George A</v>
          </cell>
          <cell r="E31" t="str">
            <v>Bain,Martin D</v>
          </cell>
          <cell r="F31">
            <v>121296</v>
          </cell>
          <cell r="G31" t="str">
            <v>Cavazzon,Laura</v>
          </cell>
          <cell r="I31">
            <v>64</v>
          </cell>
          <cell r="K31">
            <v>64</v>
          </cell>
          <cell r="M31">
            <v>12</v>
          </cell>
          <cell r="O31">
            <v>140</v>
          </cell>
        </row>
        <row r="32">
          <cell r="A32" t="str">
            <v>AM NON-OPS</v>
          </cell>
          <cell r="B32" t="str">
            <v>BUS INTGRTN</v>
          </cell>
          <cell r="C32" t="str">
            <v>None</v>
          </cell>
          <cell r="D32" t="str">
            <v>Carleton,George A</v>
          </cell>
          <cell r="E32" t="str">
            <v>Bain,Martin D</v>
          </cell>
          <cell r="F32">
            <v>177513</v>
          </cell>
          <cell r="G32" t="str">
            <v>Balfour,Davison</v>
          </cell>
          <cell r="I32">
            <v>25</v>
          </cell>
          <cell r="J32">
            <v>19</v>
          </cell>
          <cell r="K32">
            <v>29.5</v>
          </cell>
          <cell r="L32">
            <v>25</v>
          </cell>
          <cell r="M32">
            <v>41.5</v>
          </cell>
          <cell r="O32">
            <v>140</v>
          </cell>
        </row>
        <row r="33">
          <cell r="A33" t="str">
            <v>AM NON-OPS</v>
          </cell>
          <cell r="B33" t="str">
            <v>BUS INTGRTN</v>
          </cell>
          <cell r="C33" t="str">
            <v>None</v>
          </cell>
          <cell r="D33" t="str">
            <v>Carleton,George A</v>
          </cell>
          <cell r="E33" t="str">
            <v>Bain,Martin D</v>
          </cell>
          <cell r="F33">
            <v>180490</v>
          </cell>
          <cell r="G33" t="str">
            <v>McClellan,April</v>
          </cell>
          <cell r="I33">
            <v>33.25</v>
          </cell>
          <cell r="J33">
            <v>33.25</v>
          </cell>
          <cell r="K33">
            <v>33.25</v>
          </cell>
          <cell r="L33">
            <v>33.25</v>
          </cell>
          <cell r="O33">
            <v>133</v>
          </cell>
        </row>
        <row r="34">
          <cell r="A34" t="str">
            <v>AM NON-OPS</v>
          </cell>
          <cell r="B34" t="str">
            <v>BUS INTGRTN</v>
          </cell>
          <cell r="C34" t="str">
            <v>None</v>
          </cell>
          <cell r="D34" t="str">
            <v>Carleton,George A</v>
          </cell>
          <cell r="E34" t="str">
            <v>Bain,Martin D</v>
          </cell>
          <cell r="F34">
            <v>210091</v>
          </cell>
          <cell r="G34" t="str">
            <v>Vance,Steven</v>
          </cell>
          <cell r="K34">
            <v>84</v>
          </cell>
          <cell r="L34">
            <v>60</v>
          </cell>
          <cell r="M34">
            <v>16</v>
          </cell>
          <cell r="O34">
            <v>160</v>
          </cell>
        </row>
        <row r="35">
          <cell r="A35" t="str">
            <v>AM NON-OPS</v>
          </cell>
          <cell r="B35" t="str">
            <v>BUS INTGRTN</v>
          </cell>
          <cell r="C35" t="str">
            <v>None</v>
          </cell>
          <cell r="D35" t="str">
            <v>Carleton,George A</v>
          </cell>
          <cell r="E35" t="str">
            <v>Bain,Martin D</v>
          </cell>
          <cell r="F35">
            <v>265111</v>
          </cell>
          <cell r="G35" t="str">
            <v>De Menech,Renzo</v>
          </cell>
          <cell r="I35">
            <v>28</v>
          </cell>
          <cell r="J35">
            <v>28.5</v>
          </cell>
          <cell r="K35">
            <v>21</v>
          </cell>
          <cell r="L35">
            <v>21</v>
          </cell>
          <cell r="M35">
            <v>41.5</v>
          </cell>
          <cell r="O35">
            <v>140</v>
          </cell>
        </row>
        <row r="36">
          <cell r="A36" t="str">
            <v>AM NON-OPS</v>
          </cell>
          <cell r="B36" t="str">
            <v>BUS INTGRTN</v>
          </cell>
          <cell r="C36" t="str">
            <v>None</v>
          </cell>
          <cell r="D36" t="str">
            <v>Carleton,George A</v>
          </cell>
          <cell r="E36" t="str">
            <v>Bain,Martin D</v>
          </cell>
          <cell r="F36">
            <v>317191</v>
          </cell>
          <cell r="G36" t="str">
            <v>BOLDT,John</v>
          </cell>
          <cell r="K36">
            <v>126</v>
          </cell>
          <cell r="M36">
            <v>14</v>
          </cell>
          <cell r="O36">
            <v>140</v>
          </cell>
        </row>
        <row r="37">
          <cell r="A37" t="str">
            <v>AM NON-OPS</v>
          </cell>
          <cell r="B37" t="str">
            <v>BUS INTGRTN</v>
          </cell>
          <cell r="C37" t="str">
            <v>None</v>
          </cell>
          <cell r="D37" t="str">
            <v>Carleton,George A</v>
          </cell>
          <cell r="E37" t="str">
            <v>Bain,Martin D</v>
          </cell>
          <cell r="F37">
            <v>373240</v>
          </cell>
          <cell r="G37" t="str">
            <v>Vilar,Julio</v>
          </cell>
          <cell r="I37">
            <v>29.45</v>
          </cell>
          <cell r="J37">
            <v>46.15</v>
          </cell>
          <cell r="K37">
            <v>18.149999999999999</v>
          </cell>
          <cell r="L37">
            <v>25.25</v>
          </cell>
          <cell r="M37">
            <v>21</v>
          </cell>
          <cell r="O37">
            <v>140</v>
          </cell>
        </row>
        <row r="38">
          <cell r="A38" t="str">
            <v>AM NON-OPS</v>
          </cell>
          <cell r="B38" t="str">
            <v>BUS INTGRTN</v>
          </cell>
          <cell r="C38" t="str">
            <v>None</v>
          </cell>
          <cell r="D38" t="str">
            <v>Carleton,George A</v>
          </cell>
          <cell r="E38" t="str">
            <v>Bain,Martin D</v>
          </cell>
          <cell r="F38">
            <v>486465</v>
          </cell>
          <cell r="G38" t="str">
            <v>Sloan,Dave</v>
          </cell>
          <cell r="I38">
            <v>36</v>
          </cell>
          <cell r="J38">
            <v>2</v>
          </cell>
          <cell r="K38">
            <v>3</v>
          </cell>
          <cell r="M38">
            <v>99</v>
          </cell>
          <cell r="O38">
            <v>140</v>
          </cell>
        </row>
        <row r="39">
          <cell r="A39" t="str">
            <v>AM NON-OPS</v>
          </cell>
          <cell r="B39" t="str">
            <v>BUS INTGRTN</v>
          </cell>
          <cell r="C39" t="str">
            <v>None</v>
          </cell>
          <cell r="D39" t="str">
            <v>Carleton,George A</v>
          </cell>
          <cell r="E39" t="str">
            <v>Bain,Martin D</v>
          </cell>
          <cell r="F39">
            <v>582435</v>
          </cell>
          <cell r="G39" t="str">
            <v>Sanchez,Anita</v>
          </cell>
          <cell r="K39">
            <v>140</v>
          </cell>
          <cell r="O39">
            <v>140</v>
          </cell>
        </row>
        <row r="40">
          <cell r="A40" t="str">
            <v>AM NON-OPS</v>
          </cell>
          <cell r="B40" t="str">
            <v>BUS INTGRTN</v>
          </cell>
          <cell r="C40" t="str">
            <v>None</v>
          </cell>
          <cell r="D40" t="str">
            <v>Carleton,George A</v>
          </cell>
          <cell r="E40" t="str">
            <v>Barrie,Dave</v>
          </cell>
          <cell r="F40">
            <v>517664</v>
          </cell>
          <cell r="G40" t="str">
            <v>Carleton,George A</v>
          </cell>
          <cell r="I40">
            <v>35</v>
          </cell>
          <cell r="J40">
            <v>27</v>
          </cell>
          <cell r="K40">
            <v>38</v>
          </cell>
          <cell r="L40">
            <v>27</v>
          </cell>
          <cell r="M40">
            <v>33</v>
          </cell>
          <cell r="O40">
            <v>160</v>
          </cell>
        </row>
        <row r="41">
          <cell r="A41" t="str">
            <v>AM NON-OPS</v>
          </cell>
          <cell r="B41" t="str">
            <v>BUS INTGRTN</v>
          </cell>
          <cell r="C41" t="str">
            <v>None</v>
          </cell>
          <cell r="D41" t="str">
            <v>Carleton,George A</v>
          </cell>
          <cell r="E41" t="str">
            <v>Bodnar,Susan C</v>
          </cell>
          <cell r="F41">
            <v>182437</v>
          </cell>
          <cell r="G41" t="str">
            <v>Loube,Christine</v>
          </cell>
          <cell r="I41">
            <v>15.75</v>
          </cell>
          <cell r="J41">
            <v>36.5</v>
          </cell>
          <cell r="K41">
            <v>29.75</v>
          </cell>
          <cell r="L41">
            <v>23.5</v>
          </cell>
          <cell r="M41">
            <v>7</v>
          </cell>
          <cell r="O41">
            <v>112.5</v>
          </cell>
        </row>
        <row r="42">
          <cell r="A42" t="str">
            <v>AM NON-OPS</v>
          </cell>
          <cell r="B42" t="str">
            <v>BUS INTGRTN</v>
          </cell>
          <cell r="C42" t="str">
            <v>None</v>
          </cell>
          <cell r="D42" t="str">
            <v>Carleton,George A</v>
          </cell>
          <cell r="E42" t="str">
            <v>Bodnar,Susan C</v>
          </cell>
          <cell r="F42">
            <v>183013</v>
          </cell>
          <cell r="G42" t="str">
            <v>de Ridder,Yvonne</v>
          </cell>
          <cell r="I42">
            <v>27.16</v>
          </cell>
          <cell r="J42">
            <v>29.12</v>
          </cell>
          <cell r="K42">
            <v>47.88</v>
          </cell>
          <cell r="L42">
            <v>35.840000000000003</v>
          </cell>
          <cell r="O42">
            <v>140</v>
          </cell>
        </row>
        <row r="43">
          <cell r="A43" t="str">
            <v>AM NON-OPS</v>
          </cell>
          <cell r="B43" t="str">
            <v>BUS INTGRTN</v>
          </cell>
          <cell r="C43" t="str">
            <v>None</v>
          </cell>
          <cell r="D43" t="str">
            <v>Carleton,George A</v>
          </cell>
          <cell r="E43" t="str">
            <v>Bodnar,Susan C</v>
          </cell>
          <cell r="F43">
            <v>183130</v>
          </cell>
          <cell r="G43" t="str">
            <v>Malka,Liora</v>
          </cell>
          <cell r="I43">
            <v>16.559999999999999</v>
          </cell>
          <cell r="J43">
            <v>38.96</v>
          </cell>
          <cell r="K43">
            <v>30.8</v>
          </cell>
          <cell r="L43">
            <v>25.64</v>
          </cell>
          <cell r="O43">
            <v>111.96</v>
          </cell>
        </row>
        <row r="44">
          <cell r="A44" t="str">
            <v>AM NON-OPS</v>
          </cell>
          <cell r="B44" t="str">
            <v>BUS INTGRTN</v>
          </cell>
          <cell r="C44" t="str">
            <v>None</v>
          </cell>
          <cell r="D44" t="str">
            <v>Carleton,George A</v>
          </cell>
          <cell r="E44" t="str">
            <v>Bodnar,Susan C</v>
          </cell>
          <cell r="F44">
            <v>183146</v>
          </cell>
          <cell r="G44" t="str">
            <v>Reynolds,Patricia</v>
          </cell>
          <cell r="I44">
            <v>27.16</v>
          </cell>
          <cell r="J44">
            <v>47.88</v>
          </cell>
          <cell r="K44">
            <v>29.12</v>
          </cell>
          <cell r="L44">
            <v>35.840000000000003</v>
          </cell>
          <cell r="O44">
            <v>140</v>
          </cell>
        </row>
        <row r="45">
          <cell r="A45" t="str">
            <v>AM NON-OPS</v>
          </cell>
          <cell r="B45" t="str">
            <v>BUS INTGRTN</v>
          </cell>
          <cell r="C45" t="str">
            <v>None</v>
          </cell>
          <cell r="D45" t="str">
            <v>Carleton,George A</v>
          </cell>
          <cell r="E45" t="str">
            <v>Bodnar,Susan C</v>
          </cell>
          <cell r="F45">
            <v>394625</v>
          </cell>
          <cell r="G45" t="str">
            <v>Hardy,Deborah</v>
          </cell>
          <cell r="I45">
            <v>19</v>
          </cell>
          <cell r="J45">
            <v>36.1</v>
          </cell>
          <cell r="K45">
            <v>47.5</v>
          </cell>
          <cell r="L45">
            <v>30.4</v>
          </cell>
          <cell r="M45">
            <v>7</v>
          </cell>
          <cell r="O45">
            <v>140</v>
          </cell>
        </row>
        <row r="46">
          <cell r="A46" t="str">
            <v>AM NON-OPS</v>
          </cell>
          <cell r="B46" t="str">
            <v>BUS INTGRTN</v>
          </cell>
          <cell r="C46" t="str">
            <v>None</v>
          </cell>
          <cell r="D46" t="str">
            <v>Carleton,George A</v>
          </cell>
          <cell r="E46" t="str">
            <v>Bodnar,Susan C</v>
          </cell>
          <cell r="F46">
            <v>549591</v>
          </cell>
          <cell r="G46" t="str">
            <v>Timms,Patricia</v>
          </cell>
          <cell r="I46">
            <v>16</v>
          </cell>
          <cell r="J46">
            <v>69</v>
          </cell>
          <cell r="K46">
            <v>2</v>
          </cell>
          <cell r="L46">
            <v>34</v>
          </cell>
          <cell r="M46">
            <v>19</v>
          </cell>
          <cell r="O46">
            <v>140</v>
          </cell>
        </row>
        <row r="47">
          <cell r="A47" t="str">
            <v>AM NON-OPS</v>
          </cell>
          <cell r="B47" t="str">
            <v>BUS INTGRTN</v>
          </cell>
          <cell r="C47" t="str">
            <v>None</v>
          </cell>
          <cell r="D47" t="str">
            <v>Carleton,George A</v>
          </cell>
          <cell r="E47" t="str">
            <v>Bodnar,Susan C</v>
          </cell>
          <cell r="F47">
            <v>670635</v>
          </cell>
          <cell r="G47" t="str">
            <v>King,Cathy</v>
          </cell>
          <cell r="M47">
            <v>140</v>
          </cell>
          <cell r="O47">
            <v>140</v>
          </cell>
        </row>
        <row r="48">
          <cell r="A48" t="str">
            <v>AM NON-OPS</v>
          </cell>
          <cell r="B48" t="str">
            <v>BUS INTGRTN</v>
          </cell>
          <cell r="C48" t="str">
            <v>None</v>
          </cell>
          <cell r="D48" t="str">
            <v>Carleton,George A</v>
          </cell>
          <cell r="E48" t="str">
            <v>Bodnar,Susan C</v>
          </cell>
          <cell r="F48">
            <v>753914</v>
          </cell>
          <cell r="G48" t="str">
            <v>Ho,Eva</v>
          </cell>
          <cell r="I48">
            <v>23.09</v>
          </cell>
          <cell r="J48">
            <v>40.700000000000003</v>
          </cell>
          <cell r="K48">
            <v>24.75</v>
          </cell>
          <cell r="L48">
            <v>30.46</v>
          </cell>
          <cell r="M48">
            <v>21</v>
          </cell>
          <cell r="O48">
            <v>140</v>
          </cell>
        </row>
        <row r="49">
          <cell r="A49" t="str">
            <v>AM NON-OPS</v>
          </cell>
          <cell r="B49" t="str">
            <v>BUS INTGRTN</v>
          </cell>
          <cell r="C49" t="str">
            <v>None</v>
          </cell>
          <cell r="D49" t="str">
            <v>Carleton,George A</v>
          </cell>
          <cell r="E49" t="str">
            <v>Carleton,George A</v>
          </cell>
          <cell r="F49">
            <v>461412</v>
          </cell>
          <cell r="G49" t="str">
            <v>Bodnar,Susan C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60</v>
          </cell>
          <cell r="O49">
            <v>160</v>
          </cell>
        </row>
        <row r="50">
          <cell r="A50" t="str">
            <v>AM NON-OPS</v>
          </cell>
          <cell r="B50" t="str">
            <v>BUS INTGRTN</v>
          </cell>
          <cell r="C50" t="str">
            <v>None</v>
          </cell>
          <cell r="D50" t="str">
            <v>Carleton,George A</v>
          </cell>
          <cell r="E50" t="str">
            <v>Carleton,George A</v>
          </cell>
          <cell r="F50">
            <v>495313</v>
          </cell>
          <cell r="G50" t="str">
            <v>Thompson,Kevin R</v>
          </cell>
          <cell r="I50">
            <v>26.25</v>
          </cell>
          <cell r="J50">
            <v>26.25</v>
          </cell>
          <cell r="K50">
            <v>26.25</v>
          </cell>
          <cell r="L50">
            <v>26.25</v>
          </cell>
          <cell r="M50">
            <v>15</v>
          </cell>
          <cell r="O50">
            <v>120</v>
          </cell>
        </row>
        <row r="51">
          <cell r="A51" t="str">
            <v>AM NON-OPS</v>
          </cell>
          <cell r="B51" t="str">
            <v>BUS INTGRTN</v>
          </cell>
          <cell r="C51" t="str">
            <v>None</v>
          </cell>
          <cell r="D51" t="str">
            <v>Carleton,George A</v>
          </cell>
          <cell r="E51" t="str">
            <v>Carleton,George A</v>
          </cell>
          <cell r="F51">
            <v>496804</v>
          </cell>
          <cell r="G51" t="str">
            <v>Altomare,Carm</v>
          </cell>
          <cell r="I51">
            <v>38</v>
          </cell>
          <cell r="J51">
            <v>24</v>
          </cell>
          <cell r="K51">
            <v>35</v>
          </cell>
          <cell r="L51">
            <v>25</v>
          </cell>
          <cell r="M51">
            <v>38</v>
          </cell>
          <cell r="O51">
            <v>160</v>
          </cell>
        </row>
        <row r="52">
          <cell r="A52" t="str">
            <v>AM NON-OPS</v>
          </cell>
          <cell r="B52" t="str">
            <v>BUS INTGRTN</v>
          </cell>
          <cell r="C52" t="str">
            <v>None</v>
          </cell>
          <cell r="D52" t="str">
            <v>Carleton,George A</v>
          </cell>
          <cell r="E52" t="str">
            <v>Carleton,George A</v>
          </cell>
          <cell r="F52">
            <v>582981</v>
          </cell>
          <cell r="G52" t="str">
            <v>Christie,William G</v>
          </cell>
          <cell r="I52">
            <v>37</v>
          </cell>
          <cell r="J52">
            <v>57</v>
          </cell>
          <cell r="K52">
            <v>25</v>
          </cell>
          <cell r="L52">
            <v>25</v>
          </cell>
          <cell r="M52">
            <v>16</v>
          </cell>
          <cell r="O52">
            <v>160</v>
          </cell>
        </row>
        <row r="53">
          <cell r="A53" t="str">
            <v>AM NON-OPS</v>
          </cell>
          <cell r="B53" t="str">
            <v>BUS INTGRTN</v>
          </cell>
          <cell r="C53" t="str">
            <v>None</v>
          </cell>
          <cell r="D53" t="str">
            <v>Carleton,George A</v>
          </cell>
          <cell r="E53" t="str">
            <v>Christie,William G</v>
          </cell>
          <cell r="F53">
            <v>59665</v>
          </cell>
          <cell r="G53" t="str">
            <v>MacDermott,Jason</v>
          </cell>
          <cell r="I53">
            <v>13.5</v>
          </cell>
          <cell r="J53">
            <v>68.5</v>
          </cell>
          <cell r="K53">
            <v>8.5</v>
          </cell>
          <cell r="L53">
            <v>32.5</v>
          </cell>
          <cell r="M53">
            <v>17</v>
          </cell>
          <cell r="O53">
            <v>140</v>
          </cell>
        </row>
        <row r="54">
          <cell r="A54" t="str">
            <v>AM NON-OPS</v>
          </cell>
          <cell r="B54" t="str">
            <v>BUS INTGRTN</v>
          </cell>
          <cell r="C54" t="str">
            <v>None</v>
          </cell>
          <cell r="D54" t="str">
            <v>Carleton,George A</v>
          </cell>
          <cell r="E54" t="str">
            <v>Christie,William G</v>
          </cell>
          <cell r="F54">
            <v>84035</v>
          </cell>
          <cell r="G54" t="str">
            <v>Jackowski,J J</v>
          </cell>
          <cell r="I54">
            <v>13</v>
          </cell>
          <cell r="J54">
            <v>97</v>
          </cell>
          <cell r="K54">
            <v>15.5</v>
          </cell>
          <cell r="L54">
            <v>6.5</v>
          </cell>
          <cell r="M54">
            <v>9</v>
          </cell>
          <cell r="O54">
            <v>141</v>
          </cell>
        </row>
        <row r="55">
          <cell r="A55" t="str">
            <v>AM NON-OPS</v>
          </cell>
          <cell r="B55" t="str">
            <v>BUS INTGRTN</v>
          </cell>
          <cell r="C55" t="str">
            <v>None</v>
          </cell>
          <cell r="D55" t="str">
            <v>Carleton,George A</v>
          </cell>
          <cell r="E55" t="str">
            <v>Christie,William G</v>
          </cell>
          <cell r="F55">
            <v>139216</v>
          </cell>
          <cell r="G55" t="str">
            <v>Kerstens,Martin</v>
          </cell>
          <cell r="I55">
            <v>19</v>
          </cell>
          <cell r="J55">
            <v>39</v>
          </cell>
          <cell r="K55">
            <v>34</v>
          </cell>
          <cell r="L55">
            <v>34</v>
          </cell>
          <cell r="M55">
            <v>14</v>
          </cell>
          <cell r="O55">
            <v>140</v>
          </cell>
        </row>
        <row r="56">
          <cell r="A56" t="str">
            <v>AM NON-OPS</v>
          </cell>
          <cell r="B56" t="str">
            <v>BUS INTGRTN</v>
          </cell>
          <cell r="C56" t="str">
            <v>None</v>
          </cell>
          <cell r="D56" t="str">
            <v>Carleton,George A</v>
          </cell>
          <cell r="E56" t="str">
            <v>Christie,William G</v>
          </cell>
          <cell r="F56">
            <v>181807</v>
          </cell>
          <cell r="G56" t="str">
            <v>Mistry,Bav</v>
          </cell>
          <cell r="I56">
            <v>18</v>
          </cell>
          <cell r="J56">
            <v>16</v>
          </cell>
          <cell r="K56">
            <v>52.5</v>
          </cell>
          <cell r="L56">
            <v>38.5</v>
          </cell>
          <cell r="M56">
            <v>15</v>
          </cell>
          <cell r="O56">
            <v>140</v>
          </cell>
        </row>
        <row r="57">
          <cell r="A57" t="str">
            <v>AM NON-OPS</v>
          </cell>
          <cell r="B57" t="str">
            <v>BUS INTGRTN</v>
          </cell>
          <cell r="C57" t="str">
            <v>None</v>
          </cell>
          <cell r="D57" t="str">
            <v>Carleton,George A</v>
          </cell>
          <cell r="E57" t="str">
            <v>Christie,William G</v>
          </cell>
          <cell r="F57">
            <v>316036</v>
          </cell>
          <cell r="G57" t="str">
            <v>Ens,Rick</v>
          </cell>
          <cell r="I57">
            <v>44</v>
          </cell>
          <cell r="J57">
            <v>11</v>
          </cell>
          <cell r="K57">
            <v>69.5</v>
          </cell>
          <cell r="L57">
            <v>5</v>
          </cell>
          <cell r="M57">
            <v>10.5</v>
          </cell>
          <cell r="O57">
            <v>140</v>
          </cell>
        </row>
        <row r="58">
          <cell r="A58" t="str">
            <v>AM NON-OPS</v>
          </cell>
          <cell r="B58" t="str">
            <v>BUS INTGRTN</v>
          </cell>
          <cell r="C58" t="str">
            <v>None</v>
          </cell>
          <cell r="D58" t="str">
            <v>Carleton,George A</v>
          </cell>
          <cell r="E58" t="str">
            <v>Christie,William G</v>
          </cell>
          <cell r="F58">
            <v>560875</v>
          </cell>
          <cell r="G58" t="str">
            <v>Oukes,Corrie</v>
          </cell>
          <cell r="J58">
            <v>2</v>
          </cell>
          <cell r="K58">
            <v>99.5</v>
          </cell>
          <cell r="L58">
            <v>38.5</v>
          </cell>
          <cell r="O58">
            <v>140</v>
          </cell>
        </row>
        <row r="59">
          <cell r="A59" t="str">
            <v>AM NON-OPS</v>
          </cell>
          <cell r="B59" t="str">
            <v>BUS INTGRTN</v>
          </cell>
          <cell r="C59" t="str">
            <v>None</v>
          </cell>
          <cell r="D59" t="str">
            <v>Carleton,George A</v>
          </cell>
          <cell r="E59" t="str">
            <v>Christie,William G</v>
          </cell>
          <cell r="F59">
            <v>568113</v>
          </cell>
          <cell r="G59" t="str">
            <v>Berardi,Rob</v>
          </cell>
          <cell r="I59">
            <v>71</v>
          </cell>
          <cell r="J59">
            <v>31</v>
          </cell>
          <cell r="K59">
            <v>17</v>
          </cell>
          <cell r="L59">
            <v>3</v>
          </cell>
          <cell r="M59">
            <v>18</v>
          </cell>
          <cell r="O59">
            <v>140</v>
          </cell>
        </row>
        <row r="60">
          <cell r="A60" t="str">
            <v>AM NON-OPS</v>
          </cell>
          <cell r="B60" t="str">
            <v>BUS INTGRTN</v>
          </cell>
          <cell r="C60" t="str">
            <v>None</v>
          </cell>
          <cell r="D60" t="str">
            <v>Carleton,George A</v>
          </cell>
          <cell r="E60" t="str">
            <v>Christie,William G</v>
          </cell>
          <cell r="F60">
            <v>774844</v>
          </cell>
          <cell r="G60" t="str">
            <v>Mavins,Brad</v>
          </cell>
          <cell r="I60">
            <v>35.5</v>
          </cell>
          <cell r="J60">
            <v>37.5</v>
          </cell>
          <cell r="K60">
            <v>41</v>
          </cell>
          <cell r="L60">
            <v>32</v>
          </cell>
          <cell r="M60">
            <v>14</v>
          </cell>
          <cell r="O60">
            <v>160</v>
          </cell>
        </row>
        <row r="61">
          <cell r="A61" t="str">
            <v>AM NON-OPS</v>
          </cell>
          <cell r="B61" t="str">
            <v>BUS INTGRTN</v>
          </cell>
          <cell r="C61" t="str">
            <v>None</v>
          </cell>
          <cell r="D61" t="str">
            <v>Carleton,George A</v>
          </cell>
          <cell r="E61" t="str">
            <v>Christie,William G</v>
          </cell>
          <cell r="F61">
            <v>816781</v>
          </cell>
          <cell r="G61" t="str">
            <v>Young,Wayne</v>
          </cell>
          <cell r="I61">
            <v>1</v>
          </cell>
          <cell r="J61">
            <v>14</v>
          </cell>
          <cell r="K61">
            <v>99</v>
          </cell>
          <cell r="L61">
            <v>7</v>
          </cell>
          <cell r="M61">
            <v>19</v>
          </cell>
          <cell r="O61">
            <v>140</v>
          </cell>
        </row>
        <row r="62">
          <cell r="A62" t="str">
            <v>AM NON-OPS</v>
          </cell>
          <cell r="B62" t="str">
            <v>BUS INTGRTN</v>
          </cell>
          <cell r="C62" t="str">
            <v>None</v>
          </cell>
          <cell r="D62" t="str">
            <v>Carleton,George A</v>
          </cell>
          <cell r="E62" t="str">
            <v>Thompson,Kevin R</v>
          </cell>
          <cell r="F62">
            <v>178455</v>
          </cell>
          <cell r="G62" t="str">
            <v>Gaydukevych,Natalia</v>
          </cell>
          <cell r="I62">
            <v>27</v>
          </cell>
          <cell r="J62">
            <v>27.52</v>
          </cell>
          <cell r="K62">
            <v>31</v>
          </cell>
          <cell r="L62">
            <v>23.48</v>
          </cell>
          <cell r="M62">
            <v>31</v>
          </cell>
          <cell r="O62">
            <v>140</v>
          </cell>
        </row>
        <row r="63">
          <cell r="A63" t="str">
            <v>AM NON-OPS</v>
          </cell>
          <cell r="B63" t="str">
            <v>BUS INTGRTN</v>
          </cell>
          <cell r="C63" t="str">
            <v>None</v>
          </cell>
          <cell r="D63" t="str">
            <v>Carleton,George A</v>
          </cell>
          <cell r="E63" t="str">
            <v>Thompson,Kevin R</v>
          </cell>
          <cell r="F63">
            <v>183080</v>
          </cell>
          <cell r="G63" t="str">
            <v>Graham,Angela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101</v>
          </cell>
          <cell r="O63">
            <v>105</v>
          </cell>
        </row>
        <row r="64">
          <cell r="A64" t="str">
            <v>AM NON-OPS</v>
          </cell>
          <cell r="B64" t="str">
            <v>BUS INTGRTN</v>
          </cell>
          <cell r="C64" t="str">
            <v>None</v>
          </cell>
          <cell r="D64" t="str">
            <v>Carleton,George A</v>
          </cell>
          <cell r="E64" t="str">
            <v>Thompson,Kevin R</v>
          </cell>
          <cell r="F64">
            <v>390061</v>
          </cell>
          <cell r="G64" t="str">
            <v>Scott,Allan Jack</v>
          </cell>
          <cell r="I64">
            <v>3</v>
          </cell>
          <cell r="J64">
            <v>5</v>
          </cell>
          <cell r="K64">
            <v>62</v>
          </cell>
          <cell r="L64">
            <v>47</v>
          </cell>
          <cell r="M64">
            <v>35</v>
          </cell>
          <cell r="O64">
            <v>152</v>
          </cell>
        </row>
        <row r="65">
          <cell r="A65" t="str">
            <v>AM NON-OPS</v>
          </cell>
          <cell r="B65" t="str">
            <v>BUS INTGRTN</v>
          </cell>
          <cell r="C65" t="str">
            <v>None</v>
          </cell>
          <cell r="D65" t="str">
            <v>Carleton,George A</v>
          </cell>
          <cell r="E65" t="str">
            <v>Thompson,Kevin R</v>
          </cell>
          <cell r="F65">
            <v>461552</v>
          </cell>
          <cell r="G65" t="str">
            <v>Puri,Ajay</v>
          </cell>
          <cell r="I65">
            <v>28.53</v>
          </cell>
          <cell r="J65">
            <v>31.94</v>
          </cell>
          <cell r="K65">
            <v>28.53</v>
          </cell>
          <cell r="L65">
            <v>25.01</v>
          </cell>
          <cell r="M65">
            <v>26</v>
          </cell>
          <cell r="O65">
            <v>140.01</v>
          </cell>
        </row>
        <row r="66">
          <cell r="A66" t="str">
            <v>AM NON-OPS</v>
          </cell>
          <cell r="B66" t="str">
            <v>BUS INTGRTN</v>
          </cell>
          <cell r="C66" t="str">
            <v>None</v>
          </cell>
          <cell r="D66" t="str">
            <v>Carleton,George A</v>
          </cell>
          <cell r="E66" t="str">
            <v>Vance,Steven</v>
          </cell>
          <cell r="F66">
            <v>183016</v>
          </cell>
          <cell r="G66" t="str">
            <v>Kerrigan,Olivia</v>
          </cell>
          <cell r="K66">
            <v>140</v>
          </cell>
          <cell r="O66">
            <v>140</v>
          </cell>
        </row>
        <row r="67">
          <cell r="A67" t="str">
            <v>AM NON-OPS</v>
          </cell>
          <cell r="B67" t="str">
            <v>BUS INTGRTN</v>
          </cell>
          <cell r="C67" t="str">
            <v>None</v>
          </cell>
          <cell r="D67" t="str">
            <v>Hubert,Oded N</v>
          </cell>
          <cell r="E67" t="str">
            <v>Penstone,Mike</v>
          </cell>
          <cell r="F67">
            <v>492940</v>
          </cell>
          <cell r="G67" t="str">
            <v>Venutolo,Vito</v>
          </cell>
          <cell r="I67">
            <v>11</v>
          </cell>
          <cell r="J67">
            <v>61</v>
          </cell>
          <cell r="L67">
            <v>50</v>
          </cell>
          <cell r="M67">
            <v>18</v>
          </cell>
          <cell r="O67">
            <v>140</v>
          </cell>
        </row>
        <row r="68">
          <cell r="A68" t="str">
            <v>AM NON-OPS</v>
          </cell>
          <cell r="B68" t="str">
            <v>BUS INTGRTN</v>
          </cell>
          <cell r="C68" t="str">
            <v>None</v>
          </cell>
          <cell r="D68" t="str">
            <v>Marcello,Carmine</v>
          </cell>
          <cell r="E68" t="str">
            <v>Singh,Bob</v>
          </cell>
          <cell r="F68">
            <v>196462</v>
          </cell>
          <cell r="G68" t="str">
            <v>Wagner,Mary</v>
          </cell>
          <cell r="K68">
            <v>120.5</v>
          </cell>
          <cell r="M68">
            <v>19.5</v>
          </cell>
          <cell r="O68">
            <v>140</v>
          </cell>
        </row>
        <row r="69">
          <cell r="A69" t="str">
            <v>AM NON-OPS</v>
          </cell>
          <cell r="B69" t="str">
            <v>CST CON &amp; BR</v>
          </cell>
          <cell r="C69" t="str">
            <v>None</v>
          </cell>
          <cell r="D69" t="str">
            <v>Patterson,Jim</v>
          </cell>
          <cell r="E69" t="str">
            <v>Barrie,Dave</v>
          </cell>
          <cell r="F69">
            <v>477813</v>
          </cell>
          <cell r="G69" t="str">
            <v>Patterson,Jim</v>
          </cell>
          <cell r="I69">
            <v>110</v>
          </cell>
          <cell r="J69">
            <v>10</v>
          </cell>
          <cell r="O69">
            <v>120</v>
          </cell>
        </row>
        <row r="70">
          <cell r="A70" t="str">
            <v>AM NON-OPS</v>
          </cell>
          <cell r="B70" t="str">
            <v>CST CON &amp; BR</v>
          </cell>
          <cell r="C70" t="str">
            <v>None</v>
          </cell>
          <cell r="D70" t="str">
            <v>Patterson,Jim</v>
          </cell>
          <cell r="E70" t="str">
            <v>Patterson,Jim</v>
          </cell>
          <cell r="F70">
            <v>112231</v>
          </cell>
          <cell r="G70" t="str">
            <v>Taylor,Joe</v>
          </cell>
          <cell r="I70">
            <v>87</v>
          </cell>
          <cell r="J70">
            <v>7</v>
          </cell>
          <cell r="K70">
            <v>28.5</v>
          </cell>
          <cell r="L70">
            <v>4.5</v>
          </cell>
          <cell r="M70">
            <v>28</v>
          </cell>
          <cell r="O70">
            <v>155</v>
          </cell>
        </row>
        <row r="71">
          <cell r="A71" t="str">
            <v>AM NON-OPS</v>
          </cell>
          <cell r="B71" t="str">
            <v>CST CON &amp; BR</v>
          </cell>
          <cell r="C71" t="str">
            <v>None</v>
          </cell>
          <cell r="D71" t="str">
            <v>Patterson,Jim</v>
          </cell>
          <cell r="E71" t="str">
            <v>Patterson,Jim</v>
          </cell>
          <cell r="F71">
            <v>112413</v>
          </cell>
          <cell r="G71" t="str">
            <v>Longlade,Marty</v>
          </cell>
          <cell r="I71">
            <v>39</v>
          </cell>
          <cell r="J71">
            <v>50.5</v>
          </cell>
          <cell r="K71">
            <v>15</v>
          </cell>
          <cell r="L71">
            <v>9</v>
          </cell>
          <cell r="M71">
            <v>26.5</v>
          </cell>
          <cell r="O71">
            <v>140</v>
          </cell>
        </row>
        <row r="72">
          <cell r="A72" t="str">
            <v>AM NON-OPS</v>
          </cell>
          <cell r="B72" t="str">
            <v>CST CON &amp; BR</v>
          </cell>
          <cell r="C72" t="str">
            <v>None</v>
          </cell>
          <cell r="D72" t="str">
            <v>Patterson,Jim</v>
          </cell>
          <cell r="E72" t="str">
            <v>Patterson,Jim</v>
          </cell>
          <cell r="F72">
            <v>175871</v>
          </cell>
          <cell r="G72" t="str">
            <v>Dafoe,Darryl</v>
          </cell>
          <cell r="I72">
            <v>100</v>
          </cell>
          <cell r="K72">
            <v>40</v>
          </cell>
          <cell r="O72">
            <v>140</v>
          </cell>
        </row>
        <row r="73">
          <cell r="A73" t="str">
            <v>AM NON-OPS</v>
          </cell>
          <cell r="B73" t="str">
            <v>CST CON &amp; BR</v>
          </cell>
          <cell r="C73" t="str">
            <v>None</v>
          </cell>
          <cell r="D73" t="str">
            <v>Patterson,Jim</v>
          </cell>
          <cell r="E73" t="str">
            <v>Patterson,Jim</v>
          </cell>
          <cell r="F73">
            <v>179290</v>
          </cell>
          <cell r="G73" t="str">
            <v>Landgraff,Colleen</v>
          </cell>
          <cell r="I73">
            <v>75</v>
          </cell>
          <cell r="K73">
            <v>30</v>
          </cell>
          <cell r="O73">
            <v>105</v>
          </cell>
        </row>
        <row r="74">
          <cell r="A74" t="str">
            <v>AM NON-OPS</v>
          </cell>
          <cell r="B74" t="str">
            <v>CST CON &amp; BR</v>
          </cell>
          <cell r="C74" t="str">
            <v>None</v>
          </cell>
          <cell r="D74" t="str">
            <v>Patterson,Jim</v>
          </cell>
          <cell r="E74" t="str">
            <v>Patterson,Jim</v>
          </cell>
          <cell r="F74">
            <v>183055</v>
          </cell>
          <cell r="G74" t="str">
            <v>Buehlow,Carey</v>
          </cell>
          <cell r="I74">
            <v>140</v>
          </cell>
          <cell r="O74">
            <v>140</v>
          </cell>
        </row>
        <row r="75">
          <cell r="A75" t="str">
            <v>AM NON-OPS</v>
          </cell>
          <cell r="B75" t="str">
            <v>CST CON &amp; BR</v>
          </cell>
          <cell r="C75" t="str">
            <v>None</v>
          </cell>
          <cell r="D75" t="str">
            <v>Patterson,Jim</v>
          </cell>
          <cell r="E75" t="str">
            <v>Patterson,Jim</v>
          </cell>
          <cell r="F75">
            <v>234024</v>
          </cell>
          <cell r="G75" t="str">
            <v>Urbanowicz,Alex</v>
          </cell>
          <cell r="I75">
            <v>10.5</v>
          </cell>
          <cell r="J75">
            <v>37</v>
          </cell>
          <cell r="K75">
            <v>11</v>
          </cell>
          <cell r="L75">
            <v>18.5</v>
          </cell>
          <cell r="M75">
            <v>28</v>
          </cell>
          <cell r="O75">
            <v>105</v>
          </cell>
        </row>
        <row r="76">
          <cell r="A76" t="str">
            <v>AM NON-OPS</v>
          </cell>
          <cell r="B76" t="str">
            <v>CST CON &amp; BR</v>
          </cell>
          <cell r="C76" t="str">
            <v>None</v>
          </cell>
          <cell r="D76" t="str">
            <v>Patterson,Jim</v>
          </cell>
          <cell r="E76" t="str">
            <v>Patterson,Jim</v>
          </cell>
          <cell r="F76">
            <v>267295</v>
          </cell>
          <cell r="G76" t="str">
            <v>Collins,Leon</v>
          </cell>
          <cell r="I76">
            <v>105</v>
          </cell>
          <cell r="M76">
            <v>42</v>
          </cell>
          <cell r="O76">
            <v>147</v>
          </cell>
        </row>
        <row r="77">
          <cell r="A77" t="str">
            <v>AM NON-OPS</v>
          </cell>
          <cell r="B77" t="str">
            <v>CST CON &amp; BR</v>
          </cell>
          <cell r="C77" t="str">
            <v>None</v>
          </cell>
          <cell r="D77" t="str">
            <v>Patterson,Jim</v>
          </cell>
          <cell r="E77" t="str">
            <v>Patterson,Jim</v>
          </cell>
          <cell r="F77">
            <v>270340</v>
          </cell>
          <cell r="G77" t="str">
            <v>Dafoe,Stan</v>
          </cell>
          <cell r="I77">
            <v>40</v>
          </cell>
          <cell r="J77">
            <v>64</v>
          </cell>
          <cell r="K77">
            <v>13</v>
          </cell>
          <cell r="L77">
            <v>6</v>
          </cell>
          <cell r="M77">
            <v>17</v>
          </cell>
          <cell r="O77">
            <v>140</v>
          </cell>
        </row>
        <row r="78">
          <cell r="A78" t="str">
            <v>AM NON-OPS</v>
          </cell>
          <cell r="B78" t="str">
            <v>CST CON &amp; BR</v>
          </cell>
          <cell r="C78" t="str">
            <v>None</v>
          </cell>
          <cell r="D78" t="str">
            <v>Patterson,Jim</v>
          </cell>
          <cell r="E78" t="str">
            <v>Patterson,Jim</v>
          </cell>
          <cell r="F78">
            <v>273392</v>
          </cell>
          <cell r="G78" t="str">
            <v>Davidson,Robert</v>
          </cell>
          <cell r="I78">
            <v>25</v>
          </cell>
          <cell r="J78">
            <v>60.5</v>
          </cell>
          <cell r="K78">
            <v>10.5</v>
          </cell>
          <cell r="L78">
            <v>5</v>
          </cell>
          <cell r="M78">
            <v>39</v>
          </cell>
          <cell r="O78">
            <v>140</v>
          </cell>
        </row>
        <row r="79">
          <cell r="A79" t="str">
            <v>AM NON-OPS</v>
          </cell>
          <cell r="B79" t="str">
            <v>CST CON &amp; BR</v>
          </cell>
          <cell r="C79" t="str">
            <v>None</v>
          </cell>
          <cell r="D79" t="str">
            <v>Patterson,Jim</v>
          </cell>
          <cell r="E79" t="str">
            <v>Patterson,Jim</v>
          </cell>
          <cell r="F79">
            <v>287273</v>
          </cell>
          <cell r="G79" t="str">
            <v>Hakkarainen,Timo</v>
          </cell>
          <cell r="I79">
            <v>51</v>
          </cell>
          <cell r="J79">
            <v>71</v>
          </cell>
          <cell r="K79">
            <v>1</v>
          </cell>
          <cell r="L79">
            <v>1</v>
          </cell>
          <cell r="M79">
            <v>16</v>
          </cell>
          <cell r="O79">
            <v>140</v>
          </cell>
        </row>
        <row r="80">
          <cell r="A80" t="str">
            <v>AM NON-OPS</v>
          </cell>
          <cell r="B80" t="str">
            <v>CST CON &amp; BR</v>
          </cell>
          <cell r="C80" t="str">
            <v>None</v>
          </cell>
          <cell r="D80" t="str">
            <v>Patterson,Jim</v>
          </cell>
          <cell r="E80" t="str">
            <v>Patterson,Jim</v>
          </cell>
          <cell r="F80">
            <v>324086</v>
          </cell>
          <cell r="G80" t="str">
            <v>Reynolds,Derek</v>
          </cell>
          <cell r="I80">
            <v>24</v>
          </cell>
          <cell r="J80">
            <v>16</v>
          </cell>
          <cell r="K80">
            <v>24</v>
          </cell>
          <cell r="L80">
            <v>16</v>
          </cell>
          <cell r="O80">
            <v>80</v>
          </cell>
        </row>
        <row r="81">
          <cell r="A81" t="str">
            <v>AM NON-OPS</v>
          </cell>
          <cell r="B81" t="str">
            <v>CST CON &amp; BR</v>
          </cell>
          <cell r="C81" t="str">
            <v>None</v>
          </cell>
          <cell r="D81" t="str">
            <v>Patterson,Jim</v>
          </cell>
          <cell r="E81" t="str">
            <v>Patterson,Jim</v>
          </cell>
          <cell r="F81">
            <v>452340</v>
          </cell>
          <cell r="G81" t="str">
            <v>Pesant,Bob</v>
          </cell>
          <cell r="I81">
            <v>22</v>
          </cell>
          <cell r="K81">
            <v>13</v>
          </cell>
          <cell r="O81">
            <v>35</v>
          </cell>
        </row>
        <row r="82">
          <cell r="A82" t="str">
            <v>AM NON-OPS</v>
          </cell>
          <cell r="B82" t="str">
            <v>CST CON &amp; BR</v>
          </cell>
          <cell r="C82" t="str">
            <v>None</v>
          </cell>
          <cell r="D82" t="str">
            <v>Patterson,Jim</v>
          </cell>
          <cell r="E82" t="str">
            <v>Patterson,Jim</v>
          </cell>
          <cell r="F82">
            <v>493682</v>
          </cell>
          <cell r="G82" t="str">
            <v>Choy,Maurice</v>
          </cell>
          <cell r="J82">
            <v>102</v>
          </cell>
          <cell r="M82">
            <v>38</v>
          </cell>
          <cell r="O82">
            <v>140</v>
          </cell>
        </row>
        <row r="83">
          <cell r="A83" t="str">
            <v>AM NON-OPS</v>
          </cell>
          <cell r="B83" t="str">
            <v>CST CON &amp; BR</v>
          </cell>
          <cell r="C83" t="str">
            <v>None</v>
          </cell>
          <cell r="D83" t="str">
            <v>Patterson,Jim</v>
          </cell>
          <cell r="E83" t="str">
            <v>Patterson,Jim</v>
          </cell>
          <cell r="F83">
            <v>684600</v>
          </cell>
          <cell r="G83" t="str">
            <v>Lesychyn,Michael</v>
          </cell>
          <cell r="I83">
            <v>115.5</v>
          </cell>
          <cell r="K83">
            <v>21</v>
          </cell>
          <cell r="M83">
            <v>3.5</v>
          </cell>
          <cell r="O83">
            <v>140</v>
          </cell>
        </row>
        <row r="84">
          <cell r="A84" t="str">
            <v>AM NON-OPS</v>
          </cell>
          <cell r="B84" t="str">
            <v>CST CON &amp; BR</v>
          </cell>
          <cell r="C84" t="str">
            <v>None</v>
          </cell>
          <cell r="D84" t="str">
            <v>Patterson,Jim</v>
          </cell>
          <cell r="E84" t="str">
            <v>Patterson,Jim</v>
          </cell>
          <cell r="F84">
            <v>685531</v>
          </cell>
          <cell r="G84" t="str">
            <v>Ritchie,Michael D.</v>
          </cell>
          <cell r="I84">
            <v>7.5</v>
          </cell>
          <cell r="J84">
            <v>17.5</v>
          </cell>
          <cell r="K84">
            <v>11</v>
          </cell>
          <cell r="L84">
            <v>7</v>
          </cell>
          <cell r="O84">
            <v>43</v>
          </cell>
        </row>
        <row r="85">
          <cell r="A85" t="str">
            <v>AM NON-OPS</v>
          </cell>
          <cell r="B85" t="str">
            <v>CST CON &amp; BR</v>
          </cell>
          <cell r="C85" t="str">
            <v>None</v>
          </cell>
          <cell r="D85" t="str">
            <v>Patterson,Jim</v>
          </cell>
          <cell r="E85" t="str">
            <v>Patterson,Jim</v>
          </cell>
          <cell r="F85">
            <v>703206</v>
          </cell>
          <cell r="G85" t="str">
            <v>Tomlinson,Jeff</v>
          </cell>
          <cell r="I85">
            <v>2</v>
          </cell>
          <cell r="K85">
            <v>130</v>
          </cell>
          <cell r="M85">
            <v>8</v>
          </cell>
          <cell r="O85">
            <v>140</v>
          </cell>
        </row>
        <row r="86">
          <cell r="A86" t="str">
            <v>AM NON-OPS</v>
          </cell>
          <cell r="B86" t="str">
            <v>CST CON &amp; BR</v>
          </cell>
          <cell r="C86" t="str">
            <v>None</v>
          </cell>
          <cell r="D86" t="str">
            <v>Patterson,Jim</v>
          </cell>
          <cell r="E86" t="str">
            <v>Patterson,Jim</v>
          </cell>
          <cell r="F86">
            <v>881580</v>
          </cell>
          <cell r="G86" t="str">
            <v>Carter,Tammy</v>
          </cell>
          <cell r="M86">
            <v>35</v>
          </cell>
          <cell r="O86">
            <v>35</v>
          </cell>
        </row>
        <row r="87">
          <cell r="A87" t="str">
            <v>AM NON-OPS</v>
          </cell>
          <cell r="B87" t="str">
            <v>CST CON &amp; BR</v>
          </cell>
          <cell r="C87" t="str">
            <v>None</v>
          </cell>
          <cell r="D87" t="str">
            <v>Patterson,Jim</v>
          </cell>
          <cell r="E87" t="str">
            <v>Patterson,Jim</v>
          </cell>
          <cell r="F87">
            <v>959560</v>
          </cell>
          <cell r="G87" t="str">
            <v>Fischer,Arthur</v>
          </cell>
          <cell r="I87">
            <v>11</v>
          </cell>
          <cell r="J87">
            <v>14</v>
          </cell>
          <cell r="K87">
            <v>6</v>
          </cell>
          <cell r="L87">
            <v>7</v>
          </cell>
          <cell r="O87">
            <v>38</v>
          </cell>
        </row>
        <row r="88">
          <cell r="A88" t="str">
            <v>AM NON-OPS</v>
          </cell>
          <cell r="B88" t="str">
            <v>INVSTMT PLNG</v>
          </cell>
          <cell r="D88" t="str">
            <v>Smith,Wayne</v>
          </cell>
          <cell r="F88">
            <v>179751</v>
          </cell>
          <cell r="G88" t="str">
            <v>Denise Compostella</v>
          </cell>
          <cell r="I88">
            <v>122</v>
          </cell>
          <cell r="J88">
            <v>2</v>
          </cell>
          <cell r="K88">
            <v>20</v>
          </cell>
          <cell r="M88">
            <v>15.5</v>
          </cell>
          <cell r="O88">
            <v>159.5</v>
          </cell>
        </row>
        <row r="89">
          <cell r="A89" t="str">
            <v>AM NON-OPS</v>
          </cell>
          <cell r="B89" t="str">
            <v>INVSTMT PLNG</v>
          </cell>
          <cell r="D89" t="str">
            <v>Smith,Wayne</v>
          </cell>
          <cell r="F89">
            <v>322406</v>
          </cell>
          <cell r="G89" t="str">
            <v>Patricia McDermott</v>
          </cell>
          <cell r="I89">
            <v>30.5</v>
          </cell>
          <cell r="J89">
            <v>30.5</v>
          </cell>
          <cell r="K89">
            <v>31</v>
          </cell>
          <cell r="L89">
            <v>30.5</v>
          </cell>
          <cell r="M89">
            <v>17.5</v>
          </cell>
          <cell r="O89">
            <v>140</v>
          </cell>
        </row>
        <row r="90">
          <cell r="A90" t="str">
            <v>AM NON-OPS</v>
          </cell>
          <cell r="B90" t="str">
            <v>INVSTMT PLNG</v>
          </cell>
          <cell r="C90" t="str">
            <v>DIRECTOR</v>
          </cell>
          <cell r="D90" t="str">
            <v>Smith,Wayne</v>
          </cell>
          <cell r="E90" t="str">
            <v>Barrie,Dave</v>
          </cell>
          <cell r="F90">
            <v>221746</v>
          </cell>
          <cell r="G90" t="str">
            <v>Smith,Wayne</v>
          </cell>
          <cell r="I90">
            <v>54</v>
          </cell>
          <cell r="J90">
            <v>49</v>
          </cell>
          <cell r="K90">
            <v>41</v>
          </cell>
          <cell r="L90">
            <v>28</v>
          </cell>
          <cell r="O90">
            <v>172</v>
          </cell>
        </row>
        <row r="91">
          <cell r="A91" t="str">
            <v>AM NON-OPS</v>
          </cell>
          <cell r="B91" t="str">
            <v>INVSTMT PLNG</v>
          </cell>
          <cell r="C91" t="str">
            <v>DIRECTOR</v>
          </cell>
          <cell r="D91" t="str">
            <v>Smith,Wayne</v>
          </cell>
          <cell r="E91" t="str">
            <v>Smith,Wayne</v>
          </cell>
          <cell r="F91">
            <v>714742</v>
          </cell>
          <cell r="G91" t="str">
            <v>Ashby,Carol</v>
          </cell>
          <cell r="O91">
            <v>0</v>
          </cell>
        </row>
        <row r="92">
          <cell r="A92" t="str">
            <v>AM NON-OPS</v>
          </cell>
          <cell r="B92" t="str">
            <v>INVSTMT PLNG</v>
          </cell>
          <cell r="C92" t="str">
            <v>LINES &amp; ROW</v>
          </cell>
          <cell r="D92" t="str">
            <v>Smith,Wayne</v>
          </cell>
          <cell r="E92" t="str">
            <v>Altomare,Carm</v>
          </cell>
          <cell r="F92">
            <v>208166</v>
          </cell>
          <cell r="G92" t="str">
            <v>Andre,Henry</v>
          </cell>
          <cell r="J92">
            <v>16</v>
          </cell>
          <cell r="K92">
            <v>94</v>
          </cell>
          <cell r="L92">
            <v>23</v>
          </cell>
          <cell r="M92">
            <v>7</v>
          </cell>
          <cell r="O92">
            <v>140</v>
          </cell>
        </row>
        <row r="93">
          <cell r="A93" t="str">
            <v>AM NON-OPS</v>
          </cell>
          <cell r="B93" t="str">
            <v>INVSTMT PLNG</v>
          </cell>
          <cell r="C93" t="str">
            <v>LINES &amp; ROW</v>
          </cell>
          <cell r="D93" t="str">
            <v>Smith,Wayne</v>
          </cell>
          <cell r="E93" t="str">
            <v>Juhn,George</v>
          </cell>
          <cell r="F93">
            <v>179393</v>
          </cell>
          <cell r="G93" t="str">
            <v>Medeiros,Michael</v>
          </cell>
          <cell r="I93">
            <v>76</v>
          </cell>
          <cell r="J93">
            <v>50</v>
          </cell>
          <cell r="M93">
            <v>14</v>
          </cell>
          <cell r="O93">
            <v>140</v>
          </cell>
        </row>
        <row r="94">
          <cell r="A94" t="str">
            <v>AM NON-OPS</v>
          </cell>
          <cell r="B94" t="str">
            <v>INVSTMT PLNG</v>
          </cell>
          <cell r="C94" t="str">
            <v>LINES &amp; ROW</v>
          </cell>
          <cell r="D94" t="str">
            <v>Smith,Wayne</v>
          </cell>
          <cell r="E94" t="str">
            <v>Juhn,George</v>
          </cell>
          <cell r="F94">
            <v>179725</v>
          </cell>
          <cell r="G94" t="str">
            <v>Mammoliti,Fred</v>
          </cell>
          <cell r="I94">
            <v>6</v>
          </cell>
          <cell r="K94">
            <v>39</v>
          </cell>
          <cell r="L94">
            <v>25</v>
          </cell>
          <cell r="O94">
            <v>70</v>
          </cell>
        </row>
        <row r="95">
          <cell r="A95" t="str">
            <v>AM NON-OPS</v>
          </cell>
          <cell r="B95" t="str">
            <v>INVSTMT PLNG</v>
          </cell>
          <cell r="C95" t="str">
            <v>LINES &amp; ROW</v>
          </cell>
          <cell r="D95" t="str">
            <v>Smith,Wayne</v>
          </cell>
          <cell r="E95" t="str">
            <v>Juhn,George</v>
          </cell>
          <cell r="F95">
            <v>182207</v>
          </cell>
          <cell r="G95" t="str">
            <v>Khan,Azhar</v>
          </cell>
          <cell r="I95">
            <v>141.5</v>
          </cell>
          <cell r="O95">
            <v>141.5</v>
          </cell>
        </row>
        <row r="96">
          <cell r="A96" t="str">
            <v>AM NON-OPS</v>
          </cell>
          <cell r="B96" t="str">
            <v>INVSTMT PLNG</v>
          </cell>
          <cell r="C96" t="str">
            <v>LINES &amp; ROW</v>
          </cell>
          <cell r="D96" t="str">
            <v>Smith,Wayne</v>
          </cell>
          <cell r="E96" t="str">
            <v>Juhn,George</v>
          </cell>
          <cell r="F96">
            <v>182635</v>
          </cell>
          <cell r="G96" t="str">
            <v>Bajwa,Faraz</v>
          </cell>
          <cell r="I96">
            <v>70</v>
          </cell>
          <cell r="J96">
            <v>70</v>
          </cell>
          <cell r="O96">
            <v>140</v>
          </cell>
        </row>
        <row r="97">
          <cell r="A97" t="str">
            <v>AM NON-OPS</v>
          </cell>
          <cell r="B97" t="str">
            <v>INVSTMT PLNG</v>
          </cell>
          <cell r="C97" t="str">
            <v>LINES &amp; ROW</v>
          </cell>
          <cell r="D97" t="str">
            <v>Smith,Wayne</v>
          </cell>
          <cell r="E97" t="str">
            <v>Juhn,George</v>
          </cell>
          <cell r="F97">
            <v>182976</v>
          </cell>
          <cell r="G97" t="str">
            <v>Monga,Nirmit</v>
          </cell>
          <cell r="J97">
            <v>105</v>
          </cell>
          <cell r="O97">
            <v>105</v>
          </cell>
        </row>
        <row r="98">
          <cell r="A98" t="str">
            <v>AM NON-OPS</v>
          </cell>
          <cell r="B98" t="str">
            <v>INVSTMT PLNG</v>
          </cell>
          <cell r="C98" t="str">
            <v>LINES &amp; ROW</v>
          </cell>
          <cell r="D98" t="str">
            <v>Smith,Wayne</v>
          </cell>
          <cell r="E98" t="str">
            <v>Juhn,George</v>
          </cell>
          <cell r="F98">
            <v>182996</v>
          </cell>
          <cell r="G98" t="str">
            <v>Ip,Wallace</v>
          </cell>
          <cell r="O98">
            <v>0</v>
          </cell>
        </row>
        <row r="99">
          <cell r="A99" t="str">
            <v>AM NON-OPS</v>
          </cell>
          <cell r="B99" t="str">
            <v>INVSTMT PLNG</v>
          </cell>
          <cell r="C99" t="str">
            <v>LINES &amp; ROW</v>
          </cell>
          <cell r="D99" t="str">
            <v>Smith,Wayne</v>
          </cell>
          <cell r="E99" t="str">
            <v>Juhn,George</v>
          </cell>
          <cell r="F99">
            <v>183026</v>
          </cell>
          <cell r="G99" t="str">
            <v>Miron,Melissa</v>
          </cell>
          <cell r="I99">
            <v>35</v>
          </cell>
          <cell r="J99">
            <v>35</v>
          </cell>
          <cell r="O99">
            <v>70</v>
          </cell>
        </row>
        <row r="100">
          <cell r="A100" t="str">
            <v>AM NON-OPS</v>
          </cell>
          <cell r="B100" t="str">
            <v>INVSTMT PLNG</v>
          </cell>
          <cell r="C100" t="str">
            <v>LINES &amp; ROW</v>
          </cell>
          <cell r="D100" t="str">
            <v>Smith,Wayne</v>
          </cell>
          <cell r="E100" t="str">
            <v>Juhn,George</v>
          </cell>
          <cell r="F100">
            <v>214270</v>
          </cell>
          <cell r="G100" t="str">
            <v>Hawkins,John</v>
          </cell>
          <cell r="I100">
            <v>25.5</v>
          </cell>
          <cell r="K100">
            <v>102</v>
          </cell>
          <cell r="M100">
            <v>12.5</v>
          </cell>
          <cell r="O100">
            <v>140</v>
          </cell>
        </row>
        <row r="101">
          <cell r="A101" t="str">
            <v>AM NON-OPS</v>
          </cell>
          <cell r="B101" t="str">
            <v>INVSTMT PLNG</v>
          </cell>
          <cell r="C101" t="str">
            <v>LINES &amp; ROW</v>
          </cell>
          <cell r="D101" t="str">
            <v>Smith,Wayne</v>
          </cell>
          <cell r="E101" t="str">
            <v>Juhn,George</v>
          </cell>
          <cell r="F101">
            <v>486493</v>
          </cell>
          <cell r="G101" t="str">
            <v>Dedlow,John</v>
          </cell>
          <cell r="I101">
            <v>140</v>
          </cell>
          <cell r="O101">
            <v>140</v>
          </cell>
        </row>
        <row r="102">
          <cell r="A102" t="str">
            <v>AM NON-OPS</v>
          </cell>
          <cell r="B102" t="str">
            <v>INVSTMT PLNG</v>
          </cell>
          <cell r="C102" t="str">
            <v>LINES &amp; ROW</v>
          </cell>
          <cell r="D102" t="str">
            <v>Smith,Wayne</v>
          </cell>
          <cell r="E102" t="str">
            <v>Juhn,George</v>
          </cell>
          <cell r="F102">
            <v>493696</v>
          </cell>
          <cell r="G102" t="str">
            <v>Colaco,Derick</v>
          </cell>
          <cell r="L102">
            <v>122.5</v>
          </cell>
          <cell r="M102">
            <v>17.5</v>
          </cell>
          <cell r="O102">
            <v>140</v>
          </cell>
        </row>
        <row r="103">
          <cell r="A103" t="str">
            <v>AM NON-OPS</v>
          </cell>
          <cell r="B103" t="str">
            <v>INVSTMT PLNG</v>
          </cell>
          <cell r="C103" t="str">
            <v>LINES &amp; ROW</v>
          </cell>
          <cell r="D103" t="str">
            <v>Smith,Wayne</v>
          </cell>
          <cell r="E103" t="str">
            <v>Juhn,George</v>
          </cell>
          <cell r="F103">
            <v>540015</v>
          </cell>
          <cell r="G103" t="str">
            <v>Haddock,Steve</v>
          </cell>
          <cell r="I103">
            <v>25</v>
          </cell>
          <cell r="J103">
            <v>33.5</v>
          </cell>
          <cell r="K103">
            <v>12</v>
          </cell>
          <cell r="L103">
            <v>8</v>
          </cell>
          <cell r="M103">
            <v>61.5</v>
          </cell>
          <cell r="O103">
            <v>140</v>
          </cell>
        </row>
        <row r="104">
          <cell r="A104" t="str">
            <v>AM NON-OPS</v>
          </cell>
          <cell r="B104" t="str">
            <v>INVSTMT PLNG</v>
          </cell>
          <cell r="C104" t="str">
            <v>LINES &amp; ROW</v>
          </cell>
          <cell r="D104" t="str">
            <v>Smith,Wayne</v>
          </cell>
          <cell r="E104" t="str">
            <v>Juhn,George</v>
          </cell>
          <cell r="F104">
            <v>667205</v>
          </cell>
          <cell r="G104" t="str">
            <v>Woodward,Stephen</v>
          </cell>
          <cell r="I104">
            <v>83</v>
          </cell>
          <cell r="J104">
            <v>69</v>
          </cell>
          <cell r="K104">
            <v>8</v>
          </cell>
          <cell r="O104">
            <v>160</v>
          </cell>
        </row>
        <row r="105">
          <cell r="A105" t="str">
            <v>AM NON-OPS</v>
          </cell>
          <cell r="B105" t="str">
            <v>INVSTMT PLNG</v>
          </cell>
          <cell r="C105" t="str">
            <v>LINES &amp; ROW</v>
          </cell>
          <cell r="D105" t="str">
            <v>Smith,Wayne</v>
          </cell>
          <cell r="E105" t="str">
            <v>Juhn,George</v>
          </cell>
          <cell r="F105">
            <v>716471</v>
          </cell>
          <cell r="G105" t="str">
            <v>Ierullo,Tony</v>
          </cell>
          <cell r="I105">
            <v>17.5</v>
          </cell>
          <cell r="J105">
            <v>17.5</v>
          </cell>
          <cell r="O105">
            <v>35</v>
          </cell>
        </row>
        <row r="106">
          <cell r="A106" t="str">
            <v>AM NON-OPS</v>
          </cell>
          <cell r="B106" t="str">
            <v>INVSTMT PLNG</v>
          </cell>
          <cell r="C106" t="str">
            <v>LINES &amp; ROW</v>
          </cell>
          <cell r="D106" t="str">
            <v>Smith,Wayne</v>
          </cell>
          <cell r="E106" t="str">
            <v>Juhn,George</v>
          </cell>
          <cell r="F106">
            <v>745430</v>
          </cell>
          <cell r="G106" t="str">
            <v>Howard,John</v>
          </cell>
          <cell r="K106">
            <v>94.5</v>
          </cell>
          <cell r="M106">
            <v>10.5</v>
          </cell>
          <cell r="O106">
            <v>105</v>
          </cell>
        </row>
        <row r="107">
          <cell r="A107" t="str">
            <v>AM NON-OPS</v>
          </cell>
          <cell r="B107" t="str">
            <v>INVSTMT PLNG</v>
          </cell>
          <cell r="C107" t="str">
            <v>LINES &amp; ROW</v>
          </cell>
          <cell r="D107" t="str">
            <v>Smith,Wayne</v>
          </cell>
          <cell r="E107" t="str">
            <v>Juhn,George</v>
          </cell>
          <cell r="F107" t="str">
            <v>e01830</v>
          </cell>
          <cell r="G107" t="str">
            <v>David Bellows</v>
          </cell>
          <cell r="J107">
            <v>148.5</v>
          </cell>
          <cell r="O107">
            <v>148.5</v>
          </cell>
        </row>
        <row r="108">
          <cell r="A108" t="str">
            <v>AM NON-OPS</v>
          </cell>
          <cell r="B108" t="str">
            <v>INVSTMT PLNG</v>
          </cell>
          <cell r="C108" t="str">
            <v>LINES &amp; ROW</v>
          </cell>
          <cell r="D108" t="str">
            <v>Smith,Wayne</v>
          </cell>
          <cell r="E108" t="str">
            <v>Juhn,George</v>
          </cell>
          <cell r="F108" t="str">
            <v>e02373</v>
          </cell>
          <cell r="G108" t="str">
            <v>Randy Murray</v>
          </cell>
          <cell r="J108">
            <v>141.5</v>
          </cell>
          <cell r="O108">
            <v>141.5</v>
          </cell>
        </row>
        <row r="109">
          <cell r="A109" t="str">
            <v>AM NON-OPS</v>
          </cell>
          <cell r="B109" t="str">
            <v>INVSTMT PLNG</v>
          </cell>
          <cell r="C109" t="str">
            <v>LINES &amp; ROW</v>
          </cell>
          <cell r="D109" t="str">
            <v>Smith,Wayne</v>
          </cell>
          <cell r="E109" t="str">
            <v>Smith,Wayne</v>
          </cell>
          <cell r="F109">
            <v>728714</v>
          </cell>
          <cell r="G109" t="str">
            <v>Juhn,George</v>
          </cell>
          <cell r="I109">
            <v>17</v>
          </cell>
          <cell r="J109">
            <v>15</v>
          </cell>
          <cell r="K109">
            <v>34</v>
          </cell>
          <cell r="L109">
            <v>18</v>
          </cell>
          <cell r="M109">
            <v>76</v>
          </cell>
          <cell r="O109">
            <v>160</v>
          </cell>
        </row>
        <row r="110">
          <cell r="A110" t="str">
            <v>AM NON-OPS</v>
          </cell>
          <cell r="B110" t="str">
            <v>INVSTMT PLNG</v>
          </cell>
          <cell r="C110" t="str">
            <v>PRGM IN &amp; SS</v>
          </cell>
          <cell r="D110" t="str">
            <v>Smith,Wayne</v>
          </cell>
          <cell r="E110" t="str">
            <v>Handfield,Ginette</v>
          </cell>
          <cell r="F110">
            <v>181220</v>
          </cell>
          <cell r="G110" t="str">
            <v>Dickinson,Kevin S.</v>
          </cell>
          <cell r="I110">
            <v>8.75</v>
          </cell>
          <cell r="J110">
            <v>8.75</v>
          </cell>
          <cell r="K110">
            <v>8.75</v>
          </cell>
          <cell r="L110">
            <v>8.75</v>
          </cell>
          <cell r="O110">
            <v>35</v>
          </cell>
        </row>
        <row r="111">
          <cell r="A111" t="str">
            <v>AM NON-OPS</v>
          </cell>
          <cell r="B111" t="str">
            <v>INVSTMT PLNG</v>
          </cell>
          <cell r="C111" t="str">
            <v>PRGM IN &amp; SS</v>
          </cell>
          <cell r="D111" t="str">
            <v>Smith,Wayne</v>
          </cell>
          <cell r="E111" t="str">
            <v>Handfield,Ginette</v>
          </cell>
          <cell r="F111">
            <v>181662</v>
          </cell>
          <cell r="G111" t="str">
            <v>Tang,Lianxiang</v>
          </cell>
          <cell r="I111">
            <v>35</v>
          </cell>
          <cell r="O111">
            <v>35</v>
          </cell>
        </row>
        <row r="112">
          <cell r="A112" t="str">
            <v>AM NON-OPS</v>
          </cell>
          <cell r="B112" t="str">
            <v>INVSTMT PLNG</v>
          </cell>
          <cell r="C112" t="str">
            <v>PRGM IN &amp; SS</v>
          </cell>
          <cell r="D112" t="str">
            <v>Smith,Wayne</v>
          </cell>
          <cell r="E112" t="str">
            <v>Handfield,Ginette</v>
          </cell>
          <cell r="F112">
            <v>181714</v>
          </cell>
          <cell r="G112" t="str">
            <v>Li,Chun</v>
          </cell>
          <cell r="I112">
            <v>117</v>
          </cell>
          <cell r="K112">
            <v>17.5</v>
          </cell>
          <cell r="M112">
            <v>5.5</v>
          </cell>
          <cell r="O112">
            <v>140</v>
          </cell>
        </row>
        <row r="113">
          <cell r="A113" t="str">
            <v>AM NON-OPS</v>
          </cell>
          <cell r="B113" t="str">
            <v>INVSTMT PLNG</v>
          </cell>
          <cell r="C113" t="str">
            <v>PRGM IN &amp; SS</v>
          </cell>
          <cell r="D113" t="str">
            <v>Smith,Wayne</v>
          </cell>
          <cell r="E113" t="str">
            <v>Handfield,Ginette</v>
          </cell>
          <cell r="F113">
            <v>183152</v>
          </cell>
          <cell r="G113" t="str">
            <v>Patricia Carianopol</v>
          </cell>
          <cell r="I113">
            <v>35</v>
          </cell>
          <cell r="J113">
            <v>35</v>
          </cell>
          <cell r="K113">
            <v>35</v>
          </cell>
          <cell r="L113">
            <v>35</v>
          </cell>
          <cell r="O113">
            <v>140</v>
          </cell>
        </row>
        <row r="114">
          <cell r="A114" t="str">
            <v>AM NON-OPS</v>
          </cell>
          <cell r="B114" t="str">
            <v>INVSTMT PLNG</v>
          </cell>
          <cell r="C114" t="str">
            <v>PRGM IN &amp; SS</v>
          </cell>
          <cell r="D114" t="str">
            <v>Smith,Wayne</v>
          </cell>
          <cell r="E114" t="str">
            <v>Handfield,Ginette</v>
          </cell>
          <cell r="F114">
            <v>314650</v>
          </cell>
          <cell r="G114" t="str">
            <v>Holt,Allison</v>
          </cell>
          <cell r="I114">
            <v>24.5</v>
          </cell>
          <cell r="J114">
            <v>24.5</v>
          </cell>
          <cell r="K114">
            <v>24.5</v>
          </cell>
          <cell r="L114">
            <v>24.5</v>
          </cell>
          <cell r="M114">
            <v>42</v>
          </cell>
          <cell r="O114">
            <v>140</v>
          </cell>
        </row>
        <row r="115">
          <cell r="A115" t="str">
            <v>AM NON-OPS</v>
          </cell>
          <cell r="B115" t="str">
            <v>INVSTMT PLNG</v>
          </cell>
          <cell r="C115" t="str">
            <v>PRGM IN &amp; SS</v>
          </cell>
          <cell r="D115" t="str">
            <v>Smith,Wayne</v>
          </cell>
          <cell r="E115" t="str">
            <v>Handfield,Ginette</v>
          </cell>
          <cell r="F115">
            <v>397901</v>
          </cell>
          <cell r="G115" t="str">
            <v>Looi,Chin-Tek</v>
          </cell>
          <cell r="I115">
            <v>8</v>
          </cell>
          <cell r="J115">
            <v>97</v>
          </cell>
          <cell r="M115">
            <v>35</v>
          </cell>
          <cell r="O115">
            <v>140</v>
          </cell>
        </row>
        <row r="116">
          <cell r="A116" t="str">
            <v>AM NON-OPS</v>
          </cell>
          <cell r="B116" t="str">
            <v>INVSTMT PLNG</v>
          </cell>
          <cell r="C116" t="str">
            <v>PRGM IN &amp; SS</v>
          </cell>
          <cell r="D116" t="str">
            <v>Smith,Wayne</v>
          </cell>
          <cell r="E116" t="str">
            <v>Handfield,Ginette</v>
          </cell>
          <cell r="F116">
            <v>641823</v>
          </cell>
          <cell r="G116" t="str">
            <v>Marti,Luis</v>
          </cell>
          <cell r="I116">
            <v>97</v>
          </cell>
          <cell r="K116">
            <v>22</v>
          </cell>
          <cell r="O116">
            <v>119</v>
          </cell>
        </row>
        <row r="117">
          <cell r="A117" t="str">
            <v>AM NON-OPS</v>
          </cell>
          <cell r="B117" t="str">
            <v>INVSTMT PLNG</v>
          </cell>
          <cell r="C117" t="str">
            <v>PRGM IN &amp; SS</v>
          </cell>
          <cell r="D117" t="str">
            <v>Smith,Wayne</v>
          </cell>
          <cell r="E117" t="str">
            <v>Handfield,Ginette</v>
          </cell>
          <cell r="F117">
            <v>994245</v>
          </cell>
          <cell r="G117" t="str">
            <v>Yan,Andrew</v>
          </cell>
          <cell r="I117">
            <v>140</v>
          </cell>
          <cell r="O117">
            <v>140</v>
          </cell>
        </row>
        <row r="118">
          <cell r="A118" t="str">
            <v>AM NON-OPS</v>
          </cell>
          <cell r="B118" t="str">
            <v>INVSTMT PLNG</v>
          </cell>
          <cell r="C118" t="str">
            <v>PRGM IN &amp; SS</v>
          </cell>
          <cell r="D118" t="str">
            <v>Smith,Wayne</v>
          </cell>
          <cell r="E118" t="str">
            <v>Smith,Wayne</v>
          </cell>
          <cell r="F118">
            <v>482580</v>
          </cell>
          <cell r="G118" t="str">
            <v>Handfield,Ginette</v>
          </cell>
          <cell r="I118">
            <v>27</v>
          </cell>
          <cell r="J118">
            <v>27.5</v>
          </cell>
          <cell r="K118">
            <v>31.5</v>
          </cell>
          <cell r="L118">
            <v>26.5</v>
          </cell>
          <cell r="M118">
            <v>73</v>
          </cell>
          <cell r="O118">
            <v>185.5</v>
          </cell>
        </row>
        <row r="119">
          <cell r="A119" t="str">
            <v>AM NON-OPS</v>
          </cell>
          <cell r="B119" t="str">
            <v>INVSTMT PLNG</v>
          </cell>
          <cell r="C119" t="str">
            <v>STN T&amp;D SUST</v>
          </cell>
          <cell r="D119" t="str">
            <v>Smith,Wayne</v>
          </cell>
          <cell r="E119" t="str">
            <v>Boland,Mike.M.D.</v>
          </cell>
          <cell r="F119">
            <v>321594</v>
          </cell>
          <cell r="G119" t="str">
            <v>Salter,Janice</v>
          </cell>
          <cell r="I119">
            <v>28.5</v>
          </cell>
          <cell r="J119">
            <v>25.5</v>
          </cell>
          <cell r="K119">
            <v>7</v>
          </cell>
          <cell r="L119">
            <v>2</v>
          </cell>
          <cell r="M119">
            <v>21</v>
          </cell>
          <cell r="O119">
            <v>84</v>
          </cell>
        </row>
        <row r="120">
          <cell r="A120" t="str">
            <v>AM NON-OPS</v>
          </cell>
          <cell r="B120" t="str">
            <v>INVSTMT PLNG</v>
          </cell>
          <cell r="C120" t="str">
            <v>STN T&amp;D SUST</v>
          </cell>
          <cell r="D120" t="str">
            <v>Smith,Wayne</v>
          </cell>
          <cell r="E120" t="str">
            <v>McMullen,Paul</v>
          </cell>
          <cell r="F120">
            <v>97405</v>
          </cell>
          <cell r="G120" t="str">
            <v>Kydd,Tom</v>
          </cell>
          <cell r="I120">
            <v>19.5</v>
          </cell>
          <cell r="J120">
            <v>5.5</v>
          </cell>
          <cell r="K120">
            <v>16</v>
          </cell>
          <cell r="L120">
            <v>1</v>
          </cell>
          <cell r="M120">
            <v>91</v>
          </cell>
          <cell r="O120">
            <v>133</v>
          </cell>
        </row>
        <row r="121">
          <cell r="A121" t="str">
            <v>AM NON-OPS</v>
          </cell>
          <cell r="B121" t="str">
            <v>INVSTMT PLNG</v>
          </cell>
          <cell r="C121" t="str">
            <v>STN T&amp;D SUST</v>
          </cell>
          <cell r="D121" t="str">
            <v>Smith,Wayne</v>
          </cell>
          <cell r="E121" t="str">
            <v>McMullen,Paul</v>
          </cell>
          <cell r="F121">
            <v>175730</v>
          </cell>
          <cell r="G121" t="str">
            <v>Ankrett,Paul</v>
          </cell>
          <cell r="I121">
            <v>24</v>
          </cell>
          <cell r="J121">
            <v>81</v>
          </cell>
          <cell r="M121">
            <v>35</v>
          </cell>
          <cell r="O121">
            <v>140</v>
          </cell>
        </row>
        <row r="122">
          <cell r="A122" t="str">
            <v>AM NON-OPS</v>
          </cell>
          <cell r="B122" t="str">
            <v>INVSTMT PLNG</v>
          </cell>
          <cell r="C122" t="str">
            <v>STN T&amp;D SUST</v>
          </cell>
          <cell r="D122" t="str">
            <v>Smith,Wayne</v>
          </cell>
          <cell r="E122" t="str">
            <v>McMullen,Paul</v>
          </cell>
          <cell r="F122">
            <v>178812</v>
          </cell>
          <cell r="G122" t="str">
            <v>Taylor,Nicole</v>
          </cell>
          <cell r="I122">
            <v>21.5</v>
          </cell>
          <cell r="J122">
            <v>77.5</v>
          </cell>
          <cell r="L122">
            <v>7</v>
          </cell>
          <cell r="M122">
            <v>34</v>
          </cell>
          <cell r="O122">
            <v>140</v>
          </cell>
        </row>
        <row r="123">
          <cell r="A123" t="str">
            <v>AM NON-OPS</v>
          </cell>
          <cell r="B123" t="str">
            <v>INVSTMT PLNG</v>
          </cell>
          <cell r="C123" t="str">
            <v>STN T&amp;D SUST</v>
          </cell>
          <cell r="D123" t="str">
            <v>Smith,Wayne</v>
          </cell>
          <cell r="E123" t="str">
            <v>McMullen,Paul</v>
          </cell>
          <cell r="F123">
            <v>179616</v>
          </cell>
          <cell r="G123" t="str">
            <v>Laframboise,Kevin</v>
          </cell>
          <cell r="I123">
            <v>61.5</v>
          </cell>
          <cell r="J123">
            <v>39</v>
          </cell>
          <cell r="K123">
            <v>26.5</v>
          </cell>
          <cell r="M123">
            <v>30</v>
          </cell>
          <cell r="O123">
            <v>157</v>
          </cell>
        </row>
        <row r="124">
          <cell r="A124" t="str">
            <v>AM NON-OPS</v>
          </cell>
          <cell r="B124" t="str">
            <v>INVSTMT PLNG</v>
          </cell>
          <cell r="C124" t="str">
            <v>STN T&amp;D SUST</v>
          </cell>
          <cell r="D124" t="str">
            <v>Smith,Wayne</v>
          </cell>
          <cell r="E124" t="str">
            <v>McMullen,Paul</v>
          </cell>
          <cell r="F124">
            <v>181458</v>
          </cell>
          <cell r="G124" t="str">
            <v>Lyberogiannis,Ted</v>
          </cell>
          <cell r="I124">
            <v>79</v>
          </cell>
          <cell r="M124">
            <v>26</v>
          </cell>
          <cell r="O124">
            <v>105</v>
          </cell>
        </row>
        <row r="125">
          <cell r="A125" t="str">
            <v>AM NON-OPS</v>
          </cell>
          <cell r="B125" t="str">
            <v>INVSTMT PLNG</v>
          </cell>
          <cell r="C125" t="str">
            <v>STN T&amp;D SUST</v>
          </cell>
          <cell r="D125" t="str">
            <v>Smith,Wayne</v>
          </cell>
          <cell r="E125" t="str">
            <v>McMullen,Paul</v>
          </cell>
          <cell r="F125">
            <v>182325</v>
          </cell>
          <cell r="G125" t="str">
            <v>Fisl,Frank</v>
          </cell>
          <cell r="J125">
            <v>140</v>
          </cell>
          <cell r="O125">
            <v>140</v>
          </cell>
        </row>
        <row r="126">
          <cell r="A126" t="str">
            <v>AM NON-OPS</v>
          </cell>
          <cell r="B126" t="str">
            <v>INVSTMT PLNG</v>
          </cell>
          <cell r="C126" t="str">
            <v>STN T&amp;D SUST</v>
          </cell>
          <cell r="D126" t="str">
            <v>Smith,Wayne</v>
          </cell>
          <cell r="E126" t="str">
            <v>McMullen,Paul</v>
          </cell>
          <cell r="F126">
            <v>182478</v>
          </cell>
          <cell r="G126" t="str">
            <v>Tam,Tania</v>
          </cell>
          <cell r="J126">
            <v>21</v>
          </cell>
          <cell r="K126">
            <v>67.5</v>
          </cell>
          <cell r="M126">
            <v>16.5</v>
          </cell>
          <cell r="O126">
            <v>105</v>
          </cell>
        </row>
        <row r="127">
          <cell r="A127" t="str">
            <v>AM NON-OPS</v>
          </cell>
          <cell r="B127" t="str">
            <v>INVSTMT PLNG</v>
          </cell>
          <cell r="C127" t="str">
            <v>STN T&amp;D SUST</v>
          </cell>
          <cell r="D127" t="str">
            <v>Smith,Wayne</v>
          </cell>
          <cell r="E127" t="str">
            <v>McMullen,Paul</v>
          </cell>
          <cell r="F127">
            <v>201950</v>
          </cell>
          <cell r="G127" t="str">
            <v>Figueroa,Elisa</v>
          </cell>
          <cell r="I127">
            <v>19</v>
          </cell>
          <cell r="J127">
            <v>55</v>
          </cell>
          <cell r="O127">
            <v>74</v>
          </cell>
        </row>
        <row r="128">
          <cell r="A128" t="str">
            <v>AM NON-OPS</v>
          </cell>
          <cell r="B128" t="str">
            <v>INVSTMT PLNG</v>
          </cell>
          <cell r="C128" t="str">
            <v>STN T&amp;D SUST</v>
          </cell>
          <cell r="D128" t="str">
            <v>Smith,Wayne</v>
          </cell>
          <cell r="E128" t="str">
            <v>McMullen,Paul</v>
          </cell>
          <cell r="F128">
            <v>262773</v>
          </cell>
          <cell r="G128" t="str">
            <v>Jessup,Neil</v>
          </cell>
          <cell r="J128">
            <v>17</v>
          </cell>
          <cell r="K128">
            <v>70</v>
          </cell>
          <cell r="L128">
            <v>30</v>
          </cell>
          <cell r="M128">
            <v>23</v>
          </cell>
          <cell r="O128">
            <v>140</v>
          </cell>
        </row>
        <row r="129">
          <cell r="A129" t="str">
            <v>AM NON-OPS</v>
          </cell>
          <cell r="B129" t="str">
            <v>INVSTMT PLNG</v>
          </cell>
          <cell r="C129" t="str">
            <v>STN T&amp;D SUST</v>
          </cell>
          <cell r="D129" t="str">
            <v>Smith,Wayne</v>
          </cell>
          <cell r="E129" t="str">
            <v>McMullen,Paul</v>
          </cell>
          <cell r="F129">
            <v>298641</v>
          </cell>
          <cell r="G129" t="str">
            <v>Hines,Dennis</v>
          </cell>
          <cell r="I129">
            <v>84.5</v>
          </cell>
          <cell r="J129">
            <v>52</v>
          </cell>
          <cell r="M129">
            <v>3.5</v>
          </cell>
          <cell r="O129">
            <v>140</v>
          </cell>
        </row>
        <row r="130">
          <cell r="A130" t="str">
            <v>AM NON-OPS</v>
          </cell>
          <cell r="B130" t="str">
            <v>INVSTMT PLNG</v>
          </cell>
          <cell r="C130" t="str">
            <v>STN T&amp;D SUST</v>
          </cell>
          <cell r="D130" t="str">
            <v>Smith,Wayne</v>
          </cell>
          <cell r="E130" t="str">
            <v>McMullen,Paul</v>
          </cell>
          <cell r="F130">
            <v>399322</v>
          </cell>
          <cell r="G130" t="str">
            <v>Risi,Frank</v>
          </cell>
          <cell r="I130">
            <v>45.5</v>
          </cell>
          <cell r="J130">
            <v>55</v>
          </cell>
          <cell r="K130">
            <v>11.5</v>
          </cell>
          <cell r="L130">
            <v>3.5</v>
          </cell>
          <cell r="M130">
            <v>17.5</v>
          </cell>
          <cell r="O130">
            <v>133</v>
          </cell>
        </row>
        <row r="131">
          <cell r="A131" t="str">
            <v>AM NON-OPS</v>
          </cell>
          <cell r="B131" t="str">
            <v>INVSTMT PLNG</v>
          </cell>
          <cell r="C131" t="str">
            <v>STN T&amp;D SUST</v>
          </cell>
          <cell r="D131" t="str">
            <v>Smith,Wayne</v>
          </cell>
          <cell r="E131" t="str">
            <v>McMullen,Paul</v>
          </cell>
          <cell r="F131">
            <v>431704</v>
          </cell>
          <cell r="G131" t="str">
            <v>Fabrizi,Mike</v>
          </cell>
          <cell r="I131">
            <v>53</v>
          </cell>
          <cell r="J131">
            <v>51</v>
          </cell>
          <cell r="M131">
            <v>49</v>
          </cell>
          <cell r="O131">
            <v>153</v>
          </cell>
        </row>
        <row r="132">
          <cell r="A132" t="str">
            <v>AM NON-OPS</v>
          </cell>
          <cell r="B132" t="str">
            <v>INVSTMT PLNG</v>
          </cell>
          <cell r="C132" t="str">
            <v>STN T&amp;D SUST</v>
          </cell>
          <cell r="D132" t="str">
            <v>Smith,Wayne</v>
          </cell>
          <cell r="E132" t="str">
            <v>McMullen,Paul</v>
          </cell>
          <cell r="F132">
            <v>520086</v>
          </cell>
          <cell r="G132" t="str">
            <v>Booth,Glenn</v>
          </cell>
          <cell r="I132">
            <v>122.5</v>
          </cell>
          <cell r="J132">
            <v>17.5</v>
          </cell>
          <cell r="O132">
            <v>140</v>
          </cell>
        </row>
        <row r="133">
          <cell r="A133" t="str">
            <v>AM NON-OPS</v>
          </cell>
          <cell r="B133" t="str">
            <v>INVSTMT PLNG</v>
          </cell>
          <cell r="C133" t="str">
            <v>STN T&amp;D SUST</v>
          </cell>
          <cell r="D133" t="str">
            <v>Smith,Wayne</v>
          </cell>
          <cell r="E133" t="str">
            <v>McMullen,Paul</v>
          </cell>
          <cell r="F133">
            <v>679651</v>
          </cell>
          <cell r="G133" t="str">
            <v>Santaguida,Jim</v>
          </cell>
          <cell r="I133">
            <v>39</v>
          </cell>
          <cell r="J133">
            <v>101</v>
          </cell>
          <cell r="O133">
            <v>140</v>
          </cell>
        </row>
        <row r="134">
          <cell r="A134" t="str">
            <v>AM NON-OPS</v>
          </cell>
          <cell r="B134" t="str">
            <v>INVSTMT PLNG</v>
          </cell>
          <cell r="C134" t="str">
            <v>STN T&amp;D SUST</v>
          </cell>
          <cell r="D134" t="str">
            <v>Smith,Wayne</v>
          </cell>
          <cell r="E134" t="str">
            <v>McMullen,Paul</v>
          </cell>
          <cell r="F134">
            <v>793240</v>
          </cell>
          <cell r="G134" t="str">
            <v>Mezzanotte,Frank</v>
          </cell>
          <cell r="I134">
            <v>60</v>
          </cell>
          <cell r="J134">
            <v>45</v>
          </cell>
          <cell r="M134">
            <v>35</v>
          </cell>
          <cell r="O134">
            <v>140</v>
          </cell>
        </row>
        <row r="135">
          <cell r="A135" t="str">
            <v>AM NON-OPS</v>
          </cell>
          <cell r="B135" t="str">
            <v>INVSTMT PLNG</v>
          </cell>
          <cell r="C135" t="str">
            <v>STN T&amp;D SUST</v>
          </cell>
          <cell r="D135" t="str">
            <v>Smith,Wayne</v>
          </cell>
          <cell r="E135" t="str">
            <v>Smith,Wayne</v>
          </cell>
          <cell r="F135">
            <v>178376</v>
          </cell>
          <cell r="G135" t="str">
            <v>McMullen,Paul</v>
          </cell>
          <cell r="I135">
            <v>46</v>
          </cell>
          <cell r="J135">
            <v>76</v>
          </cell>
          <cell r="K135">
            <v>14</v>
          </cell>
          <cell r="L135">
            <v>16</v>
          </cell>
          <cell r="M135">
            <v>8</v>
          </cell>
          <cell r="O135">
            <v>160</v>
          </cell>
        </row>
        <row r="136">
          <cell r="A136" t="str">
            <v>AM NON-OPS</v>
          </cell>
          <cell r="B136" t="str">
            <v>INVSTMT PLNG</v>
          </cell>
          <cell r="C136" t="str">
            <v>TELCOM P&amp;C</v>
          </cell>
          <cell r="D136" t="str">
            <v>Smith,Wayne</v>
          </cell>
          <cell r="E136" t="str">
            <v>Jakob,Frank</v>
          </cell>
          <cell r="F136">
            <v>210980</v>
          </cell>
          <cell r="G136" t="str">
            <v>Foley,Joe</v>
          </cell>
          <cell r="I136">
            <v>29</v>
          </cell>
          <cell r="K136">
            <v>6</v>
          </cell>
          <cell r="O136">
            <v>35</v>
          </cell>
        </row>
        <row r="137">
          <cell r="A137" t="str">
            <v>AM NON-OPS</v>
          </cell>
          <cell r="B137" t="str">
            <v>INVSTMT PLNG</v>
          </cell>
          <cell r="C137" t="str">
            <v>TELCOM P&amp;C</v>
          </cell>
          <cell r="D137" t="str">
            <v>Smith,Wayne</v>
          </cell>
          <cell r="E137" t="str">
            <v>Jakob,Frank</v>
          </cell>
          <cell r="F137">
            <v>313740</v>
          </cell>
          <cell r="G137" t="str">
            <v>El Hennawy,Hussein</v>
          </cell>
          <cell r="I137">
            <v>140</v>
          </cell>
          <cell r="O137">
            <v>140</v>
          </cell>
        </row>
        <row r="138">
          <cell r="A138" t="str">
            <v>AM NON-OPS</v>
          </cell>
          <cell r="B138" t="str">
            <v>INVSTMT PLNG</v>
          </cell>
          <cell r="C138" t="str">
            <v>TELCOM P&amp;C</v>
          </cell>
          <cell r="D138" t="str">
            <v>Smith,Wayne</v>
          </cell>
          <cell r="E138" t="str">
            <v>Jakob,Frank</v>
          </cell>
          <cell r="F138">
            <v>417123</v>
          </cell>
          <cell r="G138" t="str">
            <v>Cooperberg,Aaron</v>
          </cell>
          <cell r="I138">
            <v>52.5</v>
          </cell>
          <cell r="J138">
            <v>52.5</v>
          </cell>
          <cell r="O138">
            <v>105</v>
          </cell>
        </row>
        <row r="139">
          <cell r="A139" t="str">
            <v>AM NON-OPS</v>
          </cell>
          <cell r="B139" t="str">
            <v>INVSTMT PLNG</v>
          </cell>
          <cell r="C139" t="str">
            <v>TELCOM P&amp;C</v>
          </cell>
          <cell r="D139" t="str">
            <v>Smith,Wayne</v>
          </cell>
          <cell r="E139" t="str">
            <v>Jakob,Frank</v>
          </cell>
          <cell r="F139">
            <v>497525</v>
          </cell>
          <cell r="G139" t="str">
            <v>Church,Randy</v>
          </cell>
          <cell r="I139">
            <v>77</v>
          </cell>
          <cell r="K139">
            <v>35</v>
          </cell>
          <cell r="L139">
            <v>21</v>
          </cell>
          <cell r="O139">
            <v>133</v>
          </cell>
        </row>
        <row r="140">
          <cell r="A140" t="str">
            <v>AM NON-OPS</v>
          </cell>
          <cell r="B140" t="str">
            <v>INVSTMT PLNG</v>
          </cell>
          <cell r="C140" t="str">
            <v>TELCOM P&amp;C</v>
          </cell>
          <cell r="D140" t="str">
            <v>Smith,Wayne</v>
          </cell>
          <cell r="E140" t="str">
            <v>Jakob,Frank</v>
          </cell>
          <cell r="F140">
            <v>596204</v>
          </cell>
          <cell r="G140" t="str">
            <v>Hughes,Derek Joseph</v>
          </cell>
          <cell r="I140">
            <v>18</v>
          </cell>
          <cell r="J140">
            <v>88</v>
          </cell>
          <cell r="M140">
            <v>34</v>
          </cell>
          <cell r="O140">
            <v>140</v>
          </cell>
        </row>
        <row r="141">
          <cell r="A141" t="str">
            <v>AM NON-OPS</v>
          </cell>
          <cell r="B141" t="str">
            <v>INVSTMT PLNG</v>
          </cell>
          <cell r="C141" t="str">
            <v>TELCOM P&amp;C</v>
          </cell>
          <cell r="D141" t="str">
            <v>Smith,Wayne</v>
          </cell>
          <cell r="E141" t="str">
            <v>Jakob,Frank</v>
          </cell>
          <cell r="F141">
            <v>606872</v>
          </cell>
          <cell r="G141" t="str">
            <v>Katsios,Jim</v>
          </cell>
          <cell r="I141">
            <v>18</v>
          </cell>
          <cell r="J141">
            <v>95</v>
          </cell>
          <cell r="M141">
            <v>27</v>
          </cell>
          <cell r="O141">
            <v>140</v>
          </cell>
        </row>
        <row r="142">
          <cell r="A142" t="str">
            <v>AM NON-OPS</v>
          </cell>
          <cell r="B142" t="str">
            <v>INVSTMT PLNG</v>
          </cell>
          <cell r="C142" t="str">
            <v>TELCOM P&amp;C</v>
          </cell>
          <cell r="D142" t="str">
            <v>Smith,Wayne</v>
          </cell>
          <cell r="E142" t="str">
            <v>Jakob,Frank</v>
          </cell>
          <cell r="F142">
            <v>971222</v>
          </cell>
          <cell r="G142" t="str">
            <v>Consorti,Dominic</v>
          </cell>
          <cell r="I142">
            <v>72.52</v>
          </cell>
          <cell r="K142">
            <v>80.72</v>
          </cell>
          <cell r="L142">
            <v>126.72</v>
          </cell>
          <cell r="O142">
            <v>279.96000000000004</v>
          </cell>
        </row>
        <row r="143">
          <cell r="A143" t="str">
            <v>AM NON-OPS</v>
          </cell>
          <cell r="B143" t="str">
            <v>INVSTMT PLNG</v>
          </cell>
          <cell r="C143" t="str">
            <v>TELCOM P&amp;C</v>
          </cell>
          <cell r="D143" t="str">
            <v>Smith,Wayne</v>
          </cell>
          <cell r="E143" t="str">
            <v>Smith,Wayne</v>
          </cell>
          <cell r="F143">
            <v>495516</v>
          </cell>
          <cell r="G143" t="str">
            <v>Jakob,Frank</v>
          </cell>
          <cell r="I143">
            <v>64.5</v>
          </cell>
          <cell r="J143">
            <v>118</v>
          </cell>
          <cell r="K143">
            <v>0.5</v>
          </cell>
          <cell r="M143">
            <v>39</v>
          </cell>
          <cell r="O143">
            <v>222</v>
          </cell>
        </row>
        <row r="144">
          <cell r="A144" t="str">
            <v>AM NON-OPS</v>
          </cell>
          <cell r="B144" t="str">
            <v>NTW STRATEGY</v>
          </cell>
          <cell r="C144" t="str">
            <v>CST CAR &amp; VM</v>
          </cell>
          <cell r="D144" t="str">
            <v>Hubert,Oded N</v>
          </cell>
          <cell r="E144" t="str">
            <v>Allen,Barb J</v>
          </cell>
          <cell r="F144">
            <v>180612</v>
          </cell>
          <cell r="G144" t="str">
            <v>Armstrong,Nancy</v>
          </cell>
          <cell r="K144">
            <v>103</v>
          </cell>
          <cell r="O144">
            <v>103</v>
          </cell>
        </row>
        <row r="145">
          <cell r="A145" t="str">
            <v>AM NON-OPS</v>
          </cell>
          <cell r="B145" t="str">
            <v>NTW STRATEGY</v>
          </cell>
          <cell r="C145" t="str">
            <v>CST CAR &amp; VM</v>
          </cell>
          <cell r="D145" t="str">
            <v>Hubert,Oded N</v>
          </cell>
          <cell r="E145" t="str">
            <v>Allen,Barb J</v>
          </cell>
          <cell r="F145">
            <v>182978</v>
          </cell>
          <cell r="G145" t="str">
            <v>Martinelli,Guilherme</v>
          </cell>
          <cell r="K145">
            <v>140</v>
          </cell>
          <cell r="O145">
            <v>140</v>
          </cell>
        </row>
        <row r="146">
          <cell r="A146" t="str">
            <v>AM NON-OPS</v>
          </cell>
          <cell r="B146" t="str">
            <v>NTW STRATEGY</v>
          </cell>
          <cell r="C146" t="str">
            <v>CST CAR &amp; VM</v>
          </cell>
          <cell r="D146" t="str">
            <v>Hubert,Oded N</v>
          </cell>
          <cell r="E146" t="str">
            <v>Allen,Barb J</v>
          </cell>
          <cell r="F146">
            <v>260204</v>
          </cell>
          <cell r="G146" t="str">
            <v>Wong,Shirley</v>
          </cell>
          <cell r="I146">
            <v>59.5</v>
          </cell>
          <cell r="K146">
            <v>59.5</v>
          </cell>
          <cell r="M146">
            <v>21</v>
          </cell>
          <cell r="O146">
            <v>140</v>
          </cell>
        </row>
        <row r="147">
          <cell r="A147" t="str">
            <v>AM NON-OPS</v>
          </cell>
          <cell r="B147" t="str">
            <v>NTW STRATEGY</v>
          </cell>
          <cell r="C147" t="str">
            <v>CST CAR &amp; VM</v>
          </cell>
          <cell r="D147" t="str">
            <v>Hubert,Oded N</v>
          </cell>
          <cell r="E147" t="str">
            <v>Allen,Barb J</v>
          </cell>
          <cell r="F147">
            <v>378861</v>
          </cell>
          <cell r="G147" t="str">
            <v>Jeschke,Gunther</v>
          </cell>
          <cell r="K147">
            <v>140</v>
          </cell>
          <cell r="O147">
            <v>140</v>
          </cell>
        </row>
        <row r="148">
          <cell r="A148" t="str">
            <v>AM NON-OPS</v>
          </cell>
          <cell r="B148" t="str">
            <v>NTW STRATEGY</v>
          </cell>
          <cell r="C148" t="str">
            <v>CST CAR &amp; VM</v>
          </cell>
          <cell r="D148" t="str">
            <v>Hubert,Oded N</v>
          </cell>
          <cell r="E148" t="str">
            <v>Allen,Barb J</v>
          </cell>
          <cell r="F148">
            <v>390831</v>
          </cell>
          <cell r="G148" t="str">
            <v>McIntyre,Laurie</v>
          </cell>
          <cell r="K148">
            <v>119</v>
          </cell>
          <cell r="M148">
            <v>21</v>
          </cell>
          <cell r="O148">
            <v>140</v>
          </cell>
        </row>
        <row r="149">
          <cell r="A149" t="str">
            <v>AM NON-OPS</v>
          </cell>
          <cell r="B149" t="str">
            <v>NTW STRATEGY</v>
          </cell>
          <cell r="C149" t="str">
            <v>CST CAR &amp; VM</v>
          </cell>
          <cell r="D149" t="str">
            <v>Hubert,Oded N</v>
          </cell>
          <cell r="E149" t="str">
            <v>Allen,Barb J</v>
          </cell>
          <cell r="F149">
            <v>444381</v>
          </cell>
          <cell r="G149" t="str">
            <v>Jacobs,Michael</v>
          </cell>
          <cell r="K149">
            <v>133</v>
          </cell>
          <cell r="M149">
            <v>7</v>
          </cell>
          <cell r="O149">
            <v>140</v>
          </cell>
        </row>
        <row r="150">
          <cell r="A150" t="str">
            <v>AM NON-OPS</v>
          </cell>
          <cell r="B150" t="str">
            <v>NTW STRATEGY</v>
          </cell>
          <cell r="C150" t="str">
            <v>CST CAR &amp; VM</v>
          </cell>
          <cell r="D150" t="str">
            <v>Hubert,Oded N</v>
          </cell>
          <cell r="E150" t="str">
            <v>Allen,Barb J</v>
          </cell>
          <cell r="F150">
            <v>622321</v>
          </cell>
          <cell r="G150" t="str">
            <v>Stedman,Kathleen</v>
          </cell>
          <cell r="I150">
            <v>14</v>
          </cell>
          <cell r="K150">
            <v>117</v>
          </cell>
          <cell r="M150">
            <v>9</v>
          </cell>
          <cell r="O150">
            <v>140</v>
          </cell>
        </row>
        <row r="151">
          <cell r="A151" t="str">
            <v>AM NON-OPS</v>
          </cell>
          <cell r="B151" t="str">
            <v>NTW STRATEGY</v>
          </cell>
          <cell r="C151" t="str">
            <v>CST CAR &amp; VM</v>
          </cell>
          <cell r="D151" t="str">
            <v>Hubert,Oded N</v>
          </cell>
          <cell r="E151" t="str">
            <v>Allen,Barb J</v>
          </cell>
          <cell r="F151">
            <v>717164</v>
          </cell>
          <cell r="G151" t="str">
            <v>Chee Hing,D J</v>
          </cell>
          <cell r="I151">
            <v>70</v>
          </cell>
          <cell r="K151">
            <v>70</v>
          </cell>
          <cell r="O151">
            <v>140</v>
          </cell>
        </row>
        <row r="152">
          <cell r="A152" t="str">
            <v>AM NON-OPS</v>
          </cell>
          <cell r="B152" t="str">
            <v>NTW STRATEGY</v>
          </cell>
          <cell r="C152" t="str">
            <v>CST CAR &amp; VM</v>
          </cell>
          <cell r="D152" t="str">
            <v>Hubert,Oded N</v>
          </cell>
          <cell r="E152" t="str">
            <v>Allen,Barb J</v>
          </cell>
          <cell r="F152">
            <v>717815</v>
          </cell>
          <cell r="G152" t="str">
            <v>Greey,Ruth Elizabeth</v>
          </cell>
          <cell r="K152">
            <v>140</v>
          </cell>
          <cell r="O152">
            <v>140</v>
          </cell>
        </row>
        <row r="153">
          <cell r="A153" t="str">
            <v>AM NON-OPS</v>
          </cell>
          <cell r="B153" t="str">
            <v>NTW STRATEGY</v>
          </cell>
          <cell r="C153" t="str">
            <v>CST CAR &amp; VM</v>
          </cell>
          <cell r="D153" t="str">
            <v>Hubert,Oded N</v>
          </cell>
          <cell r="E153" t="str">
            <v>Allen,Barb J</v>
          </cell>
          <cell r="F153">
            <v>845453</v>
          </cell>
          <cell r="G153" t="str">
            <v>Schwartz,Ana</v>
          </cell>
          <cell r="I153">
            <v>40</v>
          </cell>
          <cell r="K153">
            <v>40</v>
          </cell>
          <cell r="O153">
            <v>80</v>
          </cell>
        </row>
        <row r="154">
          <cell r="A154" t="str">
            <v>AM NON-OPS</v>
          </cell>
          <cell r="B154" t="str">
            <v>NTW STRATEGY</v>
          </cell>
          <cell r="C154" t="str">
            <v>CST CAR &amp; VM</v>
          </cell>
          <cell r="D154" t="str">
            <v>Hubert,Oded N</v>
          </cell>
          <cell r="E154" t="str">
            <v>Allen,Barb J</v>
          </cell>
          <cell r="F154">
            <v>889826</v>
          </cell>
          <cell r="G154" t="str">
            <v>Power,Vicki</v>
          </cell>
          <cell r="K154">
            <v>132</v>
          </cell>
          <cell r="M154">
            <v>8</v>
          </cell>
          <cell r="O154">
            <v>140</v>
          </cell>
        </row>
        <row r="155">
          <cell r="A155" t="str">
            <v>AM NON-OPS</v>
          </cell>
          <cell r="B155" t="str">
            <v>NTW STRATEGY</v>
          </cell>
          <cell r="C155" t="str">
            <v>CST CAR &amp; VM</v>
          </cell>
          <cell r="D155" t="str">
            <v>Hubert,Oded N</v>
          </cell>
          <cell r="E155" t="str">
            <v>Hubert,Oded N</v>
          </cell>
          <cell r="F155">
            <v>264866</v>
          </cell>
          <cell r="G155" t="str">
            <v>Allen,Barb J</v>
          </cell>
          <cell r="K155">
            <v>144</v>
          </cell>
          <cell r="M155">
            <v>16</v>
          </cell>
          <cell r="O155">
            <v>160</v>
          </cell>
        </row>
        <row r="156">
          <cell r="A156" t="str">
            <v>AM NON-OPS</v>
          </cell>
          <cell r="B156" t="str">
            <v>NTW STRATEGY</v>
          </cell>
          <cell r="C156" t="str">
            <v>CST PRODUCTS</v>
          </cell>
          <cell r="D156" t="str">
            <v>Hubert,Oded N</v>
          </cell>
          <cell r="E156" t="str">
            <v>Hubert,Oded N</v>
          </cell>
          <cell r="F156">
            <v>527233</v>
          </cell>
          <cell r="G156" t="str">
            <v>Quail,Rob A</v>
          </cell>
          <cell r="I156">
            <v>6</v>
          </cell>
          <cell r="K156">
            <v>154</v>
          </cell>
          <cell r="O156">
            <v>160</v>
          </cell>
        </row>
        <row r="157">
          <cell r="A157" t="str">
            <v>AM NON-OPS</v>
          </cell>
          <cell r="B157" t="str">
            <v>NTW STRATEGY</v>
          </cell>
          <cell r="C157" t="str">
            <v>CST PRODUCTS</v>
          </cell>
          <cell r="D157" t="str">
            <v>Hubert,Oded N</v>
          </cell>
          <cell r="E157" t="str">
            <v>Hubert,Oded N</v>
          </cell>
          <cell r="F157">
            <v>755895</v>
          </cell>
          <cell r="G157" t="str">
            <v>Globocki,Robert</v>
          </cell>
          <cell r="K157">
            <v>133</v>
          </cell>
          <cell r="O157">
            <v>133</v>
          </cell>
        </row>
        <row r="158">
          <cell r="A158" t="str">
            <v>AM NON-OPS</v>
          </cell>
          <cell r="B158" t="str">
            <v>NTW STRATEGY</v>
          </cell>
          <cell r="C158" t="str">
            <v>CST PRODUCTS</v>
          </cell>
          <cell r="D158" t="str">
            <v>Hubert,Oded N</v>
          </cell>
          <cell r="E158" t="str">
            <v>Hubert,Oded N</v>
          </cell>
          <cell r="F158">
            <v>845313</v>
          </cell>
          <cell r="G158" t="str">
            <v>Relich,Danny</v>
          </cell>
          <cell r="K158">
            <v>170</v>
          </cell>
          <cell r="M158">
            <v>19</v>
          </cell>
          <cell r="O158">
            <v>189</v>
          </cell>
        </row>
        <row r="159">
          <cell r="A159" t="str">
            <v>AM NON-OPS</v>
          </cell>
          <cell r="B159" t="str">
            <v>NTW STRATEGY</v>
          </cell>
          <cell r="C159" t="str">
            <v>CST PRODUCTS</v>
          </cell>
          <cell r="D159" t="str">
            <v>Hubert,Oded N</v>
          </cell>
          <cell r="E159" t="str">
            <v>Relich,Danny</v>
          </cell>
          <cell r="F159">
            <v>151186</v>
          </cell>
          <cell r="G159" t="str">
            <v>Berto,Lea</v>
          </cell>
          <cell r="M159">
            <v>140</v>
          </cell>
          <cell r="O159">
            <v>140</v>
          </cell>
        </row>
        <row r="160">
          <cell r="A160" t="str">
            <v>AM NON-OPS</v>
          </cell>
          <cell r="B160" t="str">
            <v>NTW STRATEGY</v>
          </cell>
          <cell r="C160" t="str">
            <v>CST PRODUCTS</v>
          </cell>
          <cell r="D160" t="str">
            <v>Hubert,Oded N</v>
          </cell>
          <cell r="E160" t="str">
            <v>Relich,Danny</v>
          </cell>
          <cell r="F160">
            <v>178986</v>
          </cell>
          <cell r="G160" t="str">
            <v>Ware,Kriston</v>
          </cell>
          <cell r="J160">
            <v>37.5</v>
          </cell>
          <cell r="K160">
            <v>65</v>
          </cell>
          <cell r="O160">
            <v>102.5</v>
          </cell>
        </row>
        <row r="161">
          <cell r="A161" t="str">
            <v>AM NON-OPS</v>
          </cell>
          <cell r="B161" t="str">
            <v>NTW STRATEGY</v>
          </cell>
          <cell r="C161" t="str">
            <v>CST PRODUCTS</v>
          </cell>
          <cell r="D161" t="str">
            <v>Hubert,Oded N</v>
          </cell>
          <cell r="E161" t="str">
            <v>Relich,Danny</v>
          </cell>
          <cell r="F161">
            <v>214053</v>
          </cell>
          <cell r="G161" t="str">
            <v>Bracken,Brenda</v>
          </cell>
          <cell r="K161">
            <v>133</v>
          </cell>
          <cell r="M161">
            <v>7</v>
          </cell>
          <cell r="O161">
            <v>140</v>
          </cell>
        </row>
        <row r="162">
          <cell r="A162" t="str">
            <v>AM NON-OPS</v>
          </cell>
          <cell r="B162" t="str">
            <v>NTW STRATEGY</v>
          </cell>
          <cell r="C162" t="str">
            <v>CST PRODUCTS</v>
          </cell>
          <cell r="D162" t="str">
            <v>Hubert,Oded N</v>
          </cell>
          <cell r="E162" t="str">
            <v>Relich,Danny</v>
          </cell>
          <cell r="F162">
            <v>357623</v>
          </cell>
          <cell r="G162" t="str">
            <v>Byck Johnston,Michelle</v>
          </cell>
          <cell r="K162">
            <v>148</v>
          </cell>
          <cell r="O162">
            <v>148</v>
          </cell>
        </row>
        <row r="163">
          <cell r="A163" t="str">
            <v>AM NON-OPS</v>
          </cell>
          <cell r="B163" t="str">
            <v>NTW STRATEGY</v>
          </cell>
          <cell r="C163" t="str">
            <v>CST PRODUCTS</v>
          </cell>
          <cell r="D163" t="str">
            <v>Hubert,Oded N</v>
          </cell>
          <cell r="E163" t="str">
            <v>Relich,Danny</v>
          </cell>
          <cell r="F163">
            <v>496293</v>
          </cell>
          <cell r="G163" t="str">
            <v>Jurasek,Laura</v>
          </cell>
          <cell r="K163">
            <v>130</v>
          </cell>
          <cell r="M163">
            <v>10</v>
          </cell>
          <cell r="O163">
            <v>140</v>
          </cell>
        </row>
        <row r="164">
          <cell r="A164" t="str">
            <v>AM NON-OPS</v>
          </cell>
          <cell r="B164" t="str">
            <v>NTW STRATEGY</v>
          </cell>
          <cell r="C164" t="str">
            <v>CST PRODUCTS</v>
          </cell>
          <cell r="D164" t="str">
            <v>Hubert,Oded N</v>
          </cell>
          <cell r="E164" t="str">
            <v>Relich,Danny</v>
          </cell>
          <cell r="F164">
            <v>620984</v>
          </cell>
          <cell r="G164" t="str">
            <v>Kingsley,Kelly</v>
          </cell>
          <cell r="J164">
            <v>23.5</v>
          </cell>
          <cell r="K164">
            <v>87</v>
          </cell>
          <cell r="M164">
            <v>40</v>
          </cell>
          <cell r="O164">
            <v>150.5</v>
          </cell>
        </row>
        <row r="165">
          <cell r="A165" t="str">
            <v>AM NON-OPS</v>
          </cell>
          <cell r="B165" t="str">
            <v>NTW STRATEGY</v>
          </cell>
          <cell r="C165" t="str">
            <v>DIRECTOR</v>
          </cell>
          <cell r="D165" t="str">
            <v>Hubert,Oded N</v>
          </cell>
          <cell r="E165" t="str">
            <v>Barrie,Dave</v>
          </cell>
          <cell r="F165">
            <v>584633</v>
          </cell>
          <cell r="G165" t="str">
            <v>Hubert,Oded N</v>
          </cell>
          <cell r="I165">
            <v>12</v>
          </cell>
          <cell r="K165">
            <v>84</v>
          </cell>
          <cell r="L165">
            <v>1</v>
          </cell>
          <cell r="M165">
            <v>63</v>
          </cell>
          <cell r="O165">
            <v>160</v>
          </cell>
        </row>
        <row r="166">
          <cell r="A166" t="str">
            <v>AM NON-OPS</v>
          </cell>
          <cell r="B166" t="str">
            <v>NTW STRATEGY</v>
          </cell>
          <cell r="C166" t="str">
            <v>DIRECTOR</v>
          </cell>
          <cell r="D166" t="str">
            <v>Hubert,Oded N</v>
          </cell>
          <cell r="E166" t="str">
            <v>Hubert,Oded N</v>
          </cell>
          <cell r="F166">
            <v>493402</v>
          </cell>
          <cell r="G166" t="str">
            <v>Bartlett,Brenda</v>
          </cell>
          <cell r="M166">
            <v>160</v>
          </cell>
          <cell r="O166">
            <v>160</v>
          </cell>
        </row>
        <row r="167">
          <cell r="A167" t="str">
            <v>AM NON-OPS</v>
          </cell>
          <cell r="B167" t="str">
            <v>NTW STRATEGY</v>
          </cell>
          <cell r="C167" t="str">
            <v>DIRECTOR</v>
          </cell>
          <cell r="D167" t="str">
            <v>Hubert,Oded N</v>
          </cell>
          <cell r="E167" t="str">
            <v>Hubert,Oded N</v>
          </cell>
          <cell r="F167">
            <v>795046</v>
          </cell>
          <cell r="G167" t="str">
            <v>Phu,Lenh</v>
          </cell>
          <cell r="M167">
            <v>140</v>
          </cell>
          <cell r="O167">
            <v>140</v>
          </cell>
        </row>
        <row r="168">
          <cell r="A168" t="str">
            <v>AM NON-OPS</v>
          </cell>
          <cell r="B168" t="str">
            <v>NTW STRATEGY</v>
          </cell>
          <cell r="C168" t="str">
            <v>MKT EVO &amp; CR</v>
          </cell>
          <cell r="D168" t="str">
            <v>Hubert,Oded N</v>
          </cell>
          <cell r="E168" t="str">
            <v>Baumken,David</v>
          </cell>
          <cell r="F168">
            <v>180498</v>
          </cell>
          <cell r="G168" t="str">
            <v>Kerr,Kathleen</v>
          </cell>
          <cell r="I168">
            <v>70</v>
          </cell>
          <cell r="K168">
            <v>70</v>
          </cell>
          <cell r="O168">
            <v>140</v>
          </cell>
        </row>
        <row r="169">
          <cell r="A169" t="str">
            <v>AM NON-OPS</v>
          </cell>
          <cell r="B169" t="str">
            <v>NTW STRATEGY</v>
          </cell>
          <cell r="C169" t="str">
            <v>MKT EVO &amp; CR</v>
          </cell>
          <cell r="D169" t="str">
            <v>Hubert,Oded N</v>
          </cell>
          <cell r="E169" t="str">
            <v>Baumken,David</v>
          </cell>
          <cell r="F169">
            <v>181826</v>
          </cell>
          <cell r="G169" t="str">
            <v>Foley,Jaime Diane</v>
          </cell>
          <cell r="K169">
            <v>131.5</v>
          </cell>
          <cell r="M169">
            <v>8.5</v>
          </cell>
          <cell r="O169">
            <v>140</v>
          </cell>
        </row>
        <row r="170">
          <cell r="A170" t="str">
            <v>AM NON-OPS</v>
          </cell>
          <cell r="B170" t="str">
            <v>NTW STRATEGY</v>
          </cell>
          <cell r="C170" t="str">
            <v>MKT EVO &amp; CR</v>
          </cell>
          <cell r="D170" t="str">
            <v>Hubert,Oded N</v>
          </cell>
          <cell r="E170" t="str">
            <v>Baumken,David</v>
          </cell>
          <cell r="F170">
            <v>182950</v>
          </cell>
          <cell r="G170" t="str">
            <v>English,Donna Lynn</v>
          </cell>
          <cell r="O170">
            <v>0</v>
          </cell>
        </row>
        <row r="171">
          <cell r="A171" t="str">
            <v>AM NON-OPS</v>
          </cell>
          <cell r="B171" t="str">
            <v>NTW STRATEGY</v>
          </cell>
          <cell r="C171" t="str">
            <v>MKT EVO &amp; CR</v>
          </cell>
          <cell r="D171" t="str">
            <v>Hubert,Oded N</v>
          </cell>
          <cell r="E171" t="str">
            <v>Baumken,David</v>
          </cell>
          <cell r="F171">
            <v>182951</v>
          </cell>
          <cell r="G171" t="str">
            <v>Gilroy,Jill</v>
          </cell>
          <cell r="O171">
            <v>0</v>
          </cell>
        </row>
        <row r="172">
          <cell r="A172" t="str">
            <v>AM NON-OPS</v>
          </cell>
          <cell r="B172" t="str">
            <v>NTW STRATEGY</v>
          </cell>
          <cell r="C172" t="str">
            <v>MKT EVO &amp; CR</v>
          </cell>
          <cell r="D172" t="str">
            <v>Hubert,Oded N</v>
          </cell>
          <cell r="E172" t="str">
            <v>Baumken,David</v>
          </cell>
          <cell r="F172">
            <v>186403</v>
          </cell>
          <cell r="G172" t="str">
            <v>Wood,Jacquie</v>
          </cell>
          <cell r="K172">
            <v>133</v>
          </cell>
          <cell r="M172">
            <v>7</v>
          </cell>
          <cell r="O172">
            <v>140</v>
          </cell>
        </row>
        <row r="173">
          <cell r="A173" t="str">
            <v>AM NON-OPS</v>
          </cell>
          <cell r="B173" t="str">
            <v>NTW STRATEGY</v>
          </cell>
          <cell r="C173" t="str">
            <v>MKT EVO &amp; CR</v>
          </cell>
          <cell r="D173" t="str">
            <v>Hubert,Oded N</v>
          </cell>
          <cell r="E173" t="str">
            <v>Baumken,David</v>
          </cell>
          <cell r="F173">
            <v>261114</v>
          </cell>
          <cell r="G173" t="str">
            <v>Hunt,Denise</v>
          </cell>
          <cell r="K173">
            <v>105</v>
          </cell>
          <cell r="M173">
            <v>35</v>
          </cell>
          <cell r="O173">
            <v>140</v>
          </cell>
        </row>
        <row r="174">
          <cell r="A174" t="str">
            <v>AM NON-OPS</v>
          </cell>
          <cell r="B174" t="str">
            <v>NTW STRATEGY</v>
          </cell>
          <cell r="C174" t="str">
            <v>MKT EVO &amp; CR</v>
          </cell>
          <cell r="D174" t="str">
            <v>Hubert,Oded N</v>
          </cell>
          <cell r="E174" t="str">
            <v>Baumken,David</v>
          </cell>
          <cell r="F174">
            <v>358106</v>
          </cell>
          <cell r="G174" t="str">
            <v>Potter,Donna</v>
          </cell>
          <cell r="K174">
            <v>114.5</v>
          </cell>
          <cell r="M174">
            <v>25.5</v>
          </cell>
          <cell r="O174">
            <v>140</v>
          </cell>
        </row>
        <row r="175">
          <cell r="A175" t="str">
            <v>AM NON-OPS</v>
          </cell>
          <cell r="B175" t="str">
            <v>NTW STRATEGY</v>
          </cell>
          <cell r="C175" t="str">
            <v>MKT EVO &amp; CR</v>
          </cell>
          <cell r="D175" t="str">
            <v>Hubert,Oded N</v>
          </cell>
          <cell r="E175" t="str">
            <v>Baumken,David</v>
          </cell>
          <cell r="F175">
            <v>428484</v>
          </cell>
          <cell r="G175" t="str">
            <v>Scriver,Anne</v>
          </cell>
          <cell r="K175">
            <v>107.5</v>
          </cell>
          <cell r="M175">
            <v>32.5</v>
          </cell>
          <cell r="O175">
            <v>140</v>
          </cell>
        </row>
        <row r="176">
          <cell r="A176" t="str">
            <v>AM NON-OPS</v>
          </cell>
          <cell r="B176" t="str">
            <v>NTW STRATEGY</v>
          </cell>
          <cell r="C176" t="str">
            <v>MKT EVO &amp; CR</v>
          </cell>
          <cell r="D176" t="str">
            <v>Hubert,Oded N</v>
          </cell>
          <cell r="E176" t="str">
            <v>Baumken,David</v>
          </cell>
          <cell r="F176">
            <v>601776</v>
          </cell>
          <cell r="G176" t="str">
            <v>Spencer,Jenni</v>
          </cell>
          <cell r="K176">
            <v>112</v>
          </cell>
          <cell r="M176">
            <v>28</v>
          </cell>
          <cell r="O176">
            <v>140</v>
          </cell>
        </row>
        <row r="177">
          <cell r="A177" t="str">
            <v>AM NON-OPS</v>
          </cell>
          <cell r="B177" t="str">
            <v>NTW STRATEGY</v>
          </cell>
          <cell r="C177" t="str">
            <v>MKT EVO &amp; CR</v>
          </cell>
          <cell r="D177" t="str">
            <v>Hubert,Oded N</v>
          </cell>
          <cell r="E177" t="str">
            <v>Baumken,David</v>
          </cell>
          <cell r="F177">
            <v>669991</v>
          </cell>
          <cell r="G177" t="str">
            <v>Paradoski,Susan</v>
          </cell>
          <cell r="O177">
            <v>0</v>
          </cell>
        </row>
        <row r="178">
          <cell r="A178" t="str">
            <v>AM NON-OPS</v>
          </cell>
          <cell r="B178" t="str">
            <v>NTW STRATEGY</v>
          </cell>
          <cell r="C178" t="str">
            <v>MKT EVO &amp; CR</v>
          </cell>
          <cell r="D178" t="str">
            <v>Hubert,Oded N</v>
          </cell>
          <cell r="E178" t="str">
            <v>Baumken,David</v>
          </cell>
          <cell r="F178">
            <v>855176</v>
          </cell>
          <cell r="G178" t="str">
            <v>Cheah,Sumee</v>
          </cell>
          <cell r="K178">
            <v>121</v>
          </cell>
          <cell r="M178">
            <v>19</v>
          </cell>
          <cell r="O178">
            <v>140</v>
          </cell>
        </row>
        <row r="179">
          <cell r="A179" t="str">
            <v>AM NON-OPS</v>
          </cell>
          <cell r="B179" t="str">
            <v>NTW STRATEGY</v>
          </cell>
          <cell r="C179" t="str">
            <v>MKT EVO &amp; CR</v>
          </cell>
          <cell r="D179" t="str">
            <v>Hubert,Oded N</v>
          </cell>
          <cell r="E179" t="str">
            <v>Baumken,David</v>
          </cell>
          <cell r="F179">
            <v>936586</v>
          </cell>
          <cell r="G179" t="str">
            <v>Mccuish,Penny</v>
          </cell>
          <cell r="I179">
            <v>35</v>
          </cell>
          <cell r="K179">
            <v>63</v>
          </cell>
          <cell r="M179">
            <v>42</v>
          </cell>
          <cell r="O179">
            <v>140</v>
          </cell>
        </row>
        <row r="180">
          <cell r="A180" t="str">
            <v>AM NON-OPS</v>
          </cell>
          <cell r="B180" t="str">
            <v>NTW STRATEGY</v>
          </cell>
          <cell r="C180" t="str">
            <v>MKT EVO &amp; CR</v>
          </cell>
          <cell r="D180" t="str">
            <v>Hubert,Oded N</v>
          </cell>
          <cell r="E180" t="str">
            <v>Hubert,Oded N</v>
          </cell>
          <cell r="F180">
            <v>670880</v>
          </cell>
          <cell r="G180" t="str">
            <v>Baumken,David</v>
          </cell>
          <cell r="I180">
            <v>72</v>
          </cell>
          <cell r="K180">
            <v>48</v>
          </cell>
          <cell r="O180">
            <v>120</v>
          </cell>
        </row>
        <row r="181">
          <cell r="A181" t="str">
            <v>AM NON-OPS</v>
          </cell>
          <cell r="B181" t="str">
            <v>NTW STRATEGY</v>
          </cell>
          <cell r="C181" t="str">
            <v>MKT EVO &amp; CR</v>
          </cell>
          <cell r="D181" t="str">
            <v>Hubert,Oded N</v>
          </cell>
          <cell r="E181" t="str">
            <v>Hubert,Oded N</v>
          </cell>
          <cell r="F181">
            <v>995862</v>
          </cell>
          <cell r="G181" t="str">
            <v>Northey,Sandra</v>
          </cell>
          <cell r="K181">
            <v>129</v>
          </cell>
          <cell r="M181">
            <v>11</v>
          </cell>
          <cell r="O181">
            <v>140</v>
          </cell>
        </row>
        <row r="182">
          <cell r="A182" t="str">
            <v>AM NON-OPS</v>
          </cell>
          <cell r="B182" t="str">
            <v>NTW STRATEGY</v>
          </cell>
          <cell r="C182" t="str">
            <v>STDS &amp; POLCY</v>
          </cell>
          <cell r="D182" t="str">
            <v>Hubert,Oded N</v>
          </cell>
          <cell r="E182" t="str">
            <v>Hubert,Oded N</v>
          </cell>
          <cell r="F182">
            <v>179774</v>
          </cell>
          <cell r="G182" t="str">
            <v>Penstone,Mike</v>
          </cell>
          <cell r="I182">
            <v>117</v>
          </cell>
          <cell r="J182">
            <v>10</v>
          </cell>
          <cell r="K182">
            <v>21</v>
          </cell>
          <cell r="L182">
            <v>12</v>
          </cell>
          <cell r="O182">
            <v>160</v>
          </cell>
        </row>
        <row r="183">
          <cell r="A183" t="str">
            <v>AM NON-OPS</v>
          </cell>
          <cell r="B183" t="str">
            <v>NTW STRATEGY</v>
          </cell>
          <cell r="C183" t="str">
            <v>STDS &amp; POLCY</v>
          </cell>
          <cell r="D183" t="str">
            <v>Hubert,Oded N</v>
          </cell>
          <cell r="E183" t="str">
            <v>Penstone,Mike</v>
          </cell>
          <cell r="F183">
            <v>31073</v>
          </cell>
          <cell r="G183" t="str">
            <v>Salt,Ron</v>
          </cell>
          <cell r="K183">
            <v>82</v>
          </cell>
          <cell r="L183">
            <v>56</v>
          </cell>
          <cell r="M183">
            <v>22</v>
          </cell>
          <cell r="O183">
            <v>160</v>
          </cell>
        </row>
        <row r="184">
          <cell r="A184" t="str">
            <v>AM NON-OPS</v>
          </cell>
          <cell r="B184" t="str">
            <v>NTW STRATEGY</v>
          </cell>
          <cell r="C184" t="str">
            <v>STDS &amp; POLCY</v>
          </cell>
          <cell r="D184" t="str">
            <v>Hubert,Oded N</v>
          </cell>
          <cell r="E184" t="str">
            <v>Penstone,Mike</v>
          </cell>
          <cell r="F184">
            <v>178345</v>
          </cell>
          <cell r="G184" t="str">
            <v>Garg,Ajay</v>
          </cell>
          <cell r="I184">
            <v>40.5</v>
          </cell>
          <cell r="J184">
            <v>35</v>
          </cell>
          <cell r="K184">
            <v>21.5</v>
          </cell>
          <cell r="L184">
            <v>39.5</v>
          </cell>
          <cell r="M184">
            <v>12</v>
          </cell>
          <cell r="O184">
            <v>148.5</v>
          </cell>
        </row>
        <row r="185">
          <cell r="A185" t="str">
            <v>AM NON-OPS</v>
          </cell>
          <cell r="B185" t="str">
            <v>NTW STRATEGY</v>
          </cell>
          <cell r="C185" t="str">
            <v>STDS &amp; POLCY</v>
          </cell>
          <cell r="D185" t="str">
            <v>Hubert,Oded N</v>
          </cell>
          <cell r="E185" t="str">
            <v>Penstone,Mike</v>
          </cell>
          <cell r="F185">
            <v>182583</v>
          </cell>
          <cell r="G185" t="str">
            <v>Khanna,Madhav</v>
          </cell>
          <cell r="O185">
            <v>0</v>
          </cell>
        </row>
        <row r="186">
          <cell r="A186" t="str">
            <v>AM NON-OPS</v>
          </cell>
          <cell r="B186" t="str">
            <v>NTW STRATEGY</v>
          </cell>
          <cell r="C186" t="str">
            <v>STDS &amp; POLCY</v>
          </cell>
          <cell r="D186" t="str">
            <v>Hubert,Oded N</v>
          </cell>
          <cell r="E186" t="str">
            <v>Penstone,Mike</v>
          </cell>
          <cell r="F186">
            <v>183046</v>
          </cell>
          <cell r="G186" t="str">
            <v>Bobal,Sachna</v>
          </cell>
          <cell r="O186">
            <v>0</v>
          </cell>
        </row>
        <row r="187">
          <cell r="A187" t="str">
            <v>AM NON-OPS</v>
          </cell>
          <cell r="B187" t="str">
            <v>NTW STRATEGY</v>
          </cell>
          <cell r="C187" t="str">
            <v>STDS &amp; POLCY</v>
          </cell>
          <cell r="D187" t="str">
            <v>Hubert,Oded N</v>
          </cell>
          <cell r="E187" t="str">
            <v>Penstone,Mike</v>
          </cell>
          <cell r="F187">
            <v>298501</v>
          </cell>
          <cell r="G187" t="str">
            <v>Ciufo,John</v>
          </cell>
          <cell r="I187">
            <v>70</v>
          </cell>
          <cell r="J187">
            <v>14</v>
          </cell>
          <cell r="K187">
            <v>7</v>
          </cell>
          <cell r="M187">
            <v>14</v>
          </cell>
          <cell r="O187">
            <v>105</v>
          </cell>
        </row>
        <row r="188">
          <cell r="A188" t="str">
            <v>AM NON-OPS</v>
          </cell>
          <cell r="B188" t="str">
            <v>NTW STRATEGY</v>
          </cell>
          <cell r="C188" t="str">
            <v>STDS &amp; POLCY</v>
          </cell>
          <cell r="D188" t="str">
            <v>Hubert,Oded N</v>
          </cell>
          <cell r="E188" t="str">
            <v>Penstone,Mike</v>
          </cell>
          <cell r="F188">
            <v>458500</v>
          </cell>
          <cell r="G188" t="str">
            <v>Bell,Michael D.</v>
          </cell>
          <cell r="K188">
            <v>132</v>
          </cell>
          <cell r="M188">
            <v>8</v>
          </cell>
          <cell r="O188">
            <v>140</v>
          </cell>
        </row>
        <row r="189">
          <cell r="A189" t="str">
            <v>AM NON-OPS</v>
          </cell>
          <cell r="B189" t="str">
            <v>NTW STRATEGY</v>
          </cell>
          <cell r="C189" t="str">
            <v>STDS &amp; POLCY</v>
          </cell>
          <cell r="D189" t="str">
            <v>Hubert,Oded N</v>
          </cell>
          <cell r="E189" t="str">
            <v>Penstone,Mike</v>
          </cell>
          <cell r="F189">
            <v>486780</v>
          </cell>
          <cell r="G189" t="str">
            <v>Watt,George</v>
          </cell>
          <cell r="I189">
            <v>109</v>
          </cell>
          <cell r="M189">
            <v>40</v>
          </cell>
          <cell r="O189">
            <v>149</v>
          </cell>
        </row>
        <row r="190">
          <cell r="A190" t="str">
            <v>AM NON-OPS</v>
          </cell>
          <cell r="B190" t="str">
            <v>NTW STRATEGY</v>
          </cell>
          <cell r="C190" t="str">
            <v>STDS &amp; POLCY</v>
          </cell>
          <cell r="D190" t="str">
            <v>Hubert,Oded N</v>
          </cell>
          <cell r="E190" t="str">
            <v>Penstone,Mike</v>
          </cell>
          <cell r="F190">
            <v>499485</v>
          </cell>
          <cell r="G190" t="str">
            <v>Kiguel,David</v>
          </cell>
          <cell r="I190">
            <v>115.5</v>
          </cell>
          <cell r="K190">
            <v>3.5</v>
          </cell>
          <cell r="M190">
            <v>21</v>
          </cell>
          <cell r="O190">
            <v>140</v>
          </cell>
        </row>
        <row r="191">
          <cell r="A191" t="str">
            <v>AM NON-OPS</v>
          </cell>
          <cell r="B191" t="str">
            <v>NTW STRATEGY</v>
          </cell>
          <cell r="C191" t="str">
            <v>STDS &amp; POLCY</v>
          </cell>
          <cell r="D191" t="str">
            <v>Hubert,Oded N</v>
          </cell>
          <cell r="E191" t="str">
            <v>Penstone,Mike</v>
          </cell>
          <cell r="F191">
            <v>500122</v>
          </cell>
          <cell r="G191" t="str">
            <v>Rolston,Kevin</v>
          </cell>
          <cell r="K191">
            <v>59.5</v>
          </cell>
          <cell r="L191">
            <v>35</v>
          </cell>
          <cell r="M191">
            <v>10.5</v>
          </cell>
          <cell r="O191">
            <v>105</v>
          </cell>
        </row>
        <row r="192">
          <cell r="A192" t="str">
            <v>AM NON-OPS</v>
          </cell>
          <cell r="B192" t="str">
            <v>NTW STRATEGY</v>
          </cell>
          <cell r="C192" t="str">
            <v>STDS &amp; POLCY</v>
          </cell>
          <cell r="D192" t="str">
            <v>Hubert,Oded N</v>
          </cell>
          <cell r="E192" t="str">
            <v>Penstone,Mike</v>
          </cell>
          <cell r="F192">
            <v>716275</v>
          </cell>
          <cell r="G192" t="str">
            <v>Yung,Cochrane</v>
          </cell>
          <cell r="I192">
            <v>75</v>
          </cell>
          <cell r="J192">
            <v>9</v>
          </cell>
          <cell r="K192">
            <v>17.5</v>
          </cell>
          <cell r="M192">
            <v>38.5</v>
          </cell>
          <cell r="O192">
            <v>140</v>
          </cell>
        </row>
        <row r="193">
          <cell r="A193" t="str">
            <v>AM NON-OPS</v>
          </cell>
          <cell r="B193" t="str">
            <v>NTW STRATEGY</v>
          </cell>
          <cell r="C193" t="str">
            <v>STDS &amp; POLCY</v>
          </cell>
          <cell r="D193" t="str">
            <v>Hubert,Oded N</v>
          </cell>
          <cell r="E193" t="str">
            <v>Penstone,Mike</v>
          </cell>
          <cell r="F193">
            <v>970914</v>
          </cell>
          <cell r="G193" t="str">
            <v>Cooper,Chris</v>
          </cell>
          <cell r="I193">
            <v>85</v>
          </cell>
          <cell r="J193">
            <v>3</v>
          </cell>
          <cell r="M193">
            <v>52</v>
          </cell>
          <cell r="O193">
            <v>140</v>
          </cell>
        </row>
        <row r="194">
          <cell r="A194" t="str">
            <v>AM NON-OPS</v>
          </cell>
          <cell r="B194" t="str">
            <v>NTW STRATEGY</v>
          </cell>
          <cell r="C194" t="str">
            <v>STR DV &amp; REG</v>
          </cell>
          <cell r="D194" t="str">
            <v>Hubert,Oded N</v>
          </cell>
          <cell r="E194" t="str">
            <v>Penstone,Mike</v>
          </cell>
          <cell r="F194">
            <v>54691</v>
          </cell>
          <cell r="G194" t="str">
            <v>Au,Michael</v>
          </cell>
          <cell r="I194">
            <v>19.75</v>
          </cell>
          <cell r="J194">
            <v>40.25</v>
          </cell>
          <cell r="K194">
            <v>12.25</v>
          </cell>
          <cell r="L194">
            <v>41.25</v>
          </cell>
          <cell r="M194">
            <v>26.5</v>
          </cell>
          <cell r="O194">
            <v>140</v>
          </cell>
        </row>
        <row r="195">
          <cell r="A195" t="str">
            <v>AM NON-OPS</v>
          </cell>
          <cell r="B195" t="str">
            <v>NTW STRATEGY</v>
          </cell>
          <cell r="C195" t="str">
            <v>STR DV &amp; REG</v>
          </cell>
          <cell r="D195" t="str">
            <v>Hubert,Oded N</v>
          </cell>
          <cell r="E195" t="str">
            <v>Penstone,Mike</v>
          </cell>
          <cell r="F195">
            <v>182995</v>
          </cell>
          <cell r="G195" t="str">
            <v>Chui,Vicky</v>
          </cell>
          <cell r="I195">
            <v>118</v>
          </cell>
          <cell r="J195">
            <v>3</v>
          </cell>
          <cell r="K195">
            <v>8</v>
          </cell>
          <cell r="L195">
            <v>1</v>
          </cell>
          <cell r="M195">
            <v>10</v>
          </cell>
          <cell r="O195">
            <v>140</v>
          </cell>
        </row>
        <row r="196">
          <cell r="A196" t="str">
            <v>AM NON-OPS</v>
          </cell>
          <cell r="B196" t="str">
            <v>NTW STRATEGY</v>
          </cell>
          <cell r="C196" t="str">
            <v>STR DV &amp; REG</v>
          </cell>
          <cell r="D196" t="str">
            <v>Hubert,Oded N</v>
          </cell>
          <cell r="E196" t="str">
            <v>Penstone,Mike</v>
          </cell>
          <cell r="F196">
            <v>225372</v>
          </cell>
          <cell r="G196" t="str">
            <v>Sperou,George</v>
          </cell>
          <cell r="I196">
            <v>70</v>
          </cell>
          <cell r="J196">
            <v>70</v>
          </cell>
          <cell r="O196">
            <v>140</v>
          </cell>
        </row>
        <row r="197">
          <cell r="A197" t="str">
            <v>AM NON-OPS</v>
          </cell>
          <cell r="B197" t="str">
            <v>NTW STRATEGY</v>
          </cell>
          <cell r="C197" t="str">
            <v>STR DV &amp; REG</v>
          </cell>
          <cell r="D197" t="str">
            <v>Hubert,Oded N</v>
          </cell>
          <cell r="E197" t="str">
            <v>Penstone,Mike</v>
          </cell>
          <cell r="F197">
            <v>355992</v>
          </cell>
          <cell r="G197" t="str">
            <v>Jesus,Bruno</v>
          </cell>
          <cell r="I197">
            <v>117</v>
          </cell>
          <cell r="J197">
            <v>1</v>
          </cell>
          <cell r="K197">
            <v>5</v>
          </cell>
          <cell r="L197">
            <v>1</v>
          </cell>
          <cell r="M197">
            <v>16</v>
          </cell>
          <cell r="O197">
            <v>140</v>
          </cell>
        </row>
        <row r="198">
          <cell r="A198" t="str">
            <v>AM NON-OPS</v>
          </cell>
          <cell r="B198" t="str">
            <v>NTW STRATEGY</v>
          </cell>
          <cell r="C198" t="str">
            <v>STR DV &amp; REG</v>
          </cell>
          <cell r="D198" t="str">
            <v>Hubert,Oded N</v>
          </cell>
          <cell r="E198" t="str">
            <v>Penstone,Mike</v>
          </cell>
          <cell r="F198">
            <v>407435</v>
          </cell>
          <cell r="G198" t="str">
            <v>Dougan,Ken</v>
          </cell>
          <cell r="K198">
            <v>38</v>
          </cell>
          <cell r="L198">
            <v>98</v>
          </cell>
          <cell r="M198">
            <v>4</v>
          </cell>
          <cell r="O198">
            <v>140</v>
          </cell>
        </row>
        <row r="199">
          <cell r="A199" t="str">
            <v>AM NON-OPS</v>
          </cell>
          <cell r="B199" t="str">
            <v>NTW STRATEGY</v>
          </cell>
          <cell r="C199" t="str">
            <v>STR DV &amp; REG</v>
          </cell>
          <cell r="D199" t="str">
            <v>Hubert,Oded N</v>
          </cell>
          <cell r="E199" t="str">
            <v>Penstone,Mike</v>
          </cell>
          <cell r="F199">
            <v>441483</v>
          </cell>
          <cell r="G199" t="str">
            <v>Lee,L.</v>
          </cell>
          <cell r="I199">
            <v>36.5</v>
          </cell>
          <cell r="J199">
            <v>44</v>
          </cell>
          <cell r="M199">
            <v>59.5</v>
          </cell>
          <cell r="O199">
            <v>140</v>
          </cell>
        </row>
        <row r="200">
          <cell r="A200" t="str">
            <v>AM NON-OPS</v>
          </cell>
          <cell r="B200" t="str">
            <v>NTW STRATEGY</v>
          </cell>
          <cell r="C200" t="str">
            <v>STR DV &amp; REG</v>
          </cell>
          <cell r="D200" t="str">
            <v>Hubert,Oded N</v>
          </cell>
          <cell r="E200" t="str">
            <v>Penstone,Mike</v>
          </cell>
          <cell r="F200">
            <v>542570</v>
          </cell>
          <cell r="G200" t="str">
            <v>Sabouba,Ayesha</v>
          </cell>
          <cell r="O200">
            <v>0</v>
          </cell>
        </row>
        <row r="201">
          <cell r="A201" t="str">
            <v>AM NON-OPS</v>
          </cell>
          <cell r="B201" t="str">
            <v>NTW STRATEGY</v>
          </cell>
          <cell r="C201" t="str">
            <v>STR DV &amp; REG</v>
          </cell>
          <cell r="D201" t="str">
            <v>Hubert,Oded N</v>
          </cell>
          <cell r="E201" t="str">
            <v>Penstone,Mike</v>
          </cell>
          <cell r="F201">
            <v>705950</v>
          </cell>
          <cell r="G201" t="str">
            <v>Walewski,John</v>
          </cell>
          <cell r="I201">
            <v>7</v>
          </cell>
          <cell r="J201">
            <v>40</v>
          </cell>
          <cell r="K201">
            <v>65</v>
          </cell>
          <cell r="L201">
            <v>16</v>
          </cell>
          <cell r="M201">
            <v>12</v>
          </cell>
          <cell r="O201">
            <v>140</v>
          </cell>
        </row>
        <row r="202">
          <cell r="A202" t="str">
            <v>AM NON-OPS</v>
          </cell>
          <cell r="B202" t="str">
            <v>NTW STRATEGY</v>
          </cell>
          <cell r="C202" t="str">
            <v>TX&amp;DX STLMTS</v>
          </cell>
          <cell r="D202" t="str">
            <v>Hubert,Oded N</v>
          </cell>
          <cell r="E202" t="str">
            <v>Henderson,Graham B</v>
          </cell>
          <cell r="F202">
            <v>408072</v>
          </cell>
          <cell r="G202" t="str">
            <v>Lee,Paul</v>
          </cell>
          <cell r="I202">
            <v>31</v>
          </cell>
          <cell r="J202">
            <v>7</v>
          </cell>
          <cell r="K202">
            <v>44.5</v>
          </cell>
          <cell r="L202">
            <v>12</v>
          </cell>
          <cell r="M202">
            <v>10.5</v>
          </cell>
          <cell r="O202">
            <v>105</v>
          </cell>
        </row>
        <row r="203">
          <cell r="A203" t="str">
            <v>AM NON-OPS</v>
          </cell>
          <cell r="B203" t="str">
            <v>NTW STRATEGY</v>
          </cell>
          <cell r="C203" t="str">
            <v>TX&amp;DX STLMTS</v>
          </cell>
          <cell r="D203" t="str">
            <v>Hubert,Oded N</v>
          </cell>
          <cell r="E203" t="str">
            <v>Henderson,Graham B</v>
          </cell>
          <cell r="F203">
            <v>513303</v>
          </cell>
          <cell r="G203" t="str">
            <v>Stankiewicz,Theresa</v>
          </cell>
          <cell r="I203">
            <v>40.5</v>
          </cell>
          <cell r="J203">
            <v>6</v>
          </cell>
          <cell r="K203">
            <v>18</v>
          </cell>
          <cell r="L203">
            <v>5.5</v>
          </cell>
          <cell r="O203">
            <v>70</v>
          </cell>
        </row>
        <row r="204">
          <cell r="A204" t="str">
            <v>AM NON-OPS</v>
          </cell>
          <cell r="B204" t="str">
            <v>NTW STRATEGY</v>
          </cell>
          <cell r="C204" t="str">
            <v>TX&amp;DX STLMTS</v>
          </cell>
          <cell r="D204" t="str">
            <v>Hubert,Oded N</v>
          </cell>
          <cell r="E204" t="str">
            <v>Hubert,Oded N</v>
          </cell>
          <cell r="F204">
            <v>404236</v>
          </cell>
          <cell r="G204" t="str">
            <v>Henderson,Graham B</v>
          </cell>
          <cell r="O204">
            <v>0</v>
          </cell>
        </row>
        <row r="205">
          <cell r="A205" t="str">
            <v>AM NON-OPS</v>
          </cell>
          <cell r="B205" t="str">
            <v>SYSTEM DEV</v>
          </cell>
          <cell r="D205" t="str">
            <v>Marcello,Carmine</v>
          </cell>
          <cell r="F205" t="str">
            <v>e01030</v>
          </cell>
          <cell r="G205" t="str">
            <v>Nazim Nematullah</v>
          </cell>
          <cell r="L205">
            <v>127.5</v>
          </cell>
          <cell r="M205">
            <v>22.5</v>
          </cell>
          <cell r="O205">
            <v>150</v>
          </cell>
        </row>
        <row r="206">
          <cell r="A206" t="str">
            <v>AM NON-OPS</v>
          </cell>
          <cell r="B206" t="str">
            <v>SYSTEM DEV</v>
          </cell>
          <cell r="C206" t="str">
            <v>CON &amp; DX DEV</v>
          </cell>
          <cell r="D206" t="str">
            <v>Marcello,Carmine</v>
          </cell>
          <cell r="E206" t="str">
            <v>Marcello,Carmine</v>
          </cell>
          <cell r="F206">
            <v>178147</v>
          </cell>
          <cell r="G206" t="str">
            <v>Singh,Bob</v>
          </cell>
          <cell r="J206">
            <v>68</v>
          </cell>
          <cell r="L206">
            <v>52</v>
          </cell>
          <cell r="O206">
            <v>120</v>
          </cell>
        </row>
        <row r="207">
          <cell r="A207" t="str">
            <v>AM NON-OPS</v>
          </cell>
          <cell r="B207" t="str">
            <v>SYSTEM DEV</v>
          </cell>
          <cell r="C207" t="str">
            <v>CON &amp; DX DEV</v>
          </cell>
          <cell r="D207" t="str">
            <v>Marcello,Carmine</v>
          </cell>
          <cell r="E207" t="str">
            <v>Singh,Bob</v>
          </cell>
          <cell r="F207">
            <v>99442</v>
          </cell>
          <cell r="G207" t="str">
            <v>Krause,Don</v>
          </cell>
          <cell r="I207">
            <v>14</v>
          </cell>
          <cell r="J207">
            <v>21</v>
          </cell>
          <cell r="O207">
            <v>35</v>
          </cell>
        </row>
        <row r="208">
          <cell r="A208" t="str">
            <v>AM NON-OPS</v>
          </cell>
          <cell r="B208" t="str">
            <v>SYSTEM DEV</v>
          </cell>
          <cell r="C208" t="str">
            <v>CON &amp; DX DEV</v>
          </cell>
          <cell r="D208" t="str">
            <v>Marcello,Carmine</v>
          </cell>
          <cell r="E208" t="str">
            <v>Singh,Bob</v>
          </cell>
          <cell r="F208">
            <v>175641</v>
          </cell>
          <cell r="G208" t="str">
            <v>Ma,Jessie Wing-See</v>
          </cell>
          <cell r="L208">
            <v>140</v>
          </cell>
          <cell r="O208">
            <v>140</v>
          </cell>
        </row>
        <row r="209">
          <cell r="A209" t="str">
            <v>AM NON-OPS</v>
          </cell>
          <cell r="B209" t="str">
            <v>SYSTEM DEV</v>
          </cell>
          <cell r="C209" t="str">
            <v>CON &amp; DX DEV</v>
          </cell>
          <cell r="D209" t="str">
            <v>Marcello,Carmine</v>
          </cell>
          <cell r="E209" t="str">
            <v>Singh,Bob</v>
          </cell>
          <cell r="F209">
            <v>176602</v>
          </cell>
          <cell r="G209" t="str">
            <v>Duggan,Pat</v>
          </cell>
          <cell r="I209">
            <v>52.5</v>
          </cell>
          <cell r="K209">
            <v>52.5</v>
          </cell>
          <cell r="O209">
            <v>105</v>
          </cell>
        </row>
        <row r="210">
          <cell r="A210" t="str">
            <v>AM NON-OPS</v>
          </cell>
          <cell r="B210" t="str">
            <v>SYSTEM DEV</v>
          </cell>
          <cell r="C210" t="str">
            <v>CON &amp; DX DEV</v>
          </cell>
          <cell r="D210" t="str">
            <v>Marcello,Carmine</v>
          </cell>
          <cell r="E210" t="str">
            <v>Singh,Bob</v>
          </cell>
          <cell r="F210">
            <v>201985</v>
          </cell>
          <cell r="G210" t="str">
            <v>Shannon,Richard W.</v>
          </cell>
          <cell r="K210">
            <v>7</v>
          </cell>
          <cell r="L210">
            <v>63</v>
          </cell>
          <cell r="O210">
            <v>70</v>
          </cell>
        </row>
        <row r="211">
          <cell r="A211" t="str">
            <v>AM NON-OPS</v>
          </cell>
          <cell r="B211" t="str">
            <v>SYSTEM DEV</v>
          </cell>
          <cell r="C211" t="str">
            <v>CON &amp; DX DEV</v>
          </cell>
          <cell r="D211" t="str">
            <v>Marcello,Carmine</v>
          </cell>
          <cell r="E211" t="str">
            <v>Singh,Bob</v>
          </cell>
          <cell r="F211">
            <v>248493</v>
          </cell>
          <cell r="G211" t="str">
            <v>Hendriksen,Gerry</v>
          </cell>
          <cell r="L211">
            <v>142.5</v>
          </cell>
          <cell r="O211">
            <v>142.5</v>
          </cell>
        </row>
        <row r="212">
          <cell r="A212" t="str">
            <v>AM NON-OPS</v>
          </cell>
          <cell r="B212" t="str">
            <v>SYSTEM DEV</v>
          </cell>
          <cell r="C212" t="str">
            <v>CON &amp; DX DEV</v>
          </cell>
          <cell r="D212" t="str">
            <v>Marcello,Carmine</v>
          </cell>
          <cell r="E212" t="str">
            <v>Singh,Bob</v>
          </cell>
          <cell r="F212">
            <v>369201</v>
          </cell>
          <cell r="G212" t="str">
            <v>Fuerth,John</v>
          </cell>
          <cell r="L212">
            <v>140</v>
          </cell>
          <cell r="O212">
            <v>140</v>
          </cell>
        </row>
        <row r="213">
          <cell r="A213" t="str">
            <v>AM NON-OPS</v>
          </cell>
          <cell r="B213" t="str">
            <v>SYSTEM DEV</v>
          </cell>
          <cell r="C213" t="str">
            <v>CON &amp; DX DEV</v>
          </cell>
          <cell r="D213" t="str">
            <v>Marcello,Carmine</v>
          </cell>
          <cell r="E213" t="str">
            <v>Singh,Bob</v>
          </cell>
          <cell r="F213">
            <v>460656</v>
          </cell>
          <cell r="G213" t="str">
            <v>LeBel,Ashley</v>
          </cell>
          <cell r="K213">
            <v>6</v>
          </cell>
          <cell r="L213">
            <v>119</v>
          </cell>
          <cell r="M213">
            <v>15</v>
          </cell>
          <cell r="O213">
            <v>140</v>
          </cell>
        </row>
        <row r="214">
          <cell r="A214" t="str">
            <v>AM NON-OPS</v>
          </cell>
          <cell r="B214" t="str">
            <v>SYSTEM DEV</v>
          </cell>
          <cell r="C214" t="str">
            <v>CON &amp; DX DEV</v>
          </cell>
          <cell r="D214" t="str">
            <v>Marcello,Carmine</v>
          </cell>
          <cell r="E214" t="str">
            <v>Singh,Bob</v>
          </cell>
          <cell r="F214">
            <v>475923</v>
          </cell>
          <cell r="G214" t="str">
            <v>Lee,Charlie</v>
          </cell>
          <cell r="L214">
            <v>126</v>
          </cell>
          <cell r="M214">
            <v>14</v>
          </cell>
          <cell r="O214">
            <v>140</v>
          </cell>
        </row>
        <row r="215">
          <cell r="A215" t="str">
            <v>AM NON-OPS</v>
          </cell>
          <cell r="B215" t="str">
            <v>SYSTEM DEV</v>
          </cell>
          <cell r="C215" t="str">
            <v>CON &amp; DX DEV</v>
          </cell>
          <cell r="D215" t="str">
            <v>Marcello,Carmine</v>
          </cell>
          <cell r="E215" t="str">
            <v>Singh,Bob</v>
          </cell>
          <cell r="F215">
            <v>480690</v>
          </cell>
          <cell r="G215" t="str">
            <v>Dang,Michael</v>
          </cell>
          <cell r="I215">
            <v>4</v>
          </cell>
          <cell r="J215">
            <v>136</v>
          </cell>
          <cell r="O215">
            <v>140</v>
          </cell>
        </row>
        <row r="216">
          <cell r="A216" t="str">
            <v>AM NON-OPS</v>
          </cell>
          <cell r="B216" t="str">
            <v>SYSTEM DEV</v>
          </cell>
          <cell r="C216" t="str">
            <v>CON &amp; DX DEV</v>
          </cell>
          <cell r="D216" t="str">
            <v>Marcello,Carmine</v>
          </cell>
          <cell r="E216" t="str">
            <v>Singh,Bob</v>
          </cell>
          <cell r="F216">
            <v>974911</v>
          </cell>
          <cell r="G216" t="str">
            <v>Baggerman,Rich</v>
          </cell>
          <cell r="L216">
            <v>70</v>
          </cell>
          <cell r="O216">
            <v>70</v>
          </cell>
        </row>
        <row r="217">
          <cell r="A217" t="str">
            <v>AM NON-OPS</v>
          </cell>
          <cell r="B217" t="str">
            <v>SYSTEM DEV</v>
          </cell>
          <cell r="C217" t="str">
            <v>None</v>
          </cell>
          <cell r="D217" t="str">
            <v>Carleton,George A</v>
          </cell>
          <cell r="E217" t="str">
            <v>Altomare,Carm</v>
          </cell>
          <cell r="F217">
            <v>975163</v>
          </cell>
          <cell r="G217" t="str">
            <v>Schaller,Jeff</v>
          </cell>
          <cell r="I217">
            <v>97.5</v>
          </cell>
          <cell r="K217">
            <v>6</v>
          </cell>
          <cell r="M217">
            <v>44</v>
          </cell>
          <cell r="O217">
            <v>147.5</v>
          </cell>
        </row>
        <row r="218">
          <cell r="A218" t="str">
            <v>AM NON-OPS</v>
          </cell>
          <cell r="B218" t="str">
            <v>SYSTEM DEV</v>
          </cell>
          <cell r="C218" t="str">
            <v>None</v>
          </cell>
          <cell r="D218" t="str">
            <v>Marcello,Carmine</v>
          </cell>
          <cell r="E218" t="str">
            <v>Barrie,Dave</v>
          </cell>
          <cell r="F218">
            <v>360521</v>
          </cell>
          <cell r="G218" t="str">
            <v>Marcello,Carmine</v>
          </cell>
          <cell r="O218">
            <v>0</v>
          </cell>
        </row>
        <row r="219">
          <cell r="A219" t="str">
            <v>AM NON-OPS</v>
          </cell>
          <cell r="B219" t="str">
            <v>SYSTEM DEV</v>
          </cell>
          <cell r="C219" t="str">
            <v>None</v>
          </cell>
          <cell r="D219" t="str">
            <v>Marcello,Carmine</v>
          </cell>
          <cell r="E219" t="str">
            <v>Marcello,Carmine</v>
          </cell>
          <cell r="F219">
            <v>179208</v>
          </cell>
          <cell r="G219" t="str">
            <v>Fazio,Rossella</v>
          </cell>
          <cell r="J219">
            <v>140</v>
          </cell>
          <cell r="O219">
            <v>140</v>
          </cell>
        </row>
        <row r="220">
          <cell r="A220" t="str">
            <v>AM NON-OPS</v>
          </cell>
          <cell r="B220" t="str">
            <v>SYSTEM DEV</v>
          </cell>
          <cell r="C220" t="str">
            <v>None</v>
          </cell>
          <cell r="D220" t="str">
            <v>Marcello,Carmine</v>
          </cell>
          <cell r="E220" t="str">
            <v>Marcello,Carmine</v>
          </cell>
          <cell r="F220">
            <v>492912</v>
          </cell>
          <cell r="G220" t="str">
            <v>Tsimberg,Yury</v>
          </cell>
          <cell r="J220">
            <v>136</v>
          </cell>
          <cell r="M220">
            <v>24</v>
          </cell>
          <cell r="O220">
            <v>160</v>
          </cell>
        </row>
        <row r="221">
          <cell r="A221" t="str">
            <v>AM NON-OPS</v>
          </cell>
          <cell r="B221" t="str">
            <v>SYSTEM DEV</v>
          </cell>
          <cell r="C221" t="str">
            <v>None</v>
          </cell>
          <cell r="D221" t="str">
            <v>Marcello,Carmine</v>
          </cell>
          <cell r="E221" t="str">
            <v>Marcello,Carmine</v>
          </cell>
          <cell r="F221">
            <v>981085</v>
          </cell>
          <cell r="G221" t="str">
            <v>Schneider,Gary</v>
          </cell>
          <cell r="J221">
            <v>165</v>
          </cell>
          <cell r="M221">
            <v>16</v>
          </cell>
          <cell r="O221">
            <v>181</v>
          </cell>
        </row>
        <row r="222">
          <cell r="A222" t="str">
            <v>AM NON-OPS</v>
          </cell>
          <cell r="B222" t="str">
            <v>SYSTEM DEV</v>
          </cell>
          <cell r="C222" t="str">
            <v>None</v>
          </cell>
          <cell r="D222" t="str">
            <v>Marcello,Carmine</v>
          </cell>
          <cell r="E222" t="str">
            <v>Schneider,Gary</v>
          </cell>
          <cell r="F222">
            <v>99295</v>
          </cell>
          <cell r="G222" t="str">
            <v>Van Impe,Darlene</v>
          </cell>
          <cell r="J222">
            <v>148</v>
          </cell>
          <cell r="M222">
            <v>24</v>
          </cell>
          <cell r="O222">
            <v>172</v>
          </cell>
        </row>
        <row r="223">
          <cell r="A223" t="str">
            <v>AM NON-OPS</v>
          </cell>
          <cell r="B223" t="str">
            <v>SYSTEM DEV</v>
          </cell>
          <cell r="C223" t="str">
            <v>None</v>
          </cell>
          <cell r="D223" t="str">
            <v>Marcello,Carmine</v>
          </cell>
          <cell r="E223" t="str">
            <v>Tsimberg,Yury</v>
          </cell>
          <cell r="F223">
            <v>180854</v>
          </cell>
          <cell r="G223" t="str">
            <v>Wigmore,Nancy H.</v>
          </cell>
          <cell r="J223">
            <v>138</v>
          </cell>
          <cell r="M223">
            <v>2</v>
          </cell>
          <cell r="O223">
            <v>140</v>
          </cell>
        </row>
        <row r="224">
          <cell r="A224" t="str">
            <v>AM NON-OPS</v>
          </cell>
          <cell r="B224" t="str">
            <v>SYSTEM DEV</v>
          </cell>
          <cell r="C224" t="str">
            <v>TX LOAD CONN</v>
          </cell>
          <cell r="D224" t="str">
            <v>Marcello,Carmine</v>
          </cell>
          <cell r="E224" t="str">
            <v>Harris,Neil</v>
          </cell>
          <cell r="F224">
            <v>25606</v>
          </cell>
          <cell r="G224" t="str">
            <v>Cook,Paul</v>
          </cell>
          <cell r="J224">
            <v>140</v>
          </cell>
          <cell r="O224">
            <v>140</v>
          </cell>
        </row>
        <row r="225">
          <cell r="A225" t="str">
            <v>AM NON-OPS</v>
          </cell>
          <cell r="B225" t="str">
            <v>SYSTEM DEV</v>
          </cell>
          <cell r="C225" t="str">
            <v>TX LOAD CONN</v>
          </cell>
          <cell r="D225" t="str">
            <v>Marcello,Carmine</v>
          </cell>
          <cell r="E225" t="str">
            <v>Harris,Neil</v>
          </cell>
          <cell r="F225">
            <v>72744</v>
          </cell>
          <cell r="G225" t="str">
            <v>Navo,Mo</v>
          </cell>
          <cell r="J225">
            <v>59.5</v>
          </cell>
          <cell r="M225">
            <v>10.5</v>
          </cell>
          <cell r="O225">
            <v>70</v>
          </cell>
        </row>
        <row r="226">
          <cell r="A226" t="str">
            <v>AM NON-OPS</v>
          </cell>
          <cell r="B226" t="str">
            <v>SYSTEM DEV</v>
          </cell>
          <cell r="C226" t="str">
            <v>TX LOAD CONN</v>
          </cell>
          <cell r="D226" t="str">
            <v>Marcello,Carmine</v>
          </cell>
          <cell r="E226" t="str">
            <v>Harris,Neil</v>
          </cell>
          <cell r="F226">
            <v>179828</v>
          </cell>
          <cell r="G226" t="str">
            <v>Sava,Maria-Cristina</v>
          </cell>
          <cell r="J226">
            <v>140</v>
          </cell>
          <cell r="O226">
            <v>140</v>
          </cell>
        </row>
        <row r="227">
          <cell r="A227" t="str">
            <v>AM NON-OPS</v>
          </cell>
          <cell r="B227" t="str">
            <v>SYSTEM DEV</v>
          </cell>
          <cell r="C227" t="str">
            <v>TX LOAD CONN</v>
          </cell>
          <cell r="D227" t="str">
            <v>Marcello,Carmine</v>
          </cell>
          <cell r="E227" t="str">
            <v>Harris,Neil</v>
          </cell>
          <cell r="F227">
            <v>179844</v>
          </cell>
          <cell r="G227" t="str">
            <v>Ghai,Raj</v>
          </cell>
          <cell r="I227">
            <v>6</v>
          </cell>
          <cell r="J227">
            <v>135</v>
          </cell>
          <cell r="M227">
            <v>21</v>
          </cell>
          <cell r="O227">
            <v>162</v>
          </cell>
        </row>
        <row r="228">
          <cell r="A228" t="str">
            <v>AM NON-OPS</v>
          </cell>
          <cell r="B228" t="str">
            <v>SYSTEM DEV</v>
          </cell>
          <cell r="C228" t="str">
            <v>TX LOAD CONN</v>
          </cell>
          <cell r="D228" t="str">
            <v>Marcello,Carmine</v>
          </cell>
          <cell r="E228" t="str">
            <v>Harris,Neil</v>
          </cell>
          <cell r="F228">
            <v>224392</v>
          </cell>
          <cell r="G228" t="str">
            <v>Roach,Cliff</v>
          </cell>
          <cell r="I228">
            <v>33.5</v>
          </cell>
          <cell r="J228">
            <v>88</v>
          </cell>
          <cell r="O228">
            <v>121.5</v>
          </cell>
        </row>
        <row r="229">
          <cell r="A229" t="str">
            <v>AM NON-OPS</v>
          </cell>
          <cell r="B229" t="str">
            <v>SYSTEM DEV</v>
          </cell>
          <cell r="C229" t="str">
            <v>TX LOAD CONN</v>
          </cell>
          <cell r="D229" t="str">
            <v>Marcello,Carmine</v>
          </cell>
          <cell r="E229" t="str">
            <v>Harris,Neil</v>
          </cell>
          <cell r="F229">
            <v>594265</v>
          </cell>
          <cell r="G229" t="str">
            <v>Bahra,Devinder</v>
          </cell>
          <cell r="I229">
            <v>12</v>
          </cell>
          <cell r="J229">
            <v>132</v>
          </cell>
          <cell r="M229">
            <v>11</v>
          </cell>
          <cell r="O229">
            <v>155</v>
          </cell>
        </row>
        <row r="230">
          <cell r="A230" t="str">
            <v>AM NON-OPS</v>
          </cell>
          <cell r="B230" t="str">
            <v>SYSTEM DEV</v>
          </cell>
          <cell r="C230" t="str">
            <v>TX LOAD CONN</v>
          </cell>
          <cell r="D230" t="str">
            <v>Marcello,Carmine</v>
          </cell>
          <cell r="E230" t="str">
            <v>Harris,Neil</v>
          </cell>
          <cell r="F230">
            <v>604891</v>
          </cell>
          <cell r="G230" t="str">
            <v>Christophi,Chris</v>
          </cell>
          <cell r="I230">
            <v>11.5</v>
          </cell>
          <cell r="J230">
            <v>107.5</v>
          </cell>
          <cell r="M230">
            <v>21</v>
          </cell>
          <cell r="O230">
            <v>140</v>
          </cell>
        </row>
        <row r="231">
          <cell r="A231" t="str">
            <v>AM NON-OPS</v>
          </cell>
          <cell r="B231" t="str">
            <v>SYSTEM DEV</v>
          </cell>
          <cell r="C231" t="str">
            <v>TX LOAD CONN</v>
          </cell>
          <cell r="D231" t="str">
            <v>Marcello,Carmine</v>
          </cell>
          <cell r="E231" t="str">
            <v>Harris,Neil</v>
          </cell>
          <cell r="F231">
            <v>777406</v>
          </cell>
          <cell r="G231" t="str">
            <v>Poon, Philip</v>
          </cell>
          <cell r="J231">
            <v>136.5</v>
          </cell>
          <cell r="M231">
            <v>3.5</v>
          </cell>
          <cell r="O231">
            <v>140</v>
          </cell>
        </row>
        <row r="232">
          <cell r="A232" t="str">
            <v>AM NON-OPS</v>
          </cell>
          <cell r="B232" t="str">
            <v>SYSTEM DEV</v>
          </cell>
          <cell r="C232" t="str">
            <v>TX LOAD CONN</v>
          </cell>
          <cell r="D232" t="str">
            <v>Marcello,Carmine</v>
          </cell>
          <cell r="E232" t="str">
            <v>Marcello,Carmine</v>
          </cell>
          <cell r="F232">
            <v>181090</v>
          </cell>
          <cell r="G232" t="str">
            <v>Harris,Neil</v>
          </cell>
          <cell r="I232">
            <v>34</v>
          </cell>
          <cell r="J232">
            <v>123</v>
          </cell>
          <cell r="M232">
            <v>3</v>
          </cell>
          <cell r="O232">
            <v>160</v>
          </cell>
        </row>
        <row r="233">
          <cell r="A233" t="str">
            <v>AM NON-OPS</v>
          </cell>
          <cell r="B233" t="str">
            <v>SYSTEM DEV</v>
          </cell>
          <cell r="C233" t="str">
            <v>TX SYS DEVEL</v>
          </cell>
          <cell r="D233" t="str">
            <v>Marcello,Carmine</v>
          </cell>
          <cell r="E233" t="str">
            <v>Marcello,Carmine</v>
          </cell>
          <cell r="F233">
            <v>179822</v>
          </cell>
          <cell r="G233" t="str">
            <v>Huang,Peter</v>
          </cell>
          <cell r="H233" t="str">
            <v>Y</v>
          </cell>
          <cell r="I233">
            <v>115.5</v>
          </cell>
          <cell r="J233">
            <v>7</v>
          </cell>
          <cell r="M233">
            <v>17.5</v>
          </cell>
          <cell r="O233">
            <v>140</v>
          </cell>
        </row>
        <row r="234">
          <cell r="A234" t="str">
            <v>AM NON-OPS</v>
          </cell>
          <cell r="B234" t="str">
            <v>SYSTEM DEV</v>
          </cell>
          <cell r="C234" t="str">
            <v>TX SYS DEVEL</v>
          </cell>
          <cell r="D234" t="str">
            <v>Marcello,Carmine</v>
          </cell>
          <cell r="E234" t="str">
            <v>Marcello,Carmine</v>
          </cell>
          <cell r="F234">
            <v>232946</v>
          </cell>
          <cell r="G234" t="str">
            <v>Young,Bing</v>
          </cell>
          <cell r="I234">
            <v>28</v>
          </cell>
          <cell r="J234">
            <v>42</v>
          </cell>
          <cell r="O234">
            <v>70</v>
          </cell>
        </row>
        <row r="235">
          <cell r="A235" t="str">
            <v>AM NON-OPS</v>
          </cell>
          <cell r="B235" t="str">
            <v>SYSTEM DEV</v>
          </cell>
          <cell r="C235" t="str">
            <v>TX SYS DEVEL</v>
          </cell>
          <cell r="D235" t="str">
            <v>Marcello,Carmine</v>
          </cell>
          <cell r="E235" t="str">
            <v>Singh,Bob</v>
          </cell>
          <cell r="F235">
            <v>233121</v>
          </cell>
          <cell r="G235" t="str">
            <v>Kellermann,Witold</v>
          </cell>
          <cell r="I235">
            <v>14</v>
          </cell>
          <cell r="J235">
            <v>98.5</v>
          </cell>
          <cell r="L235">
            <v>13.5</v>
          </cell>
          <cell r="M235">
            <v>14</v>
          </cell>
          <cell r="O235">
            <v>140</v>
          </cell>
        </row>
        <row r="236">
          <cell r="A236" t="str">
            <v>AM NON-OPS</v>
          </cell>
          <cell r="B236" t="str">
            <v>SYSTEM DEV</v>
          </cell>
          <cell r="C236" t="str">
            <v>TX SYS DEVEL</v>
          </cell>
          <cell r="D236" t="str">
            <v>Marcello,Carmine</v>
          </cell>
          <cell r="E236" t="str">
            <v>Young,Bing</v>
          </cell>
          <cell r="F236">
            <v>179660</v>
          </cell>
          <cell r="G236" t="str">
            <v>Elen,Alain</v>
          </cell>
          <cell r="J236">
            <v>98</v>
          </cell>
          <cell r="M236">
            <v>42</v>
          </cell>
          <cell r="O236">
            <v>140</v>
          </cell>
        </row>
        <row r="237">
          <cell r="A237" t="str">
            <v>AM NON-OPS</v>
          </cell>
          <cell r="B237" t="str">
            <v>SYSTEM DEV</v>
          </cell>
          <cell r="C237" t="str">
            <v>TX SYS DEVEL</v>
          </cell>
          <cell r="D237" t="str">
            <v>Marcello,Carmine</v>
          </cell>
          <cell r="E237" t="str">
            <v>Young,Bing</v>
          </cell>
          <cell r="F237">
            <v>180842</v>
          </cell>
          <cell r="G237" t="str">
            <v>Celli,Alessia</v>
          </cell>
          <cell r="I237">
            <v>14</v>
          </cell>
          <cell r="J237">
            <v>80.5</v>
          </cell>
          <cell r="M237">
            <v>10.5</v>
          </cell>
          <cell r="O237">
            <v>105</v>
          </cell>
        </row>
        <row r="238">
          <cell r="A238" t="str">
            <v>AM NON-OPS</v>
          </cell>
          <cell r="B238" t="str">
            <v>SYSTEM DEV</v>
          </cell>
          <cell r="C238" t="str">
            <v>TX SYS DEVEL</v>
          </cell>
          <cell r="D238" t="str">
            <v>Marcello,Carmine</v>
          </cell>
          <cell r="E238" t="str">
            <v>Young,Bing</v>
          </cell>
          <cell r="F238">
            <v>181002</v>
          </cell>
          <cell r="G238" t="str">
            <v>Ping,Eva</v>
          </cell>
          <cell r="I238">
            <v>30.8</v>
          </cell>
          <cell r="J238">
            <v>58.8</v>
          </cell>
          <cell r="K238">
            <v>7.7</v>
          </cell>
          <cell r="L238">
            <v>7.7</v>
          </cell>
          <cell r="M238">
            <v>21</v>
          </cell>
          <cell r="O238">
            <v>126</v>
          </cell>
        </row>
        <row r="239">
          <cell r="A239" t="str">
            <v>AM NON-OPS</v>
          </cell>
          <cell r="B239" t="str">
            <v>SYSTEM DEV</v>
          </cell>
          <cell r="C239" t="str">
            <v>TX SYS DEVEL</v>
          </cell>
          <cell r="D239" t="str">
            <v>Marcello,Carmine</v>
          </cell>
          <cell r="E239" t="str">
            <v>Young,Bing</v>
          </cell>
          <cell r="F239">
            <v>296793</v>
          </cell>
          <cell r="G239" t="str">
            <v>Tarasiewicz,Eva</v>
          </cell>
          <cell r="I239">
            <v>7</v>
          </cell>
          <cell r="J239">
            <v>119.5</v>
          </cell>
          <cell r="M239">
            <v>21</v>
          </cell>
          <cell r="O239">
            <v>147.5</v>
          </cell>
        </row>
        <row r="240">
          <cell r="A240" t="str">
            <v>AM NON-OPS</v>
          </cell>
          <cell r="B240" t="str">
            <v>SYSTEM DEV</v>
          </cell>
          <cell r="C240" t="str">
            <v>TX SYS DEVEL</v>
          </cell>
          <cell r="D240" t="str">
            <v>Marcello,Carmine</v>
          </cell>
          <cell r="E240" t="str">
            <v>Young,Bing</v>
          </cell>
          <cell r="F240">
            <v>323806</v>
          </cell>
          <cell r="G240" t="str">
            <v>El Nahas,Ibrahim</v>
          </cell>
          <cell r="J240">
            <v>140</v>
          </cell>
          <cell r="O240">
            <v>140</v>
          </cell>
        </row>
        <row r="241">
          <cell r="A241" t="str">
            <v>AM NON-OPS</v>
          </cell>
          <cell r="B241" t="str">
            <v>SYSTEM DEV</v>
          </cell>
          <cell r="C241" t="str">
            <v>TX SYS DEVEL</v>
          </cell>
          <cell r="D241" t="str">
            <v>Marcello,Carmine</v>
          </cell>
          <cell r="E241" t="str">
            <v>Young,Bing</v>
          </cell>
          <cell r="F241">
            <v>371091</v>
          </cell>
          <cell r="G241" t="str">
            <v>Lee,Jim</v>
          </cell>
          <cell r="I241">
            <v>133</v>
          </cell>
          <cell r="M241">
            <v>7</v>
          </cell>
          <cell r="O241">
            <v>140</v>
          </cell>
        </row>
        <row r="242">
          <cell r="A242" t="str">
            <v>AM NON-OPS</v>
          </cell>
          <cell r="B242" t="str">
            <v>SYSTEM DEV</v>
          </cell>
          <cell r="C242" t="str">
            <v>TX SYS DEVEL</v>
          </cell>
          <cell r="D242" t="str">
            <v>Marcello,Carmine</v>
          </cell>
          <cell r="E242" t="str">
            <v>Young,Bing</v>
          </cell>
          <cell r="F242">
            <v>373072</v>
          </cell>
          <cell r="G242" t="str">
            <v>Wagner,Dieter</v>
          </cell>
          <cell r="I242">
            <v>14</v>
          </cell>
          <cell r="J242">
            <v>126</v>
          </cell>
          <cell r="O242">
            <v>140</v>
          </cell>
        </row>
        <row r="243">
          <cell r="A243" t="str">
            <v>AM NON-OPS</v>
          </cell>
          <cell r="B243" t="str">
            <v>SYSTEM DEV</v>
          </cell>
          <cell r="C243" t="str">
            <v>TX SYS DEVEL</v>
          </cell>
          <cell r="D243" t="str">
            <v>Marcello,Carmine</v>
          </cell>
          <cell r="E243" t="str">
            <v>Young,Bing</v>
          </cell>
          <cell r="F243">
            <v>491022</v>
          </cell>
          <cell r="G243" t="str">
            <v>Sabiston,John</v>
          </cell>
          <cell r="J243">
            <v>128</v>
          </cell>
          <cell r="M243">
            <v>12</v>
          </cell>
          <cell r="O243">
            <v>140</v>
          </cell>
        </row>
        <row r="244">
          <cell r="A244" t="str">
            <v>AM NON-OPS</v>
          </cell>
          <cell r="B244" t="str">
            <v>SYSTEM DEV</v>
          </cell>
          <cell r="C244" t="str">
            <v>TX SYS DEVEL</v>
          </cell>
          <cell r="D244" t="str">
            <v>Marcello,Carmine</v>
          </cell>
          <cell r="E244" t="str">
            <v>Young,Bing</v>
          </cell>
          <cell r="F244">
            <v>495271</v>
          </cell>
          <cell r="G244" t="str">
            <v>Okongwu,Emeka</v>
          </cell>
          <cell r="I244">
            <v>4</v>
          </cell>
          <cell r="J244">
            <v>136</v>
          </cell>
          <cell r="O244">
            <v>140</v>
          </cell>
        </row>
        <row r="245">
          <cell r="A245" t="str">
            <v>AM NON-OPS</v>
          </cell>
          <cell r="B245" t="str">
            <v>SYSTEM DEV</v>
          </cell>
          <cell r="C245" t="str">
            <v>TX SYS DEVEL</v>
          </cell>
          <cell r="D245" t="str">
            <v>Marcello,Carmine</v>
          </cell>
          <cell r="E245" t="str">
            <v>Young,Bing</v>
          </cell>
          <cell r="F245">
            <v>596876</v>
          </cell>
          <cell r="G245" t="str">
            <v>Parker,Bruce</v>
          </cell>
          <cell r="J245">
            <v>133</v>
          </cell>
          <cell r="M245">
            <v>7</v>
          </cell>
          <cell r="O245">
            <v>140</v>
          </cell>
        </row>
        <row r="246">
          <cell r="A246" t="str">
            <v>AM NON-OPS</v>
          </cell>
          <cell r="B246" t="str">
            <v>SYSTEM DEV</v>
          </cell>
          <cell r="C246" t="str">
            <v>TX SYS DEVEL</v>
          </cell>
          <cell r="D246" t="str">
            <v>Marcello,Carmine</v>
          </cell>
          <cell r="E246" t="str">
            <v>Young,Bing</v>
          </cell>
          <cell r="F246">
            <v>999243</v>
          </cell>
          <cell r="G246" t="str">
            <v>Qureshy,Farooq</v>
          </cell>
          <cell r="I246">
            <v>27</v>
          </cell>
          <cell r="J246">
            <v>85</v>
          </cell>
          <cell r="M246">
            <v>28</v>
          </cell>
          <cell r="O246">
            <v>140</v>
          </cell>
        </row>
        <row r="247">
          <cell r="A247" t="str">
            <v>AM NON-OPS</v>
          </cell>
          <cell r="B247" t="str">
            <v>TX BUS DEVEL</v>
          </cell>
          <cell r="C247" t="str">
            <v>None</v>
          </cell>
          <cell r="D247" t="str">
            <v>Graham,Mark</v>
          </cell>
          <cell r="E247" t="str">
            <v>Barrie,Dave</v>
          </cell>
          <cell r="F247">
            <v>587804</v>
          </cell>
          <cell r="G247" t="str">
            <v>Graham,Mark</v>
          </cell>
          <cell r="I247">
            <v>88</v>
          </cell>
          <cell r="M247">
            <v>32</v>
          </cell>
          <cell r="O247">
            <v>120</v>
          </cell>
        </row>
        <row r="248">
          <cell r="A248" t="str">
            <v>AM OPERATORS</v>
          </cell>
          <cell r="C248" t="str">
            <v>Contract</v>
          </cell>
          <cell r="D248" t="str">
            <v>Tremblay,Paul</v>
          </cell>
          <cell r="E248" t="str">
            <v>Bradley,Ian</v>
          </cell>
          <cell r="F248" t="str">
            <v>E00601</v>
          </cell>
          <cell r="G248" t="str">
            <v>Graham, Charlie</v>
          </cell>
          <cell r="H248" t="str">
            <v>Y</v>
          </cell>
          <cell r="O248">
            <v>0</v>
          </cell>
        </row>
        <row r="249">
          <cell r="A249" t="str">
            <v>AM OPERATORS</v>
          </cell>
          <cell r="C249" t="str">
            <v>Contract</v>
          </cell>
          <cell r="D249" t="str">
            <v>Tremblay,Paul</v>
          </cell>
          <cell r="E249" t="str">
            <v>Bradley,Ian</v>
          </cell>
          <cell r="F249" t="str">
            <v>E02041</v>
          </cell>
          <cell r="G249" t="str">
            <v>Millar, Paul</v>
          </cell>
          <cell r="H249" t="str">
            <v>Y</v>
          </cell>
          <cell r="O249">
            <v>0</v>
          </cell>
        </row>
        <row r="250">
          <cell r="A250" t="str">
            <v>AM OPERATORS</v>
          </cell>
          <cell r="B250" t="str">
            <v>None</v>
          </cell>
          <cell r="C250" t="str">
            <v>None</v>
          </cell>
          <cell r="D250" t="str">
            <v>Tremblay,Paul</v>
          </cell>
          <cell r="E250" t="str">
            <v>Barrie,Dave</v>
          </cell>
          <cell r="F250">
            <v>501872</v>
          </cell>
          <cell r="G250" t="str">
            <v>Tremblay,Paul</v>
          </cell>
          <cell r="O250">
            <v>0</v>
          </cell>
        </row>
        <row r="251">
          <cell r="A251" t="str">
            <v>AM OPERATORS</v>
          </cell>
          <cell r="B251" t="str">
            <v>None</v>
          </cell>
          <cell r="C251" t="str">
            <v>None</v>
          </cell>
          <cell r="D251" t="str">
            <v>Tremblay,Paul</v>
          </cell>
          <cell r="E251" t="str">
            <v>Boland,Mike.M.D.</v>
          </cell>
          <cell r="F251">
            <v>27671</v>
          </cell>
          <cell r="G251" t="str">
            <v>Johnson,Mike</v>
          </cell>
          <cell r="O251">
            <v>0</v>
          </cell>
        </row>
        <row r="252">
          <cell r="A252" t="str">
            <v>AM OPERATORS</v>
          </cell>
          <cell r="B252" t="str">
            <v>None</v>
          </cell>
          <cell r="C252" t="str">
            <v>None</v>
          </cell>
          <cell r="D252" t="str">
            <v>Tremblay,Paul</v>
          </cell>
          <cell r="E252" t="str">
            <v>Boland,Mike.M.D.</v>
          </cell>
          <cell r="F252">
            <v>50141</v>
          </cell>
          <cell r="G252" t="str">
            <v>Bradley,Ken</v>
          </cell>
          <cell r="O252">
            <v>0</v>
          </cell>
        </row>
        <row r="253">
          <cell r="A253" t="str">
            <v>AM OPERATORS</v>
          </cell>
          <cell r="B253" t="str">
            <v>None</v>
          </cell>
          <cell r="C253" t="str">
            <v>None</v>
          </cell>
          <cell r="D253" t="str">
            <v>Tremblay,Paul</v>
          </cell>
          <cell r="E253" t="str">
            <v>Boland,Mike.M.D.</v>
          </cell>
          <cell r="F253">
            <v>94983</v>
          </cell>
          <cell r="G253" t="str">
            <v>Rousse,Larry</v>
          </cell>
          <cell r="H253" t="str">
            <v>Y</v>
          </cell>
          <cell r="O253">
            <v>0</v>
          </cell>
        </row>
        <row r="254">
          <cell r="A254" t="str">
            <v>AM OPERATORS</v>
          </cell>
          <cell r="B254" t="str">
            <v>None</v>
          </cell>
          <cell r="C254" t="str">
            <v>None</v>
          </cell>
          <cell r="D254" t="str">
            <v>Tremblay,Paul</v>
          </cell>
          <cell r="E254" t="str">
            <v>Boland,Mike.M.D.</v>
          </cell>
          <cell r="F254">
            <v>183011</v>
          </cell>
          <cell r="G254" t="str">
            <v>Horbatiuk,Ian</v>
          </cell>
          <cell r="O254">
            <v>0</v>
          </cell>
        </row>
        <row r="255">
          <cell r="A255" t="str">
            <v>AM OPERATORS</v>
          </cell>
          <cell r="B255" t="str">
            <v>None</v>
          </cell>
          <cell r="C255" t="str">
            <v>None</v>
          </cell>
          <cell r="D255" t="str">
            <v>Tremblay,Paul</v>
          </cell>
          <cell r="E255" t="str">
            <v>Boland,Mike.M.D.</v>
          </cell>
          <cell r="F255">
            <v>183023</v>
          </cell>
          <cell r="G255" t="str">
            <v>Smart,Andrew</v>
          </cell>
          <cell r="O255">
            <v>0</v>
          </cell>
        </row>
        <row r="256">
          <cell r="A256" t="str">
            <v>AM OPERATORS</v>
          </cell>
          <cell r="B256" t="str">
            <v>None</v>
          </cell>
          <cell r="C256" t="str">
            <v>None</v>
          </cell>
          <cell r="D256" t="str">
            <v>Tremblay,Paul</v>
          </cell>
          <cell r="E256" t="str">
            <v>Boland,Mike.M.D.</v>
          </cell>
          <cell r="F256">
            <v>193200</v>
          </cell>
          <cell r="G256" t="str">
            <v>Hanniman,Kevin</v>
          </cell>
          <cell r="O256">
            <v>0</v>
          </cell>
        </row>
        <row r="257">
          <cell r="A257" t="str">
            <v>AM OPERATORS</v>
          </cell>
          <cell r="B257" t="str">
            <v>None</v>
          </cell>
          <cell r="C257" t="str">
            <v>None</v>
          </cell>
          <cell r="D257" t="str">
            <v>Tremblay,Paul</v>
          </cell>
          <cell r="E257" t="str">
            <v>Boland,Mike.M.D.</v>
          </cell>
          <cell r="F257">
            <v>253344</v>
          </cell>
          <cell r="G257" t="str">
            <v>Hicks,Donna</v>
          </cell>
          <cell r="O257">
            <v>0</v>
          </cell>
        </row>
        <row r="258">
          <cell r="A258" t="str">
            <v>AM OPERATORS</v>
          </cell>
          <cell r="B258" t="str">
            <v>None</v>
          </cell>
          <cell r="C258" t="str">
            <v>None</v>
          </cell>
          <cell r="D258" t="str">
            <v>Tremblay,Paul</v>
          </cell>
          <cell r="E258" t="str">
            <v>Boland,Mike.M.D.</v>
          </cell>
          <cell r="F258">
            <v>267505</v>
          </cell>
          <cell r="G258" t="str">
            <v>Gemmill,John</v>
          </cell>
          <cell r="O258">
            <v>0</v>
          </cell>
        </row>
        <row r="259">
          <cell r="A259" t="str">
            <v>AM OPERATORS</v>
          </cell>
          <cell r="B259" t="str">
            <v>None</v>
          </cell>
          <cell r="C259" t="str">
            <v>None</v>
          </cell>
          <cell r="D259" t="str">
            <v>Tremblay,Paul</v>
          </cell>
          <cell r="E259" t="str">
            <v>Boland,Mike.M.D.</v>
          </cell>
          <cell r="F259">
            <v>269353</v>
          </cell>
          <cell r="G259" t="str">
            <v>More,Melody Anne</v>
          </cell>
          <cell r="O259">
            <v>0</v>
          </cell>
        </row>
        <row r="260">
          <cell r="A260" t="str">
            <v>AM OPERATORS</v>
          </cell>
          <cell r="B260" t="str">
            <v>None</v>
          </cell>
          <cell r="C260" t="str">
            <v>None</v>
          </cell>
          <cell r="D260" t="str">
            <v>Tremblay,Paul</v>
          </cell>
          <cell r="E260" t="str">
            <v>Boland,Mike.M.D.</v>
          </cell>
          <cell r="F260">
            <v>314713</v>
          </cell>
          <cell r="G260" t="str">
            <v>Read,Ted</v>
          </cell>
          <cell r="O260">
            <v>0</v>
          </cell>
        </row>
        <row r="261">
          <cell r="A261" t="str">
            <v>AM OPERATORS</v>
          </cell>
          <cell r="B261" t="str">
            <v>None</v>
          </cell>
          <cell r="C261" t="str">
            <v>None</v>
          </cell>
          <cell r="D261" t="str">
            <v>Tremblay,Paul</v>
          </cell>
          <cell r="E261" t="str">
            <v>Boland,Mike.M.D.</v>
          </cell>
          <cell r="F261">
            <v>356846</v>
          </cell>
          <cell r="G261" t="str">
            <v>McCulloch,Valerie</v>
          </cell>
          <cell r="O261">
            <v>0</v>
          </cell>
        </row>
        <row r="262">
          <cell r="A262" t="str">
            <v>AM OPERATORS</v>
          </cell>
          <cell r="B262" t="str">
            <v>None</v>
          </cell>
          <cell r="C262" t="str">
            <v>None</v>
          </cell>
          <cell r="D262" t="str">
            <v>Tremblay,Paul</v>
          </cell>
          <cell r="E262" t="str">
            <v>Boland,Mike.M.D.</v>
          </cell>
          <cell r="F262">
            <v>360031</v>
          </cell>
          <cell r="G262" t="str">
            <v>Comstock,Mark</v>
          </cell>
          <cell r="O262">
            <v>0</v>
          </cell>
        </row>
        <row r="263">
          <cell r="A263" t="str">
            <v>AM OPERATORS</v>
          </cell>
          <cell r="B263" t="str">
            <v>None</v>
          </cell>
          <cell r="C263" t="str">
            <v>None</v>
          </cell>
          <cell r="D263" t="str">
            <v>Tremblay,Paul</v>
          </cell>
          <cell r="E263" t="str">
            <v>Boland,Mike.M.D.</v>
          </cell>
          <cell r="F263">
            <v>368823</v>
          </cell>
          <cell r="G263" t="str">
            <v>Perera,David</v>
          </cell>
          <cell r="O263">
            <v>0</v>
          </cell>
        </row>
        <row r="264">
          <cell r="A264" t="str">
            <v>AM OPERATORS</v>
          </cell>
          <cell r="B264" t="str">
            <v>None</v>
          </cell>
          <cell r="C264" t="str">
            <v>None</v>
          </cell>
          <cell r="D264" t="str">
            <v>Tremblay,Paul</v>
          </cell>
          <cell r="E264" t="str">
            <v>Boland,Mike.M.D.</v>
          </cell>
          <cell r="F264">
            <v>373681</v>
          </cell>
          <cell r="G264" t="str">
            <v>Erlich,Marek</v>
          </cell>
          <cell r="O264">
            <v>0</v>
          </cell>
        </row>
        <row r="265">
          <cell r="A265" t="str">
            <v>AM OPERATORS</v>
          </cell>
          <cell r="B265" t="str">
            <v>None</v>
          </cell>
          <cell r="C265" t="str">
            <v>None</v>
          </cell>
          <cell r="D265" t="str">
            <v>Tremblay,Paul</v>
          </cell>
          <cell r="E265" t="str">
            <v>Boland,Mike.M.D.</v>
          </cell>
          <cell r="F265">
            <v>404733</v>
          </cell>
          <cell r="G265" t="str">
            <v>Burnie,Mel</v>
          </cell>
          <cell r="O265">
            <v>0</v>
          </cell>
        </row>
        <row r="266">
          <cell r="A266" t="str">
            <v>AM OPERATORS</v>
          </cell>
          <cell r="B266" t="str">
            <v>None</v>
          </cell>
          <cell r="C266" t="str">
            <v>None</v>
          </cell>
          <cell r="D266" t="str">
            <v>Tremblay,Paul</v>
          </cell>
          <cell r="E266" t="str">
            <v>Boland,Mike.M.D.</v>
          </cell>
          <cell r="F266">
            <v>443240</v>
          </cell>
          <cell r="G266" t="str">
            <v>Bandy,Dave</v>
          </cell>
          <cell r="O266">
            <v>0</v>
          </cell>
        </row>
        <row r="267">
          <cell r="A267" t="str">
            <v>AM OPERATORS</v>
          </cell>
          <cell r="B267" t="str">
            <v>None</v>
          </cell>
          <cell r="C267" t="str">
            <v>None</v>
          </cell>
          <cell r="D267" t="str">
            <v>Tremblay,Paul</v>
          </cell>
          <cell r="E267" t="str">
            <v>Boland,Mike.M.D.</v>
          </cell>
          <cell r="F267">
            <v>521234</v>
          </cell>
          <cell r="G267" t="str">
            <v>Davy,Moira</v>
          </cell>
          <cell r="O267">
            <v>0</v>
          </cell>
        </row>
        <row r="268">
          <cell r="A268" t="str">
            <v>AM OPERATORS</v>
          </cell>
          <cell r="B268" t="str">
            <v>None</v>
          </cell>
          <cell r="C268" t="str">
            <v>None</v>
          </cell>
          <cell r="D268" t="str">
            <v>Tremblay,Paul</v>
          </cell>
          <cell r="E268" t="str">
            <v>Boland,Mike.M.D.</v>
          </cell>
          <cell r="F268">
            <v>542213</v>
          </cell>
          <cell r="G268" t="str">
            <v>Chalakuzhy,Mariam</v>
          </cell>
          <cell r="O268">
            <v>0</v>
          </cell>
        </row>
        <row r="269">
          <cell r="A269" t="str">
            <v>AM OPERATORS</v>
          </cell>
          <cell r="B269" t="str">
            <v>None</v>
          </cell>
          <cell r="C269" t="str">
            <v>None</v>
          </cell>
          <cell r="D269" t="str">
            <v>Tremblay,Paul</v>
          </cell>
          <cell r="E269" t="str">
            <v>Boland,Mike.M.D.</v>
          </cell>
          <cell r="F269">
            <v>679483</v>
          </cell>
          <cell r="G269" t="str">
            <v>Rowe,Bob</v>
          </cell>
          <cell r="H269" t="str">
            <v>Y</v>
          </cell>
          <cell r="O269">
            <v>0</v>
          </cell>
        </row>
        <row r="270">
          <cell r="A270" t="str">
            <v>AM OPERATORS</v>
          </cell>
          <cell r="B270" t="str">
            <v>None</v>
          </cell>
          <cell r="C270" t="str">
            <v>None</v>
          </cell>
          <cell r="D270" t="str">
            <v>Tremblay,Paul</v>
          </cell>
          <cell r="E270" t="str">
            <v>Boland,Mike.M.D.</v>
          </cell>
          <cell r="F270">
            <v>687666</v>
          </cell>
          <cell r="G270" t="str">
            <v>Mitchell,Bill</v>
          </cell>
          <cell r="O270">
            <v>0</v>
          </cell>
        </row>
        <row r="271">
          <cell r="A271" t="str">
            <v>AM OPERATORS</v>
          </cell>
          <cell r="B271" t="str">
            <v>None</v>
          </cell>
          <cell r="C271" t="str">
            <v>None</v>
          </cell>
          <cell r="D271" t="str">
            <v>Tremblay,Paul</v>
          </cell>
          <cell r="E271" t="str">
            <v>Boland,Mike.M.D.</v>
          </cell>
          <cell r="F271">
            <v>732606</v>
          </cell>
          <cell r="G271" t="str">
            <v>Lau,Michael Chung Long</v>
          </cell>
          <cell r="O271">
            <v>0</v>
          </cell>
        </row>
        <row r="272">
          <cell r="A272" t="str">
            <v>AM OPERATORS</v>
          </cell>
          <cell r="B272" t="str">
            <v>None</v>
          </cell>
          <cell r="C272" t="str">
            <v>None</v>
          </cell>
          <cell r="D272" t="str">
            <v>Tremblay,Paul</v>
          </cell>
          <cell r="E272" t="str">
            <v>Boland,Mike.M.D.</v>
          </cell>
          <cell r="F272">
            <v>764785</v>
          </cell>
          <cell r="G272" t="str">
            <v>Cornell,Perry</v>
          </cell>
          <cell r="O272">
            <v>0</v>
          </cell>
        </row>
        <row r="273">
          <cell r="A273" t="str">
            <v>AM OPERATORS</v>
          </cell>
          <cell r="B273" t="str">
            <v>None</v>
          </cell>
          <cell r="C273" t="str">
            <v>None</v>
          </cell>
          <cell r="D273" t="str">
            <v>Tremblay,Paul</v>
          </cell>
          <cell r="E273" t="str">
            <v>Boland,Mike.M.D.</v>
          </cell>
          <cell r="F273">
            <v>778260</v>
          </cell>
          <cell r="G273" t="str">
            <v>Noble,Brian</v>
          </cell>
          <cell r="O273">
            <v>0</v>
          </cell>
        </row>
        <row r="274">
          <cell r="A274" t="str">
            <v>AM OPERATORS</v>
          </cell>
          <cell r="B274" t="str">
            <v>None</v>
          </cell>
          <cell r="C274" t="str">
            <v>None</v>
          </cell>
          <cell r="D274" t="str">
            <v>Tremblay,Paul</v>
          </cell>
          <cell r="E274" t="str">
            <v>Boland,Mike.M.D.</v>
          </cell>
          <cell r="F274">
            <v>784301</v>
          </cell>
          <cell r="G274" t="str">
            <v>Barber,Cathy</v>
          </cell>
          <cell r="O274">
            <v>0</v>
          </cell>
        </row>
        <row r="275">
          <cell r="A275" t="str">
            <v>AM OPERATORS</v>
          </cell>
          <cell r="B275" t="str">
            <v>None</v>
          </cell>
          <cell r="C275" t="str">
            <v>None</v>
          </cell>
          <cell r="D275" t="str">
            <v>Tremblay,Paul</v>
          </cell>
          <cell r="E275" t="str">
            <v>Boland,Mike.M.D.</v>
          </cell>
          <cell r="F275">
            <v>786681</v>
          </cell>
          <cell r="G275" t="str">
            <v>Neal,Cathy</v>
          </cell>
          <cell r="O275">
            <v>0</v>
          </cell>
        </row>
        <row r="276">
          <cell r="A276" t="str">
            <v>AM OPERATORS</v>
          </cell>
          <cell r="B276" t="str">
            <v>None</v>
          </cell>
          <cell r="C276" t="str">
            <v>None</v>
          </cell>
          <cell r="D276" t="str">
            <v>Tremblay,Paul</v>
          </cell>
          <cell r="E276" t="str">
            <v>Boland,Mike.M.D.</v>
          </cell>
          <cell r="F276">
            <v>945434</v>
          </cell>
          <cell r="G276" t="str">
            <v>Wilson,Rose</v>
          </cell>
          <cell r="O276">
            <v>0</v>
          </cell>
        </row>
        <row r="277">
          <cell r="A277" t="str">
            <v>AM OPERATORS</v>
          </cell>
          <cell r="B277" t="str">
            <v>None</v>
          </cell>
          <cell r="C277" t="str">
            <v>None</v>
          </cell>
          <cell r="D277" t="str">
            <v>Tremblay,Paul</v>
          </cell>
          <cell r="E277" t="str">
            <v>Boland,Mike.M.D.</v>
          </cell>
          <cell r="F277">
            <v>946386</v>
          </cell>
          <cell r="G277" t="str">
            <v>Ditner,Carol</v>
          </cell>
          <cell r="O277">
            <v>0</v>
          </cell>
        </row>
        <row r="278">
          <cell r="A278" t="str">
            <v>AM OPERATORS</v>
          </cell>
          <cell r="B278" t="str">
            <v>None</v>
          </cell>
          <cell r="C278" t="str">
            <v>None</v>
          </cell>
          <cell r="D278" t="str">
            <v>Tremblay,Paul</v>
          </cell>
          <cell r="E278" t="str">
            <v>Boland,Mike.M.D.</v>
          </cell>
          <cell r="F278">
            <v>964880</v>
          </cell>
          <cell r="G278" t="str">
            <v>Ley,Tanya</v>
          </cell>
          <cell r="O278">
            <v>0</v>
          </cell>
        </row>
        <row r="279">
          <cell r="A279" t="str">
            <v>AM OPERATORS</v>
          </cell>
          <cell r="B279" t="str">
            <v>None</v>
          </cell>
          <cell r="C279" t="str">
            <v>None</v>
          </cell>
          <cell r="D279" t="str">
            <v>Tremblay,Paul</v>
          </cell>
          <cell r="E279" t="str">
            <v>Boland,Mike.M.D.</v>
          </cell>
          <cell r="F279">
            <v>969934</v>
          </cell>
          <cell r="G279" t="str">
            <v>Devine,Kevin</v>
          </cell>
          <cell r="O279">
            <v>0</v>
          </cell>
        </row>
        <row r="280">
          <cell r="A280" t="str">
            <v>AM OPERATORS</v>
          </cell>
          <cell r="B280" t="str">
            <v>None</v>
          </cell>
          <cell r="C280" t="str">
            <v>None</v>
          </cell>
          <cell r="D280" t="str">
            <v>Tremblay,Paul</v>
          </cell>
          <cell r="E280" t="str">
            <v>Boland,Mike.M.D.</v>
          </cell>
          <cell r="F280">
            <v>973574</v>
          </cell>
          <cell r="G280" t="str">
            <v>Selics,Ken</v>
          </cell>
          <cell r="O280">
            <v>0</v>
          </cell>
        </row>
        <row r="281">
          <cell r="A281" t="str">
            <v>AM OPERATORS</v>
          </cell>
          <cell r="B281" t="str">
            <v>None</v>
          </cell>
          <cell r="C281" t="str">
            <v>None</v>
          </cell>
          <cell r="D281" t="str">
            <v>Tremblay,Paul</v>
          </cell>
          <cell r="E281" t="str">
            <v>Colden,Brad</v>
          </cell>
          <cell r="F281">
            <v>95473</v>
          </cell>
          <cell r="G281" t="str">
            <v>Macdonald,Tom</v>
          </cell>
          <cell r="O281">
            <v>0</v>
          </cell>
        </row>
        <row r="282">
          <cell r="A282" t="str">
            <v>AM OPERATORS</v>
          </cell>
          <cell r="B282" t="str">
            <v>None</v>
          </cell>
          <cell r="C282" t="str">
            <v>None</v>
          </cell>
          <cell r="D282" t="str">
            <v>Tremblay,Paul</v>
          </cell>
          <cell r="E282" t="str">
            <v>Colden,Brad</v>
          </cell>
          <cell r="F282">
            <v>214130</v>
          </cell>
          <cell r="G282" t="str">
            <v>Lee,Barb</v>
          </cell>
          <cell r="O282">
            <v>0</v>
          </cell>
        </row>
        <row r="283">
          <cell r="A283" t="str">
            <v>AM OPERATORS</v>
          </cell>
          <cell r="B283" t="str">
            <v>None</v>
          </cell>
          <cell r="C283" t="str">
            <v>None</v>
          </cell>
          <cell r="D283" t="str">
            <v>Tremblay,Paul</v>
          </cell>
          <cell r="E283" t="str">
            <v>Colden,Brad</v>
          </cell>
          <cell r="F283">
            <v>385714</v>
          </cell>
          <cell r="G283" t="str">
            <v>Boatman,Dave</v>
          </cell>
          <cell r="O283">
            <v>0</v>
          </cell>
        </row>
        <row r="284">
          <cell r="A284" t="str">
            <v>AM OPERATORS</v>
          </cell>
          <cell r="B284" t="str">
            <v>None</v>
          </cell>
          <cell r="C284" t="str">
            <v>None</v>
          </cell>
          <cell r="D284" t="str">
            <v>Tremblay,Paul</v>
          </cell>
          <cell r="E284" t="str">
            <v>Colden,Brad</v>
          </cell>
          <cell r="F284">
            <v>385721</v>
          </cell>
          <cell r="G284" t="str">
            <v>Shannon,Tim</v>
          </cell>
          <cell r="O284">
            <v>0</v>
          </cell>
        </row>
        <row r="285">
          <cell r="A285" t="str">
            <v>AM OPERATORS</v>
          </cell>
          <cell r="B285" t="str">
            <v>None</v>
          </cell>
          <cell r="C285" t="str">
            <v>None</v>
          </cell>
          <cell r="D285" t="str">
            <v>Tremblay,Paul</v>
          </cell>
          <cell r="E285" t="str">
            <v>Crawford,Tom</v>
          </cell>
          <cell r="F285">
            <v>180714</v>
          </cell>
          <cell r="G285" t="str">
            <v>Wilson,Frank</v>
          </cell>
          <cell r="O285">
            <v>0</v>
          </cell>
        </row>
        <row r="286">
          <cell r="A286" t="str">
            <v>AM OPERATORS</v>
          </cell>
          <cell r="B286" t="str">
            <v>None</v>
          </cell>
          <cell r="C286" t="str">
            <v>None</v>
          </cell>
          <cell r="D286" t="str">
            <v>Tremblay,Paul</v>
          </cell>
          <cell r="E286" t="str">
            <v>Crawford,Tom</v>
          </cell>
          <cell r="F286">
            <v>262724</v>
          </cell>
          <cell r="G286" t="str">
            <v>Hacker,Karen</v>
          </cell>
          <cell r="H286" t="str">
            <v>Y</v>
          </cell>
          <cell r="O286">
            <v>0</v>
          </cell>
        </row>
        <row r="287">
          <cell r="A287" t="str">
            <v>AM OPERATORS</v>
          </cell>
          <cell r="B287" t="str">
            <v>None</v>
          </cell>
          <cell r="C287" t="str">
            <v>None</v>
          </cell>
          <cell r="D287" t="str">
            <v>Tremblay,Paul</v>
          </cell>
          <cell r="E287" t="str">
            <v>Ferguson,Mike</v>
          </cell>
          <cell r="F287">
            <v>55755</v>
          </cell>
          <cell r="G287" t="str">
            <v>Gray,Jim</v>
          </cell>
          <cell r="O287">
            <v>0</v>
          </cell>
        </row>
        <row r="288">
          <cell r="A288" t="str">
            <v>AM OPERATORS</v>
          </cell>
          <cell r="B288" t="str">
            <v>None</v>
          </cell>
          <cell r="C288" t="str">
            <v>None</v>
          </cell>
          <cell r="D288" t="str">
            <v>Tremblay,Paul</v>
          </cell>
          <cell r="E288" t="str">
            <v>Ferguson,Mike</v>
          </cell>
          <cell r="F288">
            <v>96404</v>
          </cell>
          <cell r="G288" t="str">
            <v>Vidler,Scott</v>
          </cell>
          <cell r="H288" t="str">
            <v>Y</v>
          </cell>
          <cell r="I288">
            <v>152</v>
          </cell>
          <cell r="O288">
            <v>152</v>
          </cell>
        </row>
        <row r="289">
          <cell r="A289" t="str">
            <v>AM OPERATORS</v>
          </cell>
          <cell r="B289" t="str">
            <v>None</v>
          </cell>
          <cell r="C289" t="str">
            <v>None</v>
          </cell>
          <cell r="D289" t="str">
            <v>Tremblay,Paul</v>
          </cell>
          <cell r="E289" t="str">
            <v>Ferguson,Mike</v>
          </cell>
          <cell r="F289">
            <v>107240</v>
          </cell>
          <cell r="G289" t="str">
            <v>Leszczynski,Peter</v>
          </cell>
          <cell r="O289">
            <v>0</v>
          </cell>
        </row>
        <row r="290">
          <cell r="A290" t="str">
            <v>AM OPERATORS</v>
          </cell>
          <cell r="B290" t="str">
            <v>None</v>
          </cell>
          <cell r="C290" t="str">
            <v>None</v>
          </cell>
          <cell r="D290" t="str">
            <v>Tremblay,Paul</v>
          </cell>
          <cell r="E290" t="str">
            <v>Ferguson,Mike</v>
          </cell>
          <cell r="F290">
            <v>179683</v>
          </cell>
          <cell r="G290" t="str">
            <v>Kotopoulis,Archie</v>
          </cell>
          <cell r="H290" t="str">
            <v>Y</v>
          </cell>
          <cell r="I290">
            <v>102</v>
          </cell>
          <cell r="M290">
            <v>3</v>
          </cell>
          <cell r="O290">
            <v>105</v>
          </cell>
        </row>
        <row r="291">
          <cell r="A291" t="str">
            <v>AM OPERATORS</v>
          </cell>
          <cell r="B291" t="str">
            <v>None</v>
          </cell>
          <cell r="C291" t="str">
            <v>None</v>
          </cell>
          <cell r="D291" t="str">
            <v>Tremblay,Paul</v>
          </cell>
          <cell r="E291" t="str">
            <v>Ferguson,Mike</v>
          </cell>
          <cell r="F291">
            <v>183012</v>
          </cell>
          <cell r="G291" t="str">
            <v>Samitov,Roustam</v>
          </cell>
          <cell r="H291" t="str">
            <v>Y</v>
          </cell>
          <cell r="I291">
            <v>174</v>
          </cell>
          <cell r="O291">
            <v>174</v>
          </cell>
        </row>
        <row r="292">
          <cell r="A292" t="str">
            <v>AM OPERATORS</v>
          </cell>
          <cell r="B292" t="str">
            <v>None</v>
          </cell>
          <cell r="C292" t="str">
            <v>None</v>
          </cell>
          <cell r="D292" t="str">
            <v>Tremblay,Paul</v>
          </cell>
          <cell r="E292" t="str">
            <v>Ferguson,Mike</v>
          </cell>
          <cell r="F292">
            <v>183045</v>
          </cell>
          <cell r="G292" t="str">
            <v>Rupke,James</v>
          </cell>
          <cell r="H292" t="str">
            <v>Y</v>
          </cell>
          <cell r="I292">
            <v>105</v>
          </cell>
          <cell r="O292">
            <v>105</v>
          </cell>
        </row>
        <row r="293">
          <cell r="A293" t="str">
            <v>AM OPERATORS</v>
          </cell>
          <cell r="B293" t="str">
            <v>None</v>
          </cell>
          <cell r="C293" t="str">
            <v>None</v>
          </cell>
          <cell r="D293" t="str">
            <v>Tremblay,Paul</v>
          </cell>
          <cell r="E293" t="str">
            <v>Ferguson,Mike</v>
          </cell>
          <cell r="F293">
            <v>221200</v>
          </cell>
          <cell r="G293" t="str">
            <v>Werner,Chuck</v>
          </cell>
          <cell r="O293">
            <v>0</v>
          </cell>
        </row>
        <row r="294">
          <cell r="A294" t="str">
            <v>AM OPERATORS</v>
          </cell>
          <cell r="B294" t="str">
            <v>None</v>
          </cell>
          <cell r="C294" t="str">
            <v>None</v>
          </cell>
          <cell r="D294" t="str">
            <v>Tremblay,Paul</v>
          </cell>
          <cell r="E294" t="str">
            <v>Ferguson,Mike</v>
          </cell>
          <cell r="F294">
            <v>233576</v>
          </cell>
          <cell r="G294" t="str">
            <v>Mcewen,Doug</v>
          </cell>
          <cell r="O294">
            <v>0</v>
          </cell>
        </row>
        <row r="295">
          <cell r="A295" t="str">
            <v>AM OPERATORS</v>
          </cell>
          <cell r="B295" t="str">
            <v>None</v>
          </cell>
          <cell r="C295" t="str">
            <v>None</v>
          </cell>
          <cell r="D295" t="str">
            <v>Tremblay,Paul</v>
          </cell>
          <cell r="E295" t="str">
            <v>Ferguson,Mike</v>
          </cell>
          <cell r="F295">
            <v>273203</v>
          </cell>
          <cell r="G295" t="str">
            <v>Lochhead,David</v>
          </cell>
          <cell r="H295" t="str">
            <v>Y</v>
          </cell>
          <cell r="I295">
            <v>105</v>
          </cell>
          <cell r="O295">
            <v>105</v>
          </cell>
        </row>
        <row r="296">
          <cell r="A296" t="str">
            <v>AM OPERATORS</v>
          </cell>
          <cell r="B296" t="str">
            <v>None</v>
          </cell>
          <cell r="C296" t="str">
            <v>None</v>
          </cell>
          <cell r="D296" t="str">
            <v>Tremblay,Paul</v>
          </cell>
          <cell r="E296" t="str">
            <v>Ferguson,Mike</v>
          </cell>
          <cell r="F296">
            <v>274463</v>
          </cell>
          <cell r="G296" t="str">
            <v>Schofield,Patrick</v>
          </cell>
          <cell r="O296">
            <v>0</v>
          </cell>
        </row>
        <row r="297">
          <cell r="A297" t="str">
            <v>AM OPERATORS</v>
          </cell>
          <cell r="B297" t="str">
            <v>None</v>
          </cell>
          <cell r="C297" t="str">
            <v>None</v>
          </cell>
          <cell r="D297" t="str">
            <v>Tremblay,Paul</v>
          </cell>
          <cell r="E297" t="str">
            <v>Ferguson,Mike</v>
          </cell>
          <cell r="F297">
            <v>299425</v>
          </cell>
          <cell r="G297" t="str">
            <v>Vella,Lorraine</v>
          </cell>
          <cell r="H297" t="str">
            <v>Y</v>
          </cell>
          <cell r="I297">
            <v>88.5</v>
          </cell>
          <cell r="M297">
            <v>52.5</v>
          </cell>
          <cell r="O297">
            <v>141</v>
          </cell>
        </row>
        <row r="298">
          <cell r="A298" t="str">
            <v>AM OPERATORS</v>
          </cell>
          <cell r="B298" t="str">
            <v>None</v>
          </cell>
          <cell r="C298" t="str">
            <v>None</v>
          </cell>
          <cell r="D298" t="str">
            <v>Tremblay,Paul</v>
          </cell>
          <cell r="E298" t="str">
            <v>Ferguson,Mike</v>
          </cell>
          <cell r="F298">
            <v>299453</v>
          </cell>
          <cell r="G298" t="str">
            <v>Williams,David</v>
          </cell>
          <cell r="O298">
            <v>0</v>
          </cell>
        </row>
        <row r="299">
          <cell r="A299" t="str">
            <v>AM OPERATORS</v>
          </cell>
          <cell r="B299" t="str">
            <v>None</v>
          </cell>
          <cell r="C299" t="str">
            <v>None</v>
          </cell>
          <cell r="D299" t="str">
            <v>Tremblay,Paul</v>
          </cell>
          <cell r="E299" t="str">
            <v>Ferguson,Mike</v>
          </cell>
          <cell r="F299">
            <v>404922</v>
          </cell>
          <cell r="G299" t="str">
            <v>Mcarthur,Kim</v>
          </cell>
          <cell r="H299" t="str">
            <v>Y</v>
          </cell>
          <cell r="I299">
            <v>171</v>
          </cell>
          <cell r="K299">
            <v>22</v>
          </cell>
          <cell r="O299">
            <v>193</v>
          </cell>
        </row>
        <row r="300">
          <cell r="A300" t="str">
            <v>AM OPERATORS</v>
          </cell>
          <cell r="B300" t="str">
            <v>None</v>
          </cell>
          <cell r="C300" t="str">
            <v>None</v>
          </cell>
          <cell r="D300" t="str">
            <v>Tremblay,Paul</v>
          </cell>
          <cell r="E300" t="str">
            <v>Ferguson,Mike</v>
          </cell>
          <cell r="F300">
            <v>410746</v>
          </cell>
          <cell r="G300" t="str">
            <v>Leung,Tim</v>
          </cell>
          <cell r="H300" t="str">
            <v>Y</v>
          </cell>
          <cell r="I300">
            <v>119</v>
          </cell>
          <cell r="M300">
            <v>21</v>
          </cell>
          <cell r="O300">
            <v>140</v>
          </cell>
        </row>
        <row r="301">
          <cell r="A301" t="str">
            <v>AM OPERATORS</v>
          </cell>
          <cell r="B301" t="str">
            <v>None</v>
          </cell>
          <cell r="C301" t="str">
            <v>None</v>
          </cell>
          <cell r="D301" t="str">
            <v>Tremblay,Paul</v>
          </cell>
          <cell r="E301" t="str">
            <v>Ferguson,Mike</v>
          </cell>
          <cell r="F301">
            <v>522942</v>
          </cell>
          <cell r="G301" t="str">
            <v>Riaz,Hamid</v>
          </cell>
          <cell r="H301" t="str">
            <v>Y</v>
          </cell>
          <cell r="I301">
            <v>38</v>
          </cell>
          <cell r="J301">
            <v>32</v>
          </cell>
          <cell r="O301">
            <v>70</v>
          </cell>
        </row>
        <row r="302">
          <cell r="A302" t="str">
            <v>AM OPERATORS</v>
          </cell>
          <cell r="B302" t="str">
            <v>None</v>
          </cell>
          <cell r="C302" t="str">
            <v>None</v>
          </cell>
          <cell r="D302" t="str">
            <v>Tremblay,Paul</v>
          </cell>
          <cell r="E302" t="str">
            <v>Ferguson,Mike</v>
          </cell>
          <cell r="F302">
            <v>601153</v>
          </cell>
          <cell r="G302" t="str">
            <v>Khan,Hamid Q.</v>
          </cell>
          <cell r="H302" t="str">
            <v>Y</v>
          </cell>
          <cell r="I302">
            <v>140</v>
          </cell>
          <cell r="O302">
            <v>140</v>
          </cell>
        </row>
        <row r="303">
          <cell r="A303" t="str">
            <v>AM OPERATORS</v>
          </cell>
          <cell r="B303" t="str">
            <v>None</v>
          </cell>
          <cell r="C303" t="str">
            <v>None</v>
          </cell>
          <cell r="D303" t="str">
            <v>Tremblay,Paul</v>
          </cell>
          <cell r="E303" t="str">
            <v>Ferguson,Mike</v>
          </cell>
          <cell r="F303">
            <v>943264</v>
          </cell>
          <cell r="G303" t="str">
            <v>MacDonald,Rob E</v>
          </cell>
          <cell r="H303" t="str">
            <v>Y</v>
          </cell>
          <cell r="I303">
            <v>133.5</v>
          </cell>
          <cell r="O303">
            <v>133.5</v>
          </cell>
        </row>
        <row r="304">
          <cell r="A304" t="str">
            <v>AM OPERATORS</v>
          </cell>
          <cell r="B304" t="str">
            <v>None</v>
          </cell>
          <cell r="C304" t="str">
            <v>None</v>
          </cell>
          <cell r="D304" t="str">
            <v>Tremblay,Paul</v>
          </cell>
          <cell r="E304" t="str">
            <v>Ferguson,Mike</v>
          </cell>
          <cell r="F304">
            <v>963984</v>
          </cell>
          <cell r="G304" t="str">
            <v>Jackson,Andrew</v>
          </cell>
          <cell r="H304" t="str">
            <v>Y</v>
          </cell>
          <cell r="I304">
            <v>49</v>
          </cell>
          <cell r="J304">
            <v>83</v>
          </cell>
          <cell r="K304">
            <v>5</v>
          </cell>
          <cell r="L304">
            <v>7.5</v>
          </cell>
          <cell r="M304">
            <v>15</v>
          </cell>
          <cell r="O304">
            <v>159.5</v>
          </cell>
        </row>
        <row r="305">
          <cell r="A305" t="str">
            <v>AM OPERATORS</v>
          </cell>
          <cell r="B305" t="str">
            <v>None</v>
          </cell>
          <cell r="C305" t="str">
            <v>None</v>
          </cell>
          <cell r="D305" t="str">
            <v>Tremblay,Paul</v>
          </cell>
          <cell r="E305" t="str">
            <v>Ferguson,Mike</v>
          </cell>
          <cell r="F305">
            <v>969871</v>
          </cell>
          <cell r="G305" t="str">
            <v>Poulin,Claude</v>
          </cell>
          <cell r="O305">
            <v>0</v>
          </cell>
        </row>
        <row r="306">
          <cell r="A306" t="str">
            <v>AM OPERATORS</v>
          </cell>
          <cell r="B306" t="str">
            <v>None</v>
          </cell>
          <cell r="C306" t="str">
            <v>None</v>
          </cell>
          <cell r="D306" t="str">
            <v>Tremblay,Paul</v>
          </cell>
          <cell r="E306" t="str">
            <v>Jary,Norm</v>
          </cell>
          <cell r="F306">
            <v>33075</v>
          </cell>
          <cell r="G306" t="str">
            <v>Mathewson,Steve</v>
          </cell>
          <cell r="O306">
            <v>0</v>
          </cell>
        </row>
        <row r="307">
          <cell r="A307" t="str">
            <v>AM OPERATORS</v>
          </cell>
          <cell r="B307" t="str">
            <v>None</v>
          </cell>
          <cell r="C307" t="str">
            <v>None</v>
          </cell>
          <cell r="D307" t="str">
            <v>Tremblay,Paul</v>
          </cell>
          <cell r="E307" t="str">
            <v>Jary,Norm</v>
          </cell>
          <cell r="F307">
            <v>55083</v>
          </cell>
          <cell r="G307" t="str">
            <v>Durham,Dean</v>
          </cell>
          <cell r="O307">
            <v>0</v>
          </cell>
        </row>
        <row r="308">
          <cell r="A308" t="str">
            <v>AM OPERATORS</v>
          </cell>
          <cell r="B308" t="str">
            <v>None</v>
          </cell>
          <cell r="C308" t="str">
            <v>None</v>
          </cell>
          <cell r="D308" t="str">
            <v>Tremblay,Paul</v>
          </cell>
          <cell r="E308" t="str">
            <v>Jary,Norm</v>
          </cell>
          <cell r="F308">
            <v>57666</v>
          </cell>
          <cell r="G308" t="str">
            <v>Hare,Brian</v>
          </cell>
          <cell r="O308">
            <v>0</v>
          </cell>
        </row>
        <row r="309">
          <cell r="A309" t="str">
            <v>AM OPERATORS</v>
          </cell>
          <cell r="B309" t="str">
            <v>None</v>
          </cell>
          <cell r="C309" t="str">
            <v>None</v>
          </cell>
          <cell r="D309" t="str">
            <v>Tremblay,Paul</v>
          </cell>
          <cell r="E309" t="str">
            <v>Jary,Norm</v>
          </cell>
          <cell r="F309">
            <v>90804</v>
          </cell>
          <cell r="G309" t="str">
            <v>Rowan,Carol</v>
          </cell>
          <cell r="O309">
            <v>0</v>
          </cell>
        </row>
        <row r="310">
          <cell r="A310" t="str">
            <v>AM OPERATORS</v>
          </cell>
          <cell r="B310" t="str">
            <v>None</v>
          </cell>
          <cell r="C310" t="str">
            <v>None</v>
          </cell>
          <cell r="D310" t="str">
            <v>Tremblay,Paul</v>
          </cell>
          <cell r="E310" t="str">
            <v>Jary,Norm</v>
          </cell>
          <cell r="F310">
            <v>94976</v>
          </cell>
          <cell r="G310" t="str">
            <v>Kit,Joe</v>
          </cell>
          <cell r="O310">
            <v>0</v>
          </cell>
        </row>
        <row r="311">
          <cell r="A311" t="str">
            <v>AM OPERATORS</v>
          </cell>
          <cell r="B311" t="str">
            <v>None</v>
          </cell>
          <cell r="C311" t="str">
            <v>None</v>
          </cell>
          <cell r="D311" t="str">
            <v>Tremblay,Paul</v>
          </cell>
          <cell r="E311" t="str">
            <v>Jary,Norm</v>
          </cell>
          <cell r="F311">
            <v>95501</v>
          </cell>
          <cell r="G311" t="str">
            <v>Orchard,Paul</v>
          </cell>
          <cell r="O311">
            <v>0</v>
          </cell>
        </row>
        <row r="312">
          <cell r="A312" t="str">
            <v>AM OPERATORS</v>
          </cell>
          <cell r="B312" t="str">
            <v>None</v>
          </cell>
          <cell r="C312" t="str">
            <v>None</v>
          </cell>
          <cell r="D312" t="str">
            <v>Tremblay,Paul</v>
          </cell>
          <cell r="E312" t="str">
            <v>Jary,Norm</v>
          </cell>
          <cell r="F312">
            <v>102935</v>
          </cell>
          <cell r="G312" t="str">
            <v>Kaye,John</v>
          </cell>
          <cell r="O312">
            <v>0</v>
          </cell>
        </row>
        <row r="313">
          <cell r="A313" t="str">
            <v>AM OPERATORS</v>
          </cell>
          <cell r="B313" t="str">
            <v>None</v>
          </cell>
          <cell r="C313" t="str">
            <v>None</v>
          </cell>
          <cell r="D313" t="str">
            <v>Tremblay,Paul</v>
          </cell>
          <cell r="E313" t="str">
            <v>Jary,Norm</v>
          </cell>
          <cell r="F313">
            <v>111181</v>
          </cell>
          <cell r="G313" t="str">
            <v>Minnings,Paul</v>
          </cell>
          <cell r="O313">
            <v>0</v>
          </cell>
        </row>
        <row r="314">
          <cell r="A314" t="str">
            <v>AM OPERATORS</v>
          </cell>
          <cell r="B314" t="str">
            <v>None</v>
          </cell>
          <cell r="C314" t="str">
            <v>None</v>
          </cell>
          <cell r="D314" t="str">
            <v>Tremblay,Paul</v>
          </cell>
          <cell r="E314" t="str">
            <v>Jary,Norm</v>
          </cell>
          <cell r="F314">
            <v>120176</v>
          </cell>
          <cell r="G314" t="str">
            <v>Brunke,Kevin</v>
          </cell>
          <cell r="O314">
            <v>0</v>
          </cell>
        </row>
        <row r="315">
          <cell r="A315" t="str">
            <v>AM OPERATORS</v>
          </cell>
          <cell r="B315" t="str">
            <v>None</v>
          </cell>
          <cell r="C315" t="str">
            <v>None</v>
          </cell>
          <cell r="D315" t="str">
            <v>Tremblay,Paul</v>
          </cell>
          <cell r="E315" t="str">
            <v>Jary,Norm</v>
          </cell>
          <cell r="F315">
            <v>122080</v>
          </cell>
          <cell r="G315" t="str">
            <v>Hickman,Jean</v>
          </cell>
          <cell r="O315">
            <v>0</v>
          </cell>
        </row>
        <row r="316">
          <cell r="A316" t="str">
            <v>AM OPERATORS</v>
          </cell>
          <cell r="B316" t="str">
            <v>None</v>
          </cell>
          <cell r="C316" t="str">
            <v>None</v>
          </cell>
          <cell r="D316" t="str">
            <v>Tremblay,Paul</v>
          </cell>
          <cell r="E316" t="str">
            <v>Jary,Norm</v>
          </cell>
          <cell r="F316">
            <v>122094</v>
          </cell>
          <cell r="G316" t="str">
            <v>Drohan,Pat</v>
          </cell>
          <cell r="O316">
            <v>0</v>
          </cell>
        </row>
        <row r="317">
          <cell r="A317" t="str">
            <v>AM OPERATORS</v>
          </cell>
          <cell r="B317" t="str">
            <v>None</v>
          </cell>
          <cell r="C317" t="str">
            <v>None</v>
          </cell>
          <cell r="D317" t="str">
            <v>Tremblay,Paul</v>
          </cell>
          <cell r="E317" t="str">
            <v>Jary,Norm</v>
          </cell>
          <cell r="F317">
            <v>123326</v>
          </cell>
          <cell r="G317" t="str">
            <v>Malouin,Brent</v>
          </cell>
          <cell r="O317">
            <v>0</v>
          </cell>
        </row>
        <row r="318">
          <cell r="A318" t="str">
            <v>AM OPERATORS</v>
          </cell>
          <cell r="B318" t="str">
            <v>None</v>
          </cell>
          <cell r="C318" t="str">
            <v>None</v>
          </cell>
          <cell r="D318" t="str">
            <v>Tremblay,Paul</v>
          </cell>
          <cell r="E318" t="str">
            <v>Jary,Norm</v>
          </cell>
          <cell r="F318">
            <v>146055</v>
          </cell>
          <cell r="G318" t="str">
            <v>Taylor,Leon</v>
          </cell>
          <cell r="O318">
            <v>0</v>
          </cell>
        </row>
        <row r="319">
          <cell r="A319" t="str">
            <v>AM OPERATORS</v>
          </cell>
          <cell r="B319" t="str">
            <v>None</v>
          </cell>
          <cell r="C319" t="str">
            <v>None</v>
          </cell>
          <cell r="D319" t="str">
            <v>Tremblay,Paul</v>
          </cell>
          <cell r="E319" t="str">
            <v>Jary,Norm</v>
          </cell>
          <cell r="F319">
            <v>154231</v>
          </cell>
          <cell r="G319" t="str">
            <v>Jarrett,Eileen</v>
          </cell>
          <cell r="O319">
            <v>0</v>
          </cell>
        </row>
        <row r="320">
          <cell r="A320" t="str">
            <v>AM OPERATORS</v>
          </cell>
          <cell r="B320" t="str">
            <v>None</v>
          </cell>
          <cell r="C320" t="str">
            <v>None</v>
          </cell>
          <cell r="D320" t="str">
            <v>Tremblay,Paul</v>
          </cell>
          <cell r="E320" t="str">
            <v>Jary,Norm</v>
          </cell>
          <cell r="F320">
            <v>158690</v>
          </cell>
          <cell r="G320" t="str">
            <v>Keena,Mike</v>
          </cell>
          <cell r="O320">
            <v>0</v>
          </cell>
        </row>
        <row r="321">
          <cell r="A321" t="str">
            <v>AM OPERATORS</v>
          </cell>
          <cell r="B321" t="str">
            <v>None</v>
          </cell>
          <cell r="C321" t="str">
            <v>None</v>
          </cell>
          <cell r="D321" t="str">
            <v>Tremblay,Paul</v>
          </cell>
          <cell r="E321" t="str">
            <v>Jary,Norm</v>
          </cell>
          <cell r="F321">
            <v>163163</v>
          </cell>
          <cell r="G321" t="str">
            <v>Treleaven,Dan</v>
          </cell>
          <cell r="O321">
            <v>0</v>
          </cell>
        </row>
        <row r="322">
          <cell r="A322" t="str">
            <v>AM OPERATORS</v>
          </cell>
          <cell r="B322" t="str">
            <v>None</v>
          </cell>
          <cell r="C322" t="str">
            <v>None</v>
          </cell>
          <cell r="D322" t="str">
            <v>Tremblay,Paul</v>
          </cell>
          <cell r="E322" t="str">
            <v>Jary,Norm</v>
          </cell>
          <cell r="F322">
            <v>166866</v>
          </cell>
          <cell r="G322" t="str">
            <v>Potts,John</v>
          </cell>
          <cell r="O322">
            <v>0</v>
          </cell>
        </row>
        <row r="323">
          <cell r="A323" t="str">
            <v>AM OPERATORS</v>
          </cell>
          <cell r="B323" t="str">
            <v>None</v>
          </cell>
          <cell r="C323" t="str">
            <v>None</v>
          </cell>
          <cell r="D323" t="str">
            <v>Tremblay,Paul</v>
          </cell>
          <cell r="E323" t="str">
            <v>Jary,Norm</v>
          </cell>
          <cell r="F323">
            <v>167881</v>
          </cell>
          <cell r="G323" t="str">
            <v>Waite,Ed</v>
          </cell>
          <cell r="H323" t="str">
            <v>?</v>
          </cell>
          <cell r="I323">
            <v>22</v>
          </cell>
          <cell r="K323">
            <v>6</v>
          </cell>
          <cell r="O323">
            <v>28</v>
          </cell>
        </row>
        <row r="324">
          <cell r="A324" t="str">
            <v>AM OPERATORS</v>
          </cell>
          <cell r="B324" t="str">
            <v>None</v>
          </cell>
          <cell r="C324" t="str">
            <v>None</v>
          </cell>
          <cell r="D324" t="str">
            <v>Tremblay,Paul</v>
          </cell>
          <cell r="E324" t="str">
            <v>Jary,Norm</v>
          </cell>
          <cell r="F324">
            <v>175929</v>
          </cell>
          <cell r="G324" t="str">
            <v>Richards,Jann</v>
          </cell>
          <cell r="O324">
            <v>0</v>
          </cell>
        </row>
        <row r="325">
          <cell r="A325" t="str">
            <v>AM OPERATORS</v>
          </cell>
          <cell r="B325" t="str">
            <v>None</v>
          </cell>
          <cell r="C325" t="str">
            <v>None</v>
          </cell>
          <cell r="D325" t="str">
            <v>Tremblay,Paul</v>
          </cell>
          <cell r="E325" t="str">
            <v>Jary,Norm</v>
          </cell>
          <cell r="F325">
            <v>176055</v>
          </cell>
          <cell r="G325" t="str">
            <v>Roles,Derek W.</v>
          </cell>
          <cell r="O325">
            <v>0</v>
          </cell>
        </row>
        <row r="326">
          <cell r="A326" t="str">
            <v>AM OPERATORS</v>
          </cell>
          <cell r="B326" t="str">
            <v>None</v>
          </cell>
          <cell r="C326" t="str">
            <v>None</v>
          </cell>
          <cell r="D326" t="str">
            <v>Tremblay,Paul</v>
          </cell>
          <cell r="E326" t="str">
            <v>Jary,Norm</v>
          </cell>
          <cell r="F326">
            <v>176135</v>
          </cell>
          <cell r="G326" t="str">
            <v>Doan,Steven</v>
          </cell>
          <cell r="O326">
            <v>0</v>
          </cell>
        </row>
        <row r="327">
          <cell r="A327" t="str">
            <v>AM OPERATORS</v>
          </cell>
          <cell r="B327" t="str">
            <v>None</v>
          </cell>
          <cell r="C327" t="str">
            <v>None</v>
          </cell>
          <cell r="D327" t="str">
            <v>Tremblay,Paul</v>
          </cell>
          <cell r="E327" t="str">
            <v>Jary,Norm</v>
          </cell>
          <cell r="F327">
            <v>180994</v>
          </cell>
          <cell r="G327" t="str">
            <v>Pizzuto,Jennifer</v>
          </cell>
          <cell r="O327">
            <v>0</v>
          </cell>
        </row>
        <row r="328">
          <cell r="A328" t="str">
            <v>AM OPERATORS</v>
          </cell>
          <cell r="B328" t="str">
            <v>None</v>
          </cell>
          <cell r="C328" t="str">
            <v>None</v>
          </cell>
          <cell r="D328" t="str">
            <v>Tremblay,Paul</v>
          </cell>
          <cell r="E328" t="str">
            <v>Jary,Norm</v>
          </cell>
          <cell r="F328">
            <v>182173</v>
          </cell>
          <cell r="G328" t="str">
            <v>Bibby,Jeremy A.</v>
          </cell>
          <cell r="O328">
            <v>0</v>
          </cell>
        </row>
        <row r="329">
          <cell r="A329" t="str">
            <v>AM OPERATORS</v>
          </cell>
          <cell r="B329" t="str">
            <v>None</v>
          </cell>
          <cell r="C329" t="str">
            <v>None</v>
          </cell>
          <cell r="D329" t="str">
            <v>Tremblay,Paul</v>
          </cell>
          <cell r="E329" t="str">
            <v>Jary,Norm</v>
          </cell>
          <cell r="F329">
            <v>182177</v>
          </cell>
          <cell r="G329" t="str">
            <v>Eckensweiler,Patti A.</v>
          </cell>
          <cell r="O329">
            <v>0</v>
          </cell>
        </row>
        <row r="330">
          <cell r="A330" t="str">
            <v>AM OPERATORS</v>
          </cell>
          <cell r="B330" t="str">
            <v>None</v>
          </cell>
          <cell r="C330" t="str">
            <v>None</v>
          </cell>
          <cell r="D330" t="str">
            <v>Tremblay,Paul</v>
          </cell>
          <cell r="E330" t="str">
            <v>Jary,Norm</v>
          </cell>
          <cell r="F330">
            <v>182595</v>
          </cell>
          <cell r="G330" t="str">
            <v>Nelles,Paul</v>
          </cell>
          <cell r="O330">
            <v>0</v>
          </cell>
        </row>
        <row r="331">
          <cell r="A331" t="str">
            <v>AM OPERATORS</v>
          </cell>
          <cell r="B331" t="str">
            <v>None</v>
          </cell>
          <cell r="C331" t="str">
            <v>None</v>
          </cell>
          <cell r="D331" t="str">
            <v>Tremblay,Paul</v>
          </cell>
          <cell r="E331" t="str">
            <v>Jary,Norm</v>
          </cell>
          <cell r="F331">
            <v>189154</v>
          </cell>
          <cell r="G331" t="str">
            <v>Conner,John</v>
          </cell>
          <cell r="O331">
            <v>0</v>
          </cell>
        </row>
        <row r="332">
          <cell r="A332" t="str">
            <v>AM OPERATORS</v>
          </cell>
          <cell r="B332" t="str">
            <v>None</v>
          </cell>
          <cell r="C332" t="str">
            <v>None</v>
          </cell>
          <cell r="D332" t="str">
            <v>Tremblay,Paul</v>
          </cell>
          <cell r="E332" t="str">
            <v>Jary,Norm</v>
          </cell>
          <cell r="F332">
            <v>196042</v>
          </cell>
          <cell r="G332" t="str">
            <v>Goodhand,Ian</v>
          </cell>
          <cell r="O332">
            <v>0</v>
          </cell>
        </row>
        <row r="333">
          <cell r="A333" t="str">
            <v>AM OPERATORS</v>
          </cell>
          <cell r="B333" t="str">
            <v>None</v>
          </cell>
          <cell r="C333" t="str">
            <v>None</v>
          </cell>
          <cell r="D333" t="str">
            <v>Tremblay,Paul</v>
          </cell>
          <cell r="E333" t="str">
            <v>Jary,Norm</v>
          </cell>
          <cell r="F333">
            <v>199206</v>
          </cell>
          <cell r="G333" t="str">
            <v>Ottewell,Doug</v>
          </cell>
          <cell r="O333">
            <v>0</v>
          </cell>
        </row>
        <row r="334">
          <cell r="A334" t="str">
            <v>AM OPERATORS</v>
          </cell>
          <cell r="B334" t="str">
            <v>None</v>
          </cell>
          <cell r="C334" t="str">
            <v>None</v>
          </cell>
          <cell r="D334" t="str">
            <v>Tremblay,Paul</v>
          </cell>
          <cell r="E334" t="str">
            <v>Jary,Norm</v>
          </cell>
          <cell r="F334">
            <v>208831</v>
          </cell>
          <cell r="G334" t="str">
            <v>Potvin,Claude</v>
          </cell>
          <cell r="O334">
            <v>0</v>
          </cell>
        </row>
        <row r="335">
          <cell r="A335" t="str">
            <v>AM OPERATORS</v>
          </cell>
          <cell r="B335" t="str">
            <v>None</v>
          </cell>
          <cell r="C335" t="str">
            <v>None</v>
          </cell>
          <cell r="D335" t="str">
            <v>Tremblay,Paul</v>
          </cell>
          <cell r="E335" t="str">
            <v>Jary,Norm</v>
          </cell>
          <cell r="F335">
            <v>210616</v>
          </cell>
          <cell r="G335" t="str">
            <v>Surridge,Richard</v>
          </cell>
          <cell r="O335">
            <v>0</v>
          </cell>
        </row>
        <row r="336">
          <cell r="A336" t="str">
            <v>AM OPERATORS</v>
          </cell>
          <cell r="B336" t="str">
            <v>None</v>
          </cell>
          <cell r="C336" t="str">
            <v>None</v>
          </cell>
          <cell r="D336" t="str">
            <v>Tremblay,Paul</v>
          </cell>
          <cell r="E336" t="str">
            <v>Jary,Norm</v>
          </cell>
          <cell r="F336">
            <v>213584</v>
          </cell>
          <cell r="G336" t="str">
            <v>Leavoy,Ray</v>
          </cell>
          <cell r="O336">
            <v>0</v>
          </cell>
        </row>
        <row r="337">
          <cell r="A337" t="str">
            <v>AM OPERATORS</v>
          </cell>
          <cell r="B337" t="str">
            <v>None</v>
          </cell>
          <cell r="C337" t="str">
            <v>None</v>
          </cell>
          <cell r="D337" t="str">
            <v>Tremblay,Paul</v>
          </cell>
          <cell r="E337" t="str">
            <v>Jary,Norm</v>
          </cell>
          <cell r="F337">
            <v>214046</v>
          </cell>
          <cell r="G337" t="str">
            <v>Leach,Dave</v>
          </cell>
          <cell r="O337">
            <v>0</v>
          </cell>
        </row>
        <row r="338">
          <cell r="A338" t="str">
            <v>AM OPERATORS</v>
          </cell>
          <cell r="B338" t="str">
            <v>None</v>
          </cell>
          <cell r="C338" t="str">
            <v>None</v>
          </cell>
          <cell r="D338" t="str">
            <v>Tremblay,Paul</v>
          </cell>
          <cell r="E338" t="str">
            <v>Jary,Norm</v>
          </cell>
          <cell r="F338">
            <v>214060</v>
          </cell>
          <cell r="G338" t="str">
            <v>Cordasco,Gaetano</v>
          </cell>
          <cell r="O338">
            <v>0</v>
          </cell>
        </row>
        <row r="339">
          <cell r="A339" t="str">
            <v>AM OPERATORS</v>
          </cell>
          <cell r="B339" t="str">
            <v>None</v>
          </cell>
          <cell r="C339" t="str">
            <v>None</v>
          </cell>
          <cell r="D339" t="str">
            <v>Tremblay,Paul</v>
          </cell>
          <cell r="E339" t="str">
            <v>Jary,Norm</v>
          </cell>
          <cell r="F339">
            <v>216384</v>
          </cell>
          <cell r="G339" t="str">
            <v>Ogle,Trevor</v>
          </cell>
          <cell r="O339">
            <v>0</v>
          </cell>
        </row>
        <row r="340">
          <cell r="A340" t="str">
            <v>AM OPERATORS</v>
          </cell>
          <cell r="B340" t="str">
            <v>None</v>
          </cell>
          <cell r="C340" t="str">
            <v>None</v>
          </cell>
          <cell r="D340" t="str">
            <v>Tremblay,Paul</v>
          </cell>
          <cell r="E340" t="str">
            <v>Jary,Norm</v>
          </cell>
          <cell r="F340">
            <v>217805</v>
          </cell>
          <cell r="G340" t="str">
            <v>MacDonald,Jim</v>
          </cell>
          <cell r="I340">
            <v>88</v>
          </cell>
          <cell r="K340">
            <v>52</v>
          </cell>
          <cell r="O340">
            <v>140</v>
          </cell>
        </row>
        <row r="341">
          <cell r="A341" t="str">
            <v>AM OPERATORS</v>
          </cell>
          <cell r="B341" t="str">
            <v>None</v>
          </cell>
          <cell r="C341" t="str">
            <v>None</v>
          </cell>
          <cell r="D341" t="str">
            <v>Tremblay,Paul</v>
          </cell>
          <cell r="E341" t="str">
            <v>Jary,Norm</v>
          </cell>
          <cell r="F341">
            <v>242746</v>
          </cell>
          <cell r="G341" t="str">
            <v>St Martin,William</v>
          </cell>
          <cell r="O341">
            <v>0</v>
          </cell>
        </row>
        <row r="342">
          <cell r="A342" t="str">
            <v>AM OPERATORS</v>
          </cell>
          <cell r="B342" t="str">
            <v>None</v>
          </cell>
          <cell r="C342" t="str">
            <v>None</v>
          </cell>
          <cell r="D342" t="str">
            <v>Tremblay,Paul</v>
          </cell>
          <cell r="E342" t="str">
            <v>Jary,Norm</v>
          </cell>
          <cell r="F342">
            <v>242774</v>
          </cell>
          <cell r="G342" t="str">
            <v>Rogerson,Tracy</v>
          </cell>
          <cell r="O342">
            <v>0</v>
          </cell>
        </row>
        <row r="343">
          <cell r="A343" t="str">
            <v>AM OPERATORS</v>
          </cell>
          <cell r="B343" t="str">
            <v>None</v>
          </cell>
          <cell r="C343" t="str">
            <v>None</v>
          </cell>
          <cell r="D343" t="str">
            <v>Tremblay,Paul</v>
          </cell>
          <cell r="E343" t="str">
            <v>Jary,Norm</v>
          </cell>
          <cell r="F343">
            <v>262752</v>
          </cell>
          <cell r="G343" t="str">
            <v>Thompson,Lucky</v>
          </cell>
          <cell r="O343">
            <v>0</v>
          </cell>
        </row>
        <row r="344">
          <cell r="A344" t="str">
            <v>AM OPERATORS</v>
          </cell>
          <cell r="B344" t="str">
            <v>None</v>
          </cell>
          <cell r="C344" t="str">
            <v>None</v>
          </cell>
          <cell r="D344" t="str">
            <v>Tremblay,Paul</v>
          </cell>
          <cell r="E344" t="str">
            <v>Jary,Norm</v>
          </cell>
          <cell r="F344">
            <v>265482</v>
          </cell>
          <cell r="G344" t="str">
            <v>Casagrande,Joseph</v>
          </cell>
          <cell r="O344">
            <v>0</v>
          </cell>
        </row>
        <row r="345">
          <cell r="A345" t="str">
            <v>AM OPERATORS</v>
          </cell>
          <cell r="B345" t="str">
            <v>None</v>
          </cell>
          <cell r="C345" t="str">
            <v>None</v>
          </cell>
          <cell r="D345" t="str">
            <v>Tremblay,Paul</v>
          </cell>
          <cell r="E345" t="str">
            <v>Jary,Norm</v>
          </cell>
          <cell r="F345">
            <v>269290</v>
          </cell>
          <cell r="G345" t="str">
            <v>Hvalica,David</v>
          </cell>
          <cell r="O345">
            <v>0</v>
          </cell>
        </row>
        <row r="346">
          <cell r="A346" t="str">
            <v>AM OPERATORS</v>
          </cell>
          <cell r="B346" t="str">
            <v>None</v>
          </cell>
          <cell r="C346" t="str">
            <v>None</v>
          </cell>
          <cell r="D346" t="str">
            <v>Tremblay,Paul</v>
          </cell>
          <cell r="E346" t="str">
            <v>Jary,Norm</v>
          </cell>
          <cell r="F346">
            <v>269535</v>
          </cell>
          <cell r="G346" t="str">
            <v>Napier,Glen</v>
          </cell>
          <cell r="O346">
            <v>0</v>
          </cell>
        </row>
        <row r="347">
          <cell r="A347" t="str">
            <v>AM OPERATORS</v>
          </cell>
          <cell r="B347" t="str">
            <v>None</v>
          </cell>
          <cell r="C347" t="str">
            <v>None</v>
          </cell>
          <cell r="D347" t="str">
            <v>Tremblay,Paul</v>
          </cell>
          <cell r="E347" t="str">
            <v>Jary,Norm</v>
          </cell>
          <cell r="F347">
            <v>273434</v>
          </cell>
          <cell r="G347" t="str">
            <v>Vasey,John</v>
          </cell>
          <cell r="O347">
            <v>0</v>
          </cell>
        </row>
        <row r="348">
          <cell r="A348" t="str">
            <v>AM OPERATORS</v>
          </cell>
          <cell r="B348" t="str">
            <v>None</v>
          </cell>
          <cell r="C348" t="str">
            <v>None</v>
          </cell>
          <cell r="D348" t="str">
            <v>Tremblay,Paul</v>
          </cell>
          <cell r="E348" t="str">
            <v>Jary,Norm</v>
          </cell>
          <cell r="F348">
            <v>281400</v>
          </cell>
          <cell r="G348" t="str">
            <v>Dunn,Cliff</v>
          </cell>
          <cell r="O348">
            <v>0</v>
          </cell>
        </row>
        <row r="349">
          <cell r="A349" t="str">
            <v>AM OPERATORS</v>
          </cell>
          <cell r="B349" t="str">
            <v>None</v>
          </cell>
          <cell r="C349" t="str">
            <v>None</v>
          </cell>
          <cell r="D349" t="str">
            <v>Tremblay,Paul</v>
          </cell>
          <cell r="E349" t="str">
            <v>Jary,Norm</v>
          </cell>
          <cell r="F349">
            <v>285544</v>
          </cell>
          <cell r="G349" t="str">
            <v>Fodchuk,Al</v>
          </cell>
          <cell r="O349">
            <v>0</v>
          </cell>
        </row>
        <row r="350">
          <cell r="A350" t="str">
            <v>AM OPERATORS</v>
          </cell>
          <cell r="B350" t="str">
            <v>None</v>
          </cell>
          <cell r="C350" t="str">
            <v>None</v>
          </cell>
          <cell r="D350" t="str">
            <v>Tremblay,Paul</v>
          </cell>
          <cell r="E350" t="str">
            <v>Jary,Norm</v>
          </cell>
          <cell r="F350">
            <v>287224</v>
          </cell>
          <cell r="G350" t="str">
            <v>Gorman,Don</v>
          </cell>
          <cell r="O350">
            <v>0</v>
          </cell>
        </row>
        <row r="351">
          <cell r="A351" t="str">
            <v>AM OPERATORS</v>
          </cell>
          <cell r="B351" t="str">
            <v>None</v>
          </cell>
          <cell r="C351" t="str">
            <v>None</v>
          </cell>
          <cell r="D351" t="str">
            <v>Tremblay,Paul</v>
          </cell>
          <cell r="E351" t="str">
            <v>Jary,Norm</v>
          </cell>
          <cell r="F351">
            <v>294672</v>
          </cell>
          <cell r="G351" t="str">
            <v>De Papp,Mike</v>
          </cell>
          <cell r="O351">
            <v>0</v>
          </cell>
        </row>
        <row r="352">
          <cell r="A352" t="str">
            <v>AM OPERATORS</v>
          </cell>
          <cell r="B352" t="str">
            <v>None</v>
          </cell>
          <cell r="C352" t="str">
            <v>None</v>
          </cell>
          <cell r="D352" t="str">
            <v>Tremblay,Paul</v>
          </cell>
          <cell r="E352" t="str">
            <v>Jary,Norm</v>
          </cell>
          <cell r="F352">
            <v>299313</v>
          </cell>
          <cell r="G352" t="str">
            <v>Mckenzie,Ian</v>
          </cell>
          <cell r="O352">
            <v>0</v>
          </cell>
        </row>
        <row r="353">
          <cell r="A353" t="str">
            <v>AM OPERATORS</v>
          </cell>
          <cell r="B353" t="str">
            <v>None</v>
          </cell>
          <cell r="C353" t="str">
            <v>None</v>
          </cell>
          <cell r="D353" t="str">
            <v>Tremblay,Paul</v>
          </cell>
          <cell r="E353" t="str">
            <v>Jary,Norm</v>
          </cell>
          <cell r="F353">
            <v>299341</v>
          </cell>
          <cell r="G353" t="str">
            <v>Noble,Kevin</v>
          </cell>
          <cell r="O353">
            <v>0</v>
          </cell>
        </row>
        <row r="354">
          <cell r="A354" t="str">
            <v>AM OPERATORS</v>
          </cell>
          <cell r="B354" t="str">
            <v>None</v>
          </cell>
          <cell r="C354" t="str">
            <v>None</v>
          </cell>
          <cell r="D354" t="str">
            <v>Tremblay,Paul</v>
          </cell>
          <cell r="E354" t="str">
            <v>Jary,Norm</v>
          </cell>
          <cell r="F354">
            <v>299390</v>
          </cell>
          <cell r="G354" t="str">
            <v>Mosco,Andy</v>
          </cell>
          <cell r="O354">
            <v>0</v>
          </cell>
        </row>
        <row r="355">
          <cell r="A355" t="str">
            <v>AM OPERATORS</v>
          </cell>
          <cell r="B355" t="str">
            <v>None</v>
          </cell>
          <cell r="C355" t="str">
            <v>None</v>
          </cell>
          <cell r="D355" t="str">
            <v>Tremblay,Paul</v>
          </cell>
          <cell r="E355" t="str">
            <v>Jary,Norm</v>
          </cell>
          <cell r="F355">
            <v>299404</v>
          </cell>
          <cell r="G355" t="str">
            <v>Stimac,Nick</v>
          </cell>
          <cell r="O355">
            <v>0</v>
          </cell>
        </row>
        <row r="356">
          <cell r="A356" t="str">
            <v>AM OPERATORS</v>
          </cell>
          <cell r="B356" t="str">
            <v>None</v>
          </cell>
          <cell r="C356" t="str">
            <v>None</v>
          </cell>
          <cell r="D356" t="str">
            <v>Tremblay,Paul</v>
          </cell>
          <cell r="E356" t="str">
            <v>Jary,Norm</v>
          </cell>
          <cell r="F356">
            <v>302841</v>
          </cell>
          <cell r="G356" t="str">
            <v>Watson,Steve</v>
          </cell>
          <cell r="O356">
            <v>0</v>
          </cell>
        </row>
        <row r="357">
          <cell r="A357" t="str">
            <v>AM OPERATORS</v>
          </cell>
          <cell r="B357" t="str">
            <v>None</v>
          </cell>
          <cell r="C357" t="str">
            <v>None</v>
          </cell>
          <cell r="D357" t="str">
            <v>Tremblay,Paul</v>
          </cell>
          <cell r="E357" t="str">
            <v>Jary,Norm</v>
          </cell>
          <cell r="F357">
            <v>314804</v>
          </cell>
          <cell r="G357" t="str">
            <v>Hammond,Philip J.</v>
          </cell>
          <cell r="O357">
            <v>0</v>
          </cell>
        </row>
        <row r="358">
          <cell r="A358" t="str">
            <v>AM OPERATORS</v>
          </cell>
          <cell r="B358" t="str">
            <v>None</v>
          </cell>
          <cell r="C358" t="str">
            <v>None</v>
          </cell>
          <cell r="D358" t="str">
            <v>Tremblay,Paul</v>
          </cell>
          <cell r="E358" t="str">
            <v>Jary,Norm</v>
          </cell>
          <cell r="F358">
            <v>315000</v>
          </cell>
          <cell r="G358" t="str">
            <v>Benschop,Adrian</v>
          </cell>
          <cell r="O358">
            <v>0</v>
          </cell>
        </row>
        <row r="359">
          <cell r="A359" t="str">
            <v>AM OPERATORS</v>
          </cell>
          <cell r="B359" t="str">
            <v>None</v>
          </cell>
          <cell r="C359" t="str">
            <v>None</v>
          </cell>
          <cell r="D359" t="str">
            <v>Tremblay,Paul</v>
          </cell>
          <cell r="E359" t="str">
            <v>Jary,Norm</v>
          </cell>
          <cell r="F359">
            <v>315035</v>
          </cell>
          <cell r="G359" t="str">
            <v>Leighton,Len</v>
          </cell>
          <cell r="O359">
            <v>0</v>
          </cell>
        </row>
        <row r="360">
          <cell r="A360" t="str">
            <v>AM OPERATORS</v>
          </cell>
          <cell r="B360" t="str">
            <v>None</v>
          </cell>
          <cell r="C360" t="str">
            <v>None</v>
          </cell>
          <cell r="D360" t="str">
            <v>Tremblay,Paul</v>
          </cell>
          <cell r="E360" t="str">
            <v>Jary,Norm</v>
          </cell>
          <cell r="F360">
            <v>335405</v>
          </cell>
          <cell r="G360" t="str">
            <v>St Louis,Diane</v>
          </cell>
          <cell r="O360">
            <v>0</v>
          </cell>
        </row>
        <row r="361">
          <cell r="A361" t="str">
            <v>AM OPERATORS</v>
          </cell>
          <cell r="B361" t="str">
            <v>None</v>
          </cell>
          <cell r="C361" t="str">
            <v>None</v>
          </cell>
          <cell r="D361" t="str">
            <v>Tremblay,Paul</v>
          </cell>
          <cell r="E361" t="str">
            <v>Jary,Norm</v>
          </cell>
          <cell r="F361">
            <v>338114</v>
          </cell>
          <cell r="G361" t="str">
            <v>St Louis,Matt</v>
          </cell>
          <cell r="O361">
            <v>0</v>
          </cell>
        </row>
        <row r="362">
          <cell r="A362" t="str">
            <v>AM OPERATORS</v>
          </cell>
          <cell r="B362" t="str">
            <v>None</v>
          </cell>
          <cell r="C362" t="str">
            <v>None</v>
          </cell>
          <cell r="D362" t="str">
            <v>Tremblay,Paul</v>
          </cell>
          <cell r="E362" t="str">
            <v>Jary,Norm</v>
          </cell>
          <cell r="F362">
            <v>358022</v>
          </cell>
          <cell r="G362" t="str">
            <v>Beattie,Gregg</v>
          </cell>
          <cell r="O362">
            <v>0</v>
          </cell>
        </row>
        <row r="363">
          <cell r="A363" t="str">
            <v>AM OPERATORS</v>
          </cell>
          <cell r="B363" t="str">
            <v>None</v>
          </cell>
          <cell r="C363" t="str">
            <v>None</v>
          </cell>
          <cell r="D363" t="str">
            <v>Tremblay,Paul</v>
          </cell>
          <cell r="E363" t="str">
            <v>Jary,Norm</v>
          </cell>
          <cell r="F363">
            <v>362411</v>
          </cell>
          <cell r="G363" t="str">
            <v>Campbell,Dean</v>
          </cell>
          <cell r="O363">
            <v>0</v>
          </cell>
        </row>
        <row r="364">
          <cell r="A364" t="str">
            <v>AM OPERATORS</v>
          </cell>
          <cell r="B364" t="str">
            <v>None</v>
          </cell>
          <cell r="C364" t="str">
            <v>None</v>
          </cell>
          <cell r="D364" t="str">
            <v>Tremblay,Paul</v>
          </cell>
          <cell r="E364" t="str">
            <v>Jary,Norm</v>
          </cell>
          <cell r="F364">
            <v>362425</v>
          </cell>
          <cell r="G364" t="str">
            <v>Rivet,Ron</v>
          </cell>
          <cell r="O364">
            <v>0</v>
          </cell>
        </row>
        <row r="365">
          <cell r="A365" t="str">
            <v>AM OPERATORS</v>
          </cell>
          <cell r="B365" t="str">
            <v>None</v>
          </cell>
          <cell r="C365" t="str">
            <v>None</v>
          </cell>
          <cell r="D365" t="str">
            <v>Tremblay,Paul</v>
          </cell>
          <cell r="E365" t="str">
            <v>Jary,Norm</v>
          </cell>
          <cell r="F365">
            <v>369852</v>
          </cell>
          <cell r="G365" t="str">
            <v>Flynn,Paul</v>
          </cell>
          <cell r="O365">
            <v>0</v>
          </cell>
        </row>
        <row r="366">
          <cell r="A366" t="str">
            <v>AM OPERATORS</v>
          </cell>
          <cell r="B366" t="str">
            <v>None</v>
          </cell>
          <cell r="C366" t="str">
            <v>None</v>
          </cell>
          <cell r="D366" t="str">
            <v>Tremblay,Paul</v>
          </cell>
          <cell r="E366" t="str">
            <v>Jary,Norm</v>
          </cell>
          <cell r="F366">
            <v>384076</v>
          </cell>
          <cell r="G366" t="str">
            <v>Williams,Craig</v>
          </cell>
          <cell r="O366">
            <v>0</v>
          </cell>
        </row>
        <row r="367">
          <cell r="A367" t="str">
            <v>AM OPERATORS</v>
          </cell>
          <cell r="B367" t="str">
            <v>None</v>
          </cell>
          <cell r="C367" t="str">
            <v>None</v>
          </cell>
          <cell r="D367" t="str">
            <v>Tremblay,Paul</v>
          </cell>
          <cell r="E367" t="str">
            <v>Jary,Norm</v>
          </cell>
          <cell r="F367">
            <v>384083</v>
          </cell>
          <cell r="G367" t="str">
            <v>Billyard,Bob</v>
          </cell>
          <cell r="O367">
            <v>0</v>
          </cell>
        </row>
        <row r="368">
          <cell r="A368" t="str">
            <v>AM OPERATORS</v>
          </cell>
          <cell r="B368" t="str">
            <v>None</v>
          </cell>
          <cell r="C368" t="str">
            <v>None</v>
          </cell>
          <cell r="D368" t="str">
            <v>Tremblay,Paul</v>
          </cell>
          <cell r="E368" t="str">
            <v>Jary,Norm</v>
          </cell>
          <cell r="F368">
            <v>384090</v>
          </cell>
          <cell r="G368" t="str">
            <v>Miller,Bruce</v>
          </cell>
          <cell r="O368">
            <v>0</v>
          </cell>
        </row>
        <row r="369">
          <cell r="A369" t="str">
            <v>AM OPERATORS</v>
          </cell>
          <cell r="B369" t="str">
            <v>None</v>
          </cell>
          <cell r="C369" t="str">
            <v>None</v>
          </cell>
          <cell r="D369" t="str">
            <v>Tremblay,Paul</v>
          </cell>
          <cell r="E369" t="str">
            <v>Jary,Norm</v>
          </cell>
          <cell r="F369">
            <v>385693</v>
          </cell>
          <cell r="G369" t="str">
            <v>Ludwig,Harold</v>
          </cell>
          <cell r="O369">
            <v>0</v>
          </cell>
        </row>
        <row r="370">
          <cell r="A370" t="str">
            <v>AM OPERATORS</v>
          </cell>
          <cell r="B370" t="str">
            <v>None</v>
          </cell>
          <cell r="C370" t="str">
            <v>None</v>
          </cell>
          <cell r="D370" t="str">
            <v>Tremblay,Paul</v>
          </cell>
          <cell r="E370" t="str">
            <v>Jary,Norm</v>
          </cell>
          <cell r="F370">
            <v>385756</v>
          </cell>
          <cell r="G370" t="str">
            <v>Nicholls,Alan</v>
          </cell>
          <cell r="O370">
            <v>0</v>
          </cell>
        </row>
        <row r="371">
          <cell r="A371" t="str">
            <v>AM OPERATORS</v>
          </cell>
          <cell r="B371" t="str">
            <v>None</v>
          </cell>
          <cell r="C371" t="str">
            <v>None</v>
          </cell>
          <cell r="D371" t="str">
            <v>Tremblay,Paul</v>
          </cell>
          <cell r="E371" t="str">
            <v>Jary,Norm</v>
          </cell>
          <cell r="F371">
            <v>401611</v>
          </cell>
          <cell r="G371" t="str">
            <v>Koski,Lauri</v>
          </cell>
          <cell r="O371">
            <v>0</v>
          </cell>
        </row>
        <row r="372">
          <cell r="A372" t="str">
            <v>AM OPERATORS</v>
          </cell>
          <cell r="B372" t="str">
            <v>None</v>
          </cell>
          <cell r="C372" t="str">
            <v>None</v>
          </cell>
          <cell r="D372" t="str">
            <v>Tremblay,Paul</v>
          </cell>
          <cell r="E372" t="str">
            <v>Jary,Norm</v>
          </cell>
          <cell r="F372">
            <v>403746</v>
          </cell>
          <cell r="G372" t="str">
            <v>Snip,Carl</v>
          </cell>
          <cell r="O372">
            <v>0</v>
          </cell>
        </row>
        <row r="373">
          <cell r="A373" t="str">
            <v>AM OPERATORS</v>
          </cell>
          <cell r="B373" t="str">
            <v>None</v>
          </cell>
          <cell r="C373" t="str">
            <v>None</v>
          </cell>
          <cell r="D373" t="str">
            <v>Tremblay,Paul</v>
          </cell>
          <cell r="E373" t="str">
            <v>Jary,Norm</v>
          </cell>
          <cell r="F373">
            <v>426594</v>
          </cell>
          <cell r="G373" t="str">
            <v>Clarke,George</v>
          </cell>
          <cell r="O373">
            <v>0</v>
          </cell>
        </row>
        <row r="374">
          <cell r="A374" t="str">
            <v>AM OPERATORS</v>
          </cell>
          <cell r="B374" t="str">
            <v>None</v>
          </cell>
          <cell r="C374" t="str">
            <v>None</v>
          </cell>
          <cell r="D374" t="str">
            <v>Tremblay,Paul</v>
          </cell>
          <cell r="E374" t="str">
            <v>Jary,Norm</v>
          </cell>
          <cell r="F374">
            <v>462042</v>
          </cell>
          <cell r="G374" t="str">
            <v>Cairns,Bill</v>
          </cell>
          <cell r="O374">
            <v>0</v>
          </cell>
        </row>
        <row r="375">
          <cell r="A375" t="str">
            <v>AM OPERATORS</v>
          </cell>
          <cell r="B375" t="str">
            <v>None</v>
          </cell>
          <cell r="C375" t="str">
            <v>None</v>
          </cell>
          <cell r="D375" t="str">
            <v>Tremblay,Paul</v>
          </cell>
          <cell r="E375" t="str">
            <v>Jary,Norm</v>
          </cell>
          <cell r="F375">
            <v>466004</v>
          </cell>
          <cell r="G375" t="str">
            <v>Norrena,Dan</v>
          </cell>
          <cell r="O375">
            <v>0</v>
          </cell>
        </row>
        <row r="376">
          <cell r="A376" t="str">
            <v>AM OPERATORS</v>
          </cell>
          <cell r="B376" t="str">
            <v>None</v>
          </cell>
          <cell r="C376" t="str">
            <v>None</v>
          </cell>
          <cell r="D376" t="str">
            <v>Tremblay,Paul</v>
          </cell>
          <cell r="E376" t="str">
            <v>Jary,Norm</v>
          </cell>
          <cell r="F376">
            <v>521220</v>
          </cell>
          <cell r="G376" t="str">
            <v>McCallum,Michael</v>
          </cell>
          <cell r="O376">
            <v>0</v>
          </cell>
        </row>
        <row r="377">
          <cell r="A377" t="str">
            <v>AM OPERATORS</v>
          </cell>
          <cell r="B377" t="str">
            <v>None</v>
          </cell>
          <cell r="C377" t="str">
            <v>None</v>
          </cell>
          <cell r="D377" t="str">
            <v>Tremblay,Paul</v>
          </cell>
          <cell r="E377" t="str">
            <v>Jary,Norm</v>
          </cell>
          <cell r="F377">
            <v>523565</v>
          </cell>
          <cell r="G377" t="str">
            <v>Jones,Hugh</v>
          </cell>
          <cell r="O377">
            <v>0</v>
          </cell>
        </row>
        <row r="378">
          <cell r="A378" t="str">
            <v>AM OPERATORS</v>
          </cell>
          <cell r="B378" t="str">
            <v>None</v>
          </cell>
          <cell r="C378" t="str">
            <v>None</v>
          </cell>
          <cell r="D378" t="str">
            <v>Tremblay,Paul</v>
          </cell>
          <cell r="E378" t="str">
            <v>Jary,Norm</v>
          </cell>
          <cell r="F378">
            <v>540400</v>
          </cell>
          <cell r="G378" t="str">
            <v>Park,Darrell</v>
          </cell>
          <cell r="O378">
            <v>0</v>
          </cell>
        </row>
        <row r="379">
          <cell r="A379" t="str">
            <v>AM OPERATORS</v>
          </cell>
          <cell r="B379" t="str">
            <v>None</v>
          </cell>
          <cell r="C379" t="str">
            <v>None</v>
          </cell>
          <cell r="D379" t="str">
            <v>Tremblay,Paul</v>
          </cell>
          <cell r="E379" t="str">
            <v>Jary,Norm</v>
          </cell>
          <cell r="F379">
            <v>552482</v>
          </cell>
          <cell r="G379" t="str">
            <v>Smith,Andrew</v>
          </cell>
          <cell r="O379">
            <v>0</v>
          </cell>
        </row>
        <row r="380">
          <cell r="A380" t="str">
            <v>AM OPERATORS</v>
          </cell>
          <cell r="B380" t="str">
            <v>None</v>
          </cell>
          <cell r="C380" t="str">
            <v>None</v>
          </cell>
          <cell r="D380" t="str">
            <v>Tremblay,Paul</v>
          </cell>
          <cell r="E380" t="str">
            <v>Jary,Norm</v>
          </cell>
          <cell r="F380">
            <v>561505</v>
          </cell>
          <cell r="G380" t="str">
            <v>Campbell,Bill</v>
          </cell>
          <cell r="O380">
            <v>0</v>
          </cell>
        </row>
        <row r="381">
          <cell r="A381" t="str">
            <v>AM OPERATORS</v>
          </cell>
          <cell r="B381" t="str">
            <v>None</v>
          </cell>
          <cell r="C381" t="str">
            <v>None</v>
          </cell>
          <cell r="D381" t="str">
            <v>Tremblay,Paul</v>
          </cell>
          <cell r="E381" t="str">
            <v>Jary,Norm</v>
          </cell>
          <cell r="F381">
            <v>561645</v>
          </cell>
          <cell r="G381" t="str">
            <v>Machesney,Scott</v>
          </cell>
          <cell r="O381">
            <v>0</v>
          </cell>
        </row>
        <row r="382">
          <cell r="A382" t="str">
            <v>AM OPERATORS</v>
          </cell>
          <cell r="B382" t="str">
            <v>None</v>
          </cell>
          <cell r="C382" t="str">
            <v>None</v>
          </cell>
          <cell r="D382" t="str">
            <v>Tremblay,Paul</v>
          </cell>
          <cell r="E382" t="str">
            <v>Jary,Norm</v>
          </cell>
          <cell r="F382">
            <v>561715</v>
          </cell>
          <cell r="G382" t="str">
            <v>Robitaille,Mark</v>
          </cell>
          <cell r="O382">
            <v>0</v>
          </cell>
        </row>
        <row r="383">
          <cell r="A383" t="str">
            <v>AM OPERATORS</v>
          </cell>
          <cell r="B383" t="str">
            <v>None</v>
          </cell>
          <cell r="C383" t="str">
            <v>None</v>
          </cell>
          <cell r="D383" t="str">
            <v>Tremblay,Paul</v>
          </cell>
          <cell r="E383" t="str">
            <v>Jary,Norm</v>
          </cell>
          <cell r="F383">
            <v>599690</v>
          </cell>
          <cell r="G383" t="str">
            <v>Howell,Bill</v>
          </cell>
          <cell r="O383">
            <v>0</v>
          </cell>
        </row>
        <row r="384">
          <cell r="A384" t="str">
            <v>AM OPERATORS</v>
          </cell>
          <cell r="B384" t="str">
            <v>None</v>
          </cell>
          <cell r="C384" t="str">
            <v>None</v>
          </cell>
          <cell r="D384" t="str">
            <v>Tremblay,Paul</v>
          </cell>
          <cell r="E384" t="str">
            <v>Jary,Norm</v>
          </cell>
          <cell r="F384">
            <v>611884</v>
          </cell>
          <cell r="G384" t="str">
            <v>Lavender,Al</v>
          </cell>
          <cell r="O384">
            <v>0</v>
          </cell>
        </row>
        <row r="385">
          <cell r="A385" t="str">
            <v>AM OPERATORS</v>
          </cell>
          <cell r="B385" t="str">
            <v>None</v>
          </cell>
          <cell r="C385" t="str">
            <v>None</v>
          </cell>
          <cell r="D385" t="str">
            <v>Tremblay,Paul</v>
          </cell>
          <cell r="E385" t="str">
            <v>Jary,Norm</v>
          </cell>
          <cell r="F385">
            <v>615972</v>
          </cell>
          <cell r="G385" t="str">
            <v>Eves,Kim</v>
          </cell>
          <cell r="O385">
            <v>0</v>
          </cell>
        </row>
        <row r="386">
          <cell r="A386" t="str">
            <v>AM OPERATORS</v>
          </cell>
          <cell r="B386" t="str">
            <v>None</v>
          </cell>
          <cell r="C386" t="str">
            <v>None</v>
          </cell>
          <cell r="D386" t="str">
            <v>Tremblay,Paul</v>
          </cell>
          <cell r="E386" t="str">
            <v>Jary,Norm</v>
          </cell>
          <cell r="F386">
            <v>619976</v>
          </cell>
          <cell r="G386" t="str">
            <v>Gorecki,Raymond</v>
          </cell>
          <cell r="O386">
            <v>0</v>
          </cell>
        </row>
        <row r="387">
          <cell r="A387" t="str">
            <v>AM OPERATORS</v>
          </cell>
          <cell r="B387" t="str">
            <v>None</v>
          </cell>
          <cell r="C387" t="str">
            <v>None</v>
          </cell>
          <cell r="D387" t="str">
            <v>Tremblay,Paul</v>
          </cell>
          <cell r="E387" t="str">
            <v>Jary,Norm</v>
          </cell>
          <cell r="F387">
            <v>638092</v>
          </cell>
          <cell r="G387" t="str">
            <v>Procyk,John</v>
          </cell>
          <cell r="O387">
            <v>0</v>
          </cell>
        </row>
        <row r="388">
          <cell r="A388" t="str">
            <v>AM OPERATORS</v>
          </cell>
          <cell r="B388" t="str">
            <v>None</v>
          </cell>
          <cell r="C388" t="str">
            <v>None</v>
          </cell>
          <cell r="D388" t="str">
            <v>Tremblay,Paul</v>
          </cell>
          <cell r="E388" t="str">
            <v>Jary,Norm</v>
          </cell>
          <cell r="F388">
            <v>664580</v>
          </cell>
          <cell r="G388" t="str">
            <v>Stark,George</v>
          </cell>
          <cell r="O388">
            <v>0</v>
          </cell>
        </row>
        <row r="389">
          <cell r="A389" t="str">
            <v>AM OPERATORS</v>
          </cell>
          <cell r="B389" t="str">
            <v>None</v>
          </cell>
          <cell r="C389" t="str">
            <v>None</v>
          </cell>
          <cell r="D389" t="str">
            <v>Tremblay,Paul</v>
          </cell>
          <cell r="E389" t="str">
            <v>Jary,Norm</v>
          </cell>
          <cell r="F389">
            <v>666953</v>
          </cell>
          <cell r="G389" t="str">
            <v>Kennedy,Tam</v>
          </cell>
          <cell r="O389">
            <v>0</v>
          </cell>
        </row>
        <row r="390">
          <cell r="A390" t="str">
            <v>AM OPERATORS</v>
          </cell>
          <cell r="B390" t="str">
            <v>None</v>
          </cell>
          <cell r="C390" t="str">
            <v>None</v>
          </cell>
          <cell r="D390" t="str">
            <v>Tremblay,Paul</v>
          </cell>
          <cell r="E390" t="str">
            <v>Jary,Norm</v>
          </cell>
          <cell r="F390">
            <v>674226</v>
          </cell>
          <cell r="G390" t="str">
            <v>Patterson,Drew</v>
          </cell>
          <cell r="O390">
            <v>0</v>
          </cell>
        </row>
        <row r="391">
          <cell r="A391" t="str">
            <v>AM OPERATORS</v>
          </cell>
          <cell r="B391" t="str">
            <v>None</v>
          </cell>
          <cell r="C391" t="str">
            <v>None</v>
          </cell>
          <cell r="D391" t="str">
            <v>Tremblay,Paul</v>
          </cell>
          <cell r="E391" t="str">
            <v>Jary,Norm</v>
          </cell>
          <cell r="F391">
            <v>692545</v>
          </cell>
          <cell r="G391" t="str">
            <v>Kuhl,Rainer</v>
          </cell>
          <cell r="O391">
            <v>0</v>
          </cell>
        </row>
        <row r="392">
          <cell r="A392" t="str">
            <v>AM OPERATORS</v>
          </cell>
          <cell r="B392" t="str">
            <v>None</v>
          </cell>
          <cell r="C392" t="str">
            <v>None</v>
          </cell>
          <cell r="D392" t="str">
            <v>Tremblay,Paul</v>
          </cell>
          <cell r="E392" t="str">
            <v>Jary,Norm</v>
          </cell>
          <cell r="F392">
            <v>756462</v>
          </cell>
          <cell r="G392" t="str">
            <v>Graber,Mathieu</v>
          </cell>
          <cell r="O392">
            <v>0</v>
          </cell>
        </row>
        <row r="393">
          <cell r="A393" t="str">
            <v>AM OPERATORS</v>
          </cell>
          <cell r="B393" t="str">
            <v>None</v>
          </cell>
          <cell r="C393" t="str">
            <v>None</v>
          </cell>
          <cell r="D393" t="str">
            <v>Tremblay,Paul</v>
          </cell>
          <cell r="E393" t="str">
            <v>Jary,Norm</v>
          </cell>
          <cell r="F393">
            <v>756784</v>
          </cell>
          <cell r="G393" t="str">
            <v>Stubensey,Laureen</v>
          </cell>
          <cell r="O393">
            <v>0</v>
          </cell>
        </row>
        <row r="394">
          <cell r="A394" t="str">
            <v>AM OPERATORS</v>
          </cell>
          <cell r="B394" t="str">
            <v>None</v>
          </cell>
          <cell r="C394" t="str">
            <v>None</v>
          </cell>
          <cell r="D394" t="str">
            <v>Tremblay,Paul</v>
          </cell>
          <cell r="E394" t="str">
            <v>Jary,Norm</v>
          </cell>
          <cell r="F394">
            <v>786625</v>
          </cell>
          <cell r="G394" t="str">
            <v>Cressy,Frank</v>
          </cell>
          <cell r="O394">
            <v>0</v>
          </cell>
        </row>
        <row r="395">
          <cell r="A395" t="str">
            <v>AM OPERATORS</v>
          </cell>
          <cell r="B395" t="str">
            <v>None</v>
          </cell>
          <cell r="C395" t="str">
            <v>None</v>
          </cell>
          <cell r="D395" t="str">
            <v>Tremblay,Paul</v>
          </cell>
          <cell r="E395" t="str">
            <v>Jary,Norm</v>
          </cell>
          <cell r="F395">
            <v>822612</v>
          </cell>
          <cell r="G395" t="str">
            <v>Hodgson,Keith</v>
          </cell>
          <cell r="O395">
            <v>0</v>
          </cell>
        </row>
        <row r="396">
          <cell r="A396" t="str">
            <v>AM OPERATORS</v>
          </cell>
          <cell r="B396" t="str">
            <v>None</v>
          </cell>
          <cell r="C396" t="str">
            <v>None</v>
          </cell>
          <cell r="D396" t="str">
            <v>Tremblay,Paul</v>
          </cell>
          <cell r="E396" t="str">
            <v>Jary,Norm</v>
          </cell>
          <cell r="F396">
            <v>884653</v>
          </cell>
          <cell r="G396" t="str">
            <v>Whittaker,Cindy</v>
          </cell>
          <cell r="H396" t="str">
            <v>Y</v>
          </cell>
          <cell r="K396">
            <v>153</v>
          </cell>
          <cell r="O396">
            <v>153</v>
          </cell>
        </row>
        <row r="397">
          <cell r="A397" t="str">
            <v>AM OPERATORS</v>
          </cell>
          <cell r="B397" t="str">
            <v>None</v>
          </cell>
          <cell r="C397" t="str">
            <v>None</v>
          </cell>
          <cell r="D397" t="str">
            <v>Tremblay,Paul</v>
          </cell>
          <cell r="E397" t="str">
            <v>Jary,Norm</v>
          </cell>
          <cell r="F397">
            <v>888034</v>
          </cell>
          <cell r="G397" t="str">
            <v>Mason,Shelley</v>
          </cell>
          <cell r="O397">
            <v>0</v>
          </cell>
        </row>
        <row r="398">
          <cell r="A398" t="str">
            <v>AM OPERATORS</v>
          </cell>
          <cell r="B398" t="str">
            <v>None</v>
          </cell>
          <cell r="C398" t="str">
            <v>None</v>
          </cell>
          <cell r="D398" t="str">
            <v>Tremblay,Paul</v>
          </cell>
          <cell r="E398" t="str">
            <v>Jary,Norm</v>
          </cell>
          <cell r="F398">
            <v>931581</v>
          </cell>
          <cell r="G398" t="str">
            <v>Lowans,Lori-Ann S.</v>
          </cell>
          <cell r="O398">
            <v>0</v>
          </cell>
        </row>
        <row r="399">
          <cell r="A399" t="str">
            <v>AM OPERATORS</v>
          </cell>
          <cell r="B399" t="str">
            <v>None</v>
          </cell>
          <cell r="C399" t="str">
            <v>None</v>
          </cell>
          <cell r="D399" t="str">
            <v>Tremblay,Paul</v>
          </cell>
          <cell r="E399" t="str">
            <v>Jary,Norm</v>
          </cell>
          <cell r="F399">
            <v>943194</v>
          </cell>
          <cell r="G399" t="str">
            <v>Clancy,Colleen</v>
          </cell>
          <cell r="O399">
            <v>0</v>
          </cell>
        </row>
        <row r="400">
          <cell r="A400" t="str">
            <v>AM OPERATORS</v>
          </cell>
          <cell r="B400" t="str">
            <v>None</v>
          </cell>
          <cell r="C400" t="str">
            <v>None</v>
          </cell>
          <cell r="D400" t="str">
            <v>Tremblay,Paul</v>
          </cell>
          <cell r="E400" t="str">
            <v>Jary,Norm</v>
          </cell>
          <cell r="F400">
            <v>943271</v>
          </cell>
          <cell r="G400" t="str">
            <v>Mcgurn,Stephen</v>
          </cell>
          <cell r="O400">
            <v>0</v>
          </cell>
        </row>
        <row r="401">
          <cell r="A401" t="str">
            <v>AM OPERATORS</v>
          </cell>
          <cell r="B401" t="str">
            <v>None</v>
          </cell>
          <cell r="C401" t="str">
            <v>None</v>
          </cell>
          <cell r="D401" t="str">
            <v>Tremblay,Paul</v>
          </cell>
          <cell r="E401" t="str">
            <v>Jary,Norm</v>
          </cell>
          <cell r="F401">
            <v>943313</v>
          </cell>
          <cell r="G401" t="str">
            <v>Sykes,David</v>
          </cell>
          <cell r="O401">
            <v>0</v>
          </cell>
        </row>
        <row r="402">
          <cell r="A402" t="str">
            <v>AM OPERATORS</v>
          </cell>
          <cell r="B402" t="str">
            <v>None</v>
          </cell>
          <cell r="C402" t="str">
            <v>None</v>
          </cell>
          <cell r="D402" t="str">
            <v>Tremblay,Paul</v>
          </cell>
          <cell r="E402" t="str">
            <v>Jary,Norm</v>
          </cell>
          <cell r="F402">
            <v>946421</v>
          </cell>
          <cell r="G402" t="str">
            <v>Irvine,Tom</v>
          </cell>
          <cell r="I402">
            <v>77.5</v>
          </cell>
          <cell r="K402">
            <v>31.5</v>
          </cell>
          <cell r="M402">
            <v>2</v>
          </cell>
          <cell r="O402">
            <v>111</v>
          </cell>
        </row>
        <row r="403">
          <cell r="A403" t="str">
            <v>AM OPERATORS</v>
          </cell>
          <cell r="B403" t="str">
            <v>None</v>
          </cell>
          <cell r="C403" t="str">
            <v>None</v>
          </cell>
          <cell r="D403" t="str">
            <v>Tremblay,Paul</v>
          </cell>
          <cell r="E403" t="str">
            <v>Jary,Norm</v>
          </cell>
          <cell r="F403">
            <v>964831</v>
          </cell>
          <cell r="G403" t="str">
            <v>Ruttan,Colin</v>
          </cell>
          <cell r="O403">
            <v>0</v>
          </cell>
        </row>
        <row r="404">
          <cell r="A404" t="str">
            <v>AM OPERATORS</v>
          </cell>
          <cell r="B404" t="str">
            <v>None</v>
          </cell>
          <cell r="C404" t="str">
            <v>None</v>
          </cell>
          <cell r="D404" t="str">
            <v>Tremblay,Paul</v>
          </cell>
          <cell r="E404" t="str">
            <v>Jary,Norm</v>
          </cell>
          <cell r="F404">
            <v>965601</v>
          </cell>
          <cell r="G404" t="str">
            <v>Maw,Brady M.J.</v>
          </cell>
          <cell r="O404">
            <v>0</v>
          </cell>
        </row>
        <row r="405">
          <cell r="A405" t="str">
            <v>AM OPERATORS</v>
          </cell>
          <cell r="B405" t="str">
            <v>None</v>
          </cell>
          <cell r="C405" t="str">
            <v>None</v>
          </cell>
          <cell r="D405" t="str">
            <v>Tremblay,Paul</v>
          </cell>
          <cell r="E405" t="str">
            <v>Jary,Norm</v>
          </cell>
          <cell r="F405">
            <v>969906</v>
          </cell>
          <cell r="G405" t="str">
            <v>Kelly,Tom</v>
          </cell>
          <cell r="O405">
            <v>0</v>
          </cell>
        </row>
        <row r="406">
          <cell r="A406" t="str">
            <v>AM OPERATORS</v>
          </cell>
          <cell r="B406" t="str">
            <v>None</v>
          </cell>
          <cell r="C406" t="str">
            <v>None</v>
          </cell>
          <cell r="D406" t="str">
            <v>Tremblay,Paul</v>
          </cell>
          <cell r="E406" t="str">
            <v>Jary,Norm</v>
          </cell>
          <cell r="F406">
            <v>969983</v>
          </cell>
          <cell r="G406" t="str">
            <v>Hoyle,Larry</v>
          </cell>
          <cell r="O406">
            <v>0</v>
          </cell>
        </row>
        <row r="407">
          <cell r="A407" t="str">
            <v>AM OPERATORS</v>
          </cell>
          <cell r="B407" t="str">
            <v>None</v>
          </cell>
          <cell r="C407" t="str">
            <v>None</v>
          </cell>
          <cell r="D407" t="str">
            <v>Tremblay,Paul</v>
          </cell>
          <cell r="E407" t="str">
            <v>Jary,Norm</v>
          </cell>
          <cell r="F407">
            <v>970004</v>
          </cell>
          <cell r="G407" t="str">
            <v>Meilleur,Paul</v>
          </cell>
          <cell r="O407">
            <v>0</v>
          </cell>
        </row>
        <row r="408">
          <cell r="A408" t="str">
            <v>AM OPERATORS</v>
          </cell>
          <cell r="B408" t="str">
            <v>None</v>
          </cell>
          <cell r="C408" t="str">
            <v>None</v>
          </cell>
          <cell r="D408" t="str">
            <v>Tremblay,Paul</v>
          </cell>
          <cell r="E408" t="str">
            <v>Jary,Norm</v>
          </cell>
          <cell r="F408">
            <v>970011</v>
          </cell>
          <cell r="G408" t="str">
            <v>Griese,Alan</v>
          </cell>
          <cell r="O408">
            <v>0</v>
          </cell>
        </row>
        <row r="409">
          <cell r="A409" t="str">
            <v>AM OPERATORS</v>
          </cell>
          <cell r="B409" t="str">
            <v>None</v>
          </cell>
          <cell r="C409" t="str">
            <v>None</v>
          </cell>
          <cell r="D409" t="str">
            <v>Tremblay,Paul</v>
          </cell>
          <cell r="E409" t="str">
            <v>Jary,Norm</v>
          </cell>
          <cell r="F409">
            <v>970963</v>
          </cell>
          <cell r="G409" t="str">
            <v>Jeffs,Scott</v>
          </cell>
          <cell r="O409">
            <v>0</v>
          </cell>
        </row>
        <row r="410">
          <cell r="A410" t="str">
            <v>AM OPERATORS</v>
          </cell>
          <cell r="B410" t="str">
            <v>None</v>
          </cell>
          <cell r="C410" t="str">
            <v>None</v>
          </cell>
          <cell r="D410" t="str">
            <v>Tremblay,Paul</v>
          </cell>
          <cell r="E410" t="str">
            <v>Jary,Norm</v>
          </cell>
          <cell r="F410">
            <v>970984</v>
          </cell>
          <cell r="G410" t="str">
            <v>Thompson,Brent</v>
          </cell>
          <cell r="O410">
            <v>0</v>
          </cell>
        </row>
        <row r="411">
          <cell r="A411" t="str">
            <v>AM OPERATORS</v>
          </cell>
          <cell r="B411" t="str">
            <v>None</v>
          </cell>
          <cell r="C411" t="str">
            <v>None</v>
          </cell>
          <cell r="D411" t="str">
            <v>Tremblay,Paul</v>
          </cell>
          <cell r="E411" t="str">
            <v>Jary,Norm</v>
          </cell>
          <cell r="F411">
            <v>971026</v>
          </cell>
          <cell r="G411" t="str">
            <v>Hebert,Linda</v>
          </cell>
          <cell r="O411">
            <v>0</v>
          </cell>
        </row>
        <row r="412">
          <cell r="A412" t="str">
            <v>AM OPERATORS</v>
          </cell>
          <cell r="B412" t="str">
            <v>None</v>
          </cell>
          <cell r="C412" t="str">
            <v>None</v>
          </cell>
          <cell r="D412" t="str">
            <v>Tremblay,Paul</v>
          </cell>
          <cell r="E412" t="str">
            <v>Jary,Norm</v>
          </cell>
          <cell r="F412">
            <v>973434</v>
          </cell>
          <cell r="G412" t="str">
            <v>Brook,Tony</v>
          </cell>
          <cell r="O412">
            <v>0</v>
          </cell>
        </row>
        <row r="413">
          <cell r="A413" t="str">
            <v>AM OPERATORS</v>
          </cell>
          <cell r="B413" t="str">
            <v>None</v>
          </cell>
          <cell r="C413" t="str">
            <v>None</v>
          </cell>
          <cell r="D413" t="str">
            <v>Tremblay,Paul</v>
          </cell>
          <cell r="E413" t="str">
            <v>Jary,Norm</v>
          </cell>
          <cell r="F413">
            <v>973462</v>
          </cell>
          <cell r="G413" t="str">
            <v>MacDermid,John</v>
          </cell>
          <cell r="O413">
            <v>0</v>
          </cell>
        </row>
        <row r="414">
          <cell r="A414" t="str">
            <v>AM OPERATORS</v>
          </cell>
          <cell r="B414" t="str">
            <v>None</v>
          </cell>
          <cell r="C414" t="str">
            <v>None</v>
          </cell>
          <cell r="D414" t="str">
            <v>Tremblay,Paul</v>
          </cell>
          <cell r="E414" t="str">
            <v>Rhodes,Rick</v>
          </cell>
          <cell r="F414">
            <v>193795</v>
          </cell>
          <cell r="G414" t="str">
            <v>Trebilcock,Terry</v>
          </cell>
          <cell r="H414" t="str">
            <v>Y</v>
          </cell>
          <cell r="I414">
            <v>54</v>
          </cell>
          <cell r="J414">
            <v>63</v>
          </cell>
          <cell r="K414">
            <v>27</v>
          </cell>
          <cell r="L414">
            <v>39</v>
          </cell>
          <cell r="M414">
            <v>27</v>
          </cell>
          <cell r="O414">
            <v>210</v>
          </cell>
        </row>
        <row r="415">
          <cell r="A415" t="str">
            <v>AM OPERATORS</v>
          </cell>
          <cell r="B415" t="str">
            <v>None</v>
          </cell>
          <cell r="C415" t="str">
            <v>None</v>
          </cell>
          <cell r="D415" t="str">
            <v>Tremblay,Paul</v>
          </cell>
          <cell r="E415" t="str">
            <v>Smockum,Stephen</v>
          </cell>
          <cell r="F415">
            <v>160146</v>
          </cell>
          <cell r="G415" t="str">
            <v>Carpenter,John</v>
          </cell>
          <cell r="H415" t="str">
            <v>Y</v>
          </cell>
          <cell r="I415">
            <v>104</v>
          </cell>
          <cell r="K415">
            <v>4</v>
          </cell>
          <cell r="M415">
            <v>52</v>
          </cell>
          <cell r="O415">
            <v>160</v>
          </cell>
        </row>
        <row r="416">
          <cell r="A416" t="str">
            <v>AM OPERATORS</v>
          </cell>
          <cell r="B416" t="str">
            <v>None</v>
          </cell>
          <cell r="C416" t="str">
            <v>None</v>
          </cell>
          <cell r="D416" t="str">
            <v>Tremblay,Paul</v>
          </cell>
          <cell r="E416" t="str">
            <v>Smockum,Stephen</v>
          </cell>
          <cell r="F416">
            <v>163632</v>
          </cell>
          <cell r="G416" t="str">
            <v>Watson,C K</v>
          </cell>
          <cell r="H416" t="str">
            <v>Y</v>
          </cell>
          <cell r="K416">
            <v>140</v>
          </cell>
          <cell r="O416">
            <v>140</v>
          </cell>
        </row>
        <row r="417">
          <cell r="A417" t="str">
            <v>AM OPERATORS</v>
          </cell>
          <cell r="B417" t="str">
            <v>None</v>
          </cell>
          <cell r="C417" t="str">
            <v>None</v>
          </cell>
          <cell r="D417" t="str">
            <v>Tremblay,Paul</v>
          </cell>
          <cell r="E417" t="str">
            <v>Smockum,Stephen</v>
          </cell>
          <cell r="F417">
            <v>177315</v>
          </cell>
          <cell r="G417" t="str">
            <v>Clayton,Shelley</v>
          </cell>
          <cell r="H417" t="str">
            <v>Y</v>
          </cell>
          <cell r="I417">
            <v>8.5</v>
          </cell>
          <cell r="K417">
            <v>117.5</v>
          </cell>
          <cell r="O417">
            <v>126</v>
          </cell>
        </row>
        <row r="418">
          <cell r="A418" t="str">
            <v>AM OPERATORS</v>
          </cell>
          <cell r="B418" t="str">
            <v>None</v>
          </cell>
          <cell r="C418" t="str">
            <v>None</v>
          </cell>
          <cell r="D418" t="str">
            <v>Tremblay,Paul</v>
          </cell>
          <cell r="E418" t="str">
            <v>Smockum,Stephen</v>
          </cell>
          <cell r="F418">
            <v>178083</v>
          </cell>
          <cell r="G418" t="str">
            <v>Bryan,Carol</v>
          </cell>
          <cell r="H418" t="str">
            <v>Y</v>
          </cell>
          <cell r="I418">
            <v>112</v>
          </cell>
          <cell r="M418">
            <v>28</v>
          </cell>
          <cell r="O418">
            <v>140</v>
          </cell>
        </row>
        <row r="419">
          <cell r="A419" t="str">
            <v>AM OPERATORS</v>
          </cell>
          <cell r="B419" t="str">
            <v>None</v>
          </cell>
          <cell r="C419" t="str">
            <v>None</v>
          </cell>
          <cell r="D419" t="str">
            <v>Tremblay,Paul</v>
          </cell>
          <cell r="E419" t="str">
            <v>Smockum,Stephen</v>
          </cell>
          <cell r="F419">
            <v>180164</v>
          </cell>
          <cell r="G419" t="str">
            <v>Kim,Susan U.</v>
          </cell>
          <cell r="H419" t="str">
            <v>Y</v>
          </cell>
          <cell r="K419">
            <v>140</v>
          </cell>
          <cell r="O419">
            <v>140</v>
          </cell>
        </row>
        <row r="420">
          <cell r="A420" t="str">
            <v>AM OPERATORS</v>
          </cell>
          <cell r="B420" t="str">
            <v>None</v>
          </cell>
          <cell r="C420" t="str">
            <v>None</v>
          </cell>
          <cell r="D420" t="str">
            <v>Tremblay,Paul</v>
          </cell>
          <cell r="E420" t="str">
            <v>Smockum,Stephen</v>
          </cell>
          <cell r="F420">
            <v>180245</v>
          </cell>
          <cell r="G420" t="str">
            <v>Atkinson,Meghan</v>
          </cell>
          <cell r="H420" t="str">
            <v>Y</v>
          </cell>
          <cell r="K420">
            <v>133</v>
          </cell>
          <cell r="O420">
            <v>133</v>
          </cell>
        </row>
        <row r="421">
          <cell r="A421" t="str">
            <v>AM OPERATORS</v>
          </cell>
          <cell r="B421" t="str">
            <v>None</v>
          </cell>
          <cell r="C421" t="str">
            <v>None</v>
          </cell>
          <cell r="D421" t="str">
            <v>Tremblay,Paul</v>
          </cell>
          <cell r="E421" t="str">
            <v>Smockum,Stephen</v>
          </cell>
          <cell r="F421">
            <v>180325</v>
          </cell>
          <cell r="G421" t="str">
            <v>Hamilton,Mark</v>
          </cell>
          <cell r="H421" t="str">
            <v>Y</v>
          </cell>
          <cell r="K421">
            <v>142</v>
          </cell>
          <cell r="O421">
            <v>142</v>
          </cell>
        </row>
        <row r="422">
          <cell r="A422" t="str">
            <v>AM OPERATORS</v>
          </cell>
          <cell r="B422" t="str">
            <v>None</v>
          </cell>
          <cell r="C422" t="str">
            <v>None</v>
          </cell>
          <cell r="D422" t="str">
            <v>Tremblay,Paul</v>
          </cell>
          <cell r="E422" t="str">
            <v>Smockum,Stephen</v>
          </cell>
          <cell r="F422">
            <v>181670</v>
          </cell>
          <cell r="G422" t="str">
            <v>Jones,Candace Mae</v>
          </cell>
          <cell r="H422" t="str">
            <v>Y</v>
          </cell>
          <cell r="K422">
            <v>143.5</v>
          </cell>
          <cell r="M422">
            <v>7</v>
          </cell>
          <cell r="O422">
            <v>150.5</v>
          </cell>
        </row>
        <row r="423">
          <cell r="A423" t="str">
            <v>AM OPERATORS</v>
          </cell>
          <cell r="B423" t="str">
            <v>None</v>
          </cell>
          <cell r="C423" t="str">
            <v>None</v>
          </cell>
          <cell r="D423" t="str">
            <v>Tremblay,Paul</v>
          </cell>
          <cell r="E423" t="str">
            <v>Smockum,Stephen</v>
          </cell>
          <cell r="F423">
            <v>182116</v>
          </cell>
          <cell r="G423" t="str">
            <v>Hill,Emily R.</v>
          </cell>
          <cell r="H423" t="str">
            <v>Y</v>
          </cell>
          <cell r="O423">
            <v>0</v>
          </cell>
        </row>
        <row r="424">
          <cell r="A424" t="str">
            <v>AM OPERATORS</v>
          </cell>
          <cell r="B424" t="str">
            <v>None</v>
          </cell>
          <cell r="C424" t="str">
            <v>None</v>
          </cell>
          <cell r="D424" t="str">
            <v>Tremblay,Paul</v>
          </cell>
          <cell r="E424" t="str">
            <v>Smockum,Stephen</v>
          </cell>
          <cell r="F424">
            <v>182178</v>
          </cell>
          <cell r="G424" t="str">
            <v>Hosick,Howard O.</v>
          </cell>
          <cell r="O424">
            <v>0</v>
          </cell>
        </row>
        <row r="425">
          <cell r="A425" t="str">
            <v>AM OPERATORS</v>
          </cell>
          <cell r="B425" t="str">
            <v>None</v>
          </cell>
          <cell r="C425" t="str">
            <v>None</v>
          </cell>
          <cell r="D425" t="str">
            <v>Tremblay,Paul</v>
          </cell>
          <cell r="E425" t="str">
            <v>Smockum,Stephen</v>
          </cell>
          <cell r="F425">
            <v>182191</v>
          </cell>
          <cell r="G425" t="str">
            <v>Sullivan,Wayne K.</v>
          </cell>
          <cell r="I425">
            <v>140</v>
          </cell>
          <cell r="K425">
            <v>7</v>
          </cell>
          <cell r="L425">
            <v>1</v>
          </cell>
          <cell r="O425">
            <v>148</v>
          </cell>
        </row>
        <row r="426">
          <cell r="A426" t="str">
            <v>AM OPERATORS</v>
          </cell>
          <cell r="B426" t="str">
            <v>None</v>
          </cell>
          <cell r="C426" t="str">
            <v>None</v>
          </cell>
          <cell r="D426" t="str">
            <v>Tremblay,Paul</v>
          </cell>
          <cell r="E426" t="str">
            <v>Smockum,Stephen</v>
          </cell>
          <cell r="F426">
            <v>182375</v>
          </cell>
          <cell r="G426" t="str">
            <v>Williams,Lynn</v>
          </cell>
          <cell r="H426" t="str">
            <v>Y</v>
          </cell>
          <cell r="K426">
            <v>147</v>
          </cell>
          <cell r="O426">
            <v>147</v>
          </cell>
        </row>
        <row r="427">
          <cell r="A427" t="str">
            <v>AM OPERATORS</v>
          </cell>
          <cell r="B427" t="str">
            <v>None</v>
          </cell>
          <cell r="C427" t="str">
            <v>None</v>
          </cell>
          <cell r="D427" t="str">
            <v>Tremblay,Paul</v>
          </cell>
          <cell r="E427" t="str">
            <v>Smockum,Stephen</v>
          </cell>
          <cell r="F427">
            <v>414813</v>
          </cell>
          <cell r="G427" t="str">
            <v>Mckendrick,D</v>
          </cell>
          <cell r="H427" t="str">
            <v>Y</v>
          </cell>
          <cell r="I427">
            <v>94.5</v>
          </cell>
          <cell r="K427">
            <v>14</v>
          </cell>
          <cell r="M427">
            <v>31.5</v>
          </cell>
          <cell r="O427">
            <v>140</v>
          </cell>
        </row>
        <row r="428">
          <cell r="A428" t="str">
            <v>AM OPERATORS</v>
          </cell>
          <cell r="B428" t="str">
            <v>None</v>
          </cell>
          <cell r="C428" t="str">
            <v>None</v>
          </cell>
          <cell r="D428" t="str">
            <v>Tremblay,Paul</v>
          </cell>
          <cell r="E428" t="str">
            <v>Smockum,Stephen</v>
          </cell>
          <cell r="F428">
            <v>608090</v>
          </cell>
          <cell r="G428" t="str">
            <v>Brown,Terry</v>
          </cell>
          <cell r="H428" t="str">
            <v>Y</v>
          </cell>
          <cell r="I428">
            <v>108.1</v>
          </cell>
          <cell r="K428">
            <v>19.100000000000001</v>
          </cell>
          <cell r="M428">
            <v>1.5</v>
          </cell>
          <cell r="O428">
            <v>128.69999999999999</v>
          </cell>
        </row>
        <row r="429">
          <cell r="A429" t="str">
            <v>AM OPERATORS</v>
          </cell>
          <cell r="B429" t="str">
            <v>None</v>
          </cell>
          <cell r="C429" t="str">
            <v>None</v>
          </cell>
          <cell r="D429" t="str">
            <v>Tremblay,Paul</v>
          </cell>
          <cell r="E429" t="str">
            <v>Smockum,Stephen</v>
          </cell>
          <cell r="F429">
            <v>646772</v>
          </cell>
          <cell r="G429" t="str">
            <v>Tackaberry,Darryl</v>
          </cell>
          <cell r="H429" t="str">
            <v>Y</v>
          </cell>
          <cell r="I429">
            <v>76</v>
          </cell>
          <cell r="J429">
            <v>13</v>
          </cell>
          <cell r="K429">
            <v>45</v>
          </cell>
          <cell r="L429">
            <v>6</v>
          </cell>
          <cell r="O429">
            <v>140</v>
          </cell>
        </row>
        <row r="430">
          <cell r="A430" t="str">
            <v>AM OPERATORS</v>
          </cell>
          <cell r="B430" t="str">
            <v>None</v>
          </cell>
          <cell r="C430" t="str">
            <v>None</v>
          </cell>
          <cell r="D430" t="str">
            <v>Tremblay,Paul</v>
          </cell>
          <cell r="E430" t="str">
            <v>Smockum,Stephen</v>
          </cell>
          <cell r="F430">
            <v>715680</v>
          </cell>
          <cell r="G430" t="str">
            <v>Warner,Kathryn</v>
          </cell>
          <cell r="H430" t="str">
            <v>Y</v>
          </cell>
          <cell r="K430">
            <v>70</v>
          </cell>
          <cell r="O430">
            <v>70</v>
          </cell>
        </row>
        <row r="431">
          <cell r="A431" t="str">
            <v>AM OPERATORS</v>
          </cell>
          <cell r="B431" t="str">
            <v>None</v>
          </cell>
          <cell r="C431" t="str">
            <v>None</v>
          </cell>
          <cell r="D431" t="str">
            <v>Tremblay,Paul</v>
          </cell>
          <cell r="E431" t="str">
            <v>Smockum,Stephen</v>
          </cell>
          <cell r="F431">
            <v>823956</v>
          </cell>
          <cell r="G431" t="str">
            <v>Briggs,Natalie</v>
          </cell>
          <cell r="H431" t="str">
            <v>Y</v>
          </cell>
          <cell r="K431">
            <v>117</v>
          </cell>
          <cell r="L431">
            <v>23</v>
          </cell>
          <cell r="O431">
            <v>140</v>
          </cell>
        </row>
        <row r="432">
          <cell r="A432" t="str">
            <v>AM OPERATORS</v>
          </cell>
          <cell r="B432" t="str">
            <v>None</v>
          </cell>
          <cell r="C432" t="str">
            <v>None</v>
          </cell>
          <cell r="D432" t="str">
            <v>Tremblay,Paul</v>
          </cell>
          <cell r="E432" t="str">
            <v>Smockum,Stephen</v>
          </cell>
          <cell r="F432">
            <v>867741</v>
          </cell>
          <cell r="G432" t="str">
            <v>Rhodes,Rick</v>
          </cell>
          <cell r="H432" t="str">
            <v>Y</v>
          </cell>
          <cell r="O432">
            <v>0</v>
          </cell>
        </row>
        <row r="433">
          <cell r="A433" t="str">
            <v>AM OPERATORS</v>
          </cell>
          <cell r="B433" t="str">
            <v>None</v>
          </cell>
          <cell r="C433" t="str">
            <v>None</v>
          </cell>
          <cell r="D433" t="str">
            <v>Tremblay,Paul</v>
          </cell>
          <cell r="E433" t="str">
            <v>Smockum,Stephen</v>
          </cell>
          <cell r="F433">
            <v>953750</v>
          </cell>
          <cell r="G433" t="str">
            <v>Sauve,Gisele</v>
          </cell>
          <cell r="H433" t="str">
            <v>Y</v>
          </cell>
          <cell r="K433">
            <v>158.5</v>
          </cell>
          <cell r="M433">
            <v>1.5</v>
          </cell>
          <cell r="O433">
            <v>160</v>
          </cell>
        </row>
        <row r="434">
          <cell r="A434" t="str">
            <v>AM OPERATORS</v>
          </cell>
          <cell r="B434" t="str">
            <v>None</v>
          </cell>
          <cell r="C434" t="str">
            <v>None</v>
          </cell>
          <cell r="D434" t="str">
            <v>Tremblay,Paul</v>
          </cell>
          <cell r="E434" t="str">
            <v>Smockum,Stephen</v>
          </cell>
          <cell r="F434">
            <v>953764</v>
          </cell>
          <cell r="G434" t="str">
            <v>Colden,Brad</v>
          </cell>
          <cell r="H434" t="str">
            <v>Y</v>
          </cell>
          <cell r="I434">
            <v>53</v>
          </cell>
          <cell r="J434">
            <v>13</v>
          </cell>
          <cell r="K434">
            <v>86</v>
          </cell>
          <cell r="O434">
            <v>152</v>
          </cell>
        </row>
        <row r="435">
          <cell r="A435" t="str">
            <v>AM OPERATORS</v>
          </cell>
          <cell r="B435" t="str">
            <v>None</v>
          </cell>
          <cell r="C435" t="str">
            <v>None</v>
          </cell>
          <cell r="D435" t="str">
            <v>Tremblay,Paul</v>
          </cell>
          <cell r="E435" t="str">
            <v>Smockum,Stephen</v>
          </cell>
          <cell r="F435">
            <v>971754</v>
          </cell>
          <cell r="G435" t="str">
            <v>Fraser,Sharon</v>
          </cell>
          <cell r="H435" t="str">
            <v>Y</v>
          </cell>
          <cell r="K435">
            <v>105</v>
          </cell>
          <cell r="M435">
            <v>15</v>
          </cell>
          <cell r="O435">
            <v>120</v>
          </cell>
        </row>
        <row r="436">
          <cell r="A436" t="str">
            <v>AM OPERATORS</v>
          </cell>
          <cell r="B436" t="str">
            <v>None</v>
          </cell>
          <cell r="C436" t="str">
            <v>None</v>
          </cell>
          <cell r="D436" t="str">
            <v>Tremblay,Paul</v>
          </cell>
          <cell r="E436" t="str">
            <v>Tremblay,Paul</v>
          </cell>
          <cell r="F436">
            <v>47095</v>
          </cell>
          <cell r="G436" t="str">
            <v>Steele,Marjorie</v>
          </cell>
          <cell r="H436" t="str">
            <v>Y</v>
          </cell>
          <cell r="K436">
            <v>160</v>
          </cell>
          <cell r="O436">
            <v>160</v>
          </cell>
        </row>
        <row r="437">
          <cell r="A437" t="str">
            <v>AM OPERATORS</v>
          </cell>
          <cell r="B437" t="str">
            <v>None</v>
          </cell>
          <cell r="C437" t="str">
            <v>None</v>
          </cell>
          <cell r="D437" t="str">
            <v>Tremblay,Paul</v>
          </cell>
          <cell r="E437" t="str">
            <v>Tremblay,Paul</v>
          </cell>
          <cell r="F437">
            <v>55790</v>
          </cell>
          <cell r="G437" t="str">
            <v>Ferguson,Mike</v>
          </cell>
          <cell r="H437" t="str">
            <v>Y</v>
          </cell>
          <cell r="I437">
            <v>161</v>
          </cell>
          <cell r="K437">
            <v>5</v>
          </cell>
          <cell r="M437">
            <v>16</v>
          </cell>
          <cell r="O437">
            <v>182</v>
          </cell>
        </row>
        <row r="438">
          <cell r="A438" t="str">
            <v>AM OPERATORS</v>
          </cell>
          <cell r="B438" t="str">
            <v>None</v>
          </cell>
          <cell r="C438" t="str">
            <v>None</v>
          </cell>
          <cell r="D438" t="str">
            <v>Tremblay,Paul</v>
          </cell>
          <cell r="E438" t="str">
            <v>Tremblay,Paul</v>
          </cell>
          <cell r="F438">
            <v>175720</v>
          </cell>
          <cell r="G438" t="str">
            <v>Davila,Helene L.</v>
          </cell>
          <cell r="O438">
            <v>0</v>
          </cell>
        </row>
        <row r="439">
          <cell r="A439" t="str">
            <v>AM OPERATORS</v>
          </cell>
          <cell r="B439" t="str">
            <v>None</v>
          </cell>
          <cell r="C439" t="str">
            <v>None</v>
          </cell>
          <cell r="D439" t="str">
            <v>Tremblay,Paul</v>
          </cell>
          <cell r="E439" t="str">
            <v>Tremblay,Paul</v>
          </cell>
          <cell r="F439">
            <v>399686</v>
          </cell>
          <cell r="G439" t="str">
            <v>Moir,Julie</v>
          </cell>
          <cell r="H439" t="str">
            <v>Y</v>
          </cell>
          <cell r="I439">
            <v>48</v>
          </cell>
          <cell r="J439">
            <v>20</v>
          </cell>
          <cell r="K439">
            <v>48</v>
          </cell>
          <cell r="L439">
            <v>16</v>
          </cell>
          <cell r="M439">
            <v>28</v>
          </cell>
          <cell r="O439">
            <v>160</v>
          </cell>
        </row>
        <row r="440">
          <cell r="A440" t="str">
            <v>AM OPERATORS</v>
          </cell>
          <cell r="B440" t="str">
            <v>None</v>
          </cell>
          <cell r="C440" t="str">
            <v>None</v>
          </cell>
          <cell r="D440" t="str">
            <v>Tremblay,Paul</v>
          </cell>
          <cell r="E440" t="str">
            <v>Tremblay,Paul</v>
          </cell>
          <cell r="F440">
            <v>525581</v>
          </cell>
          <cell r="G440" t="str">
            <v>Smockum,Stephen</v>
          </cell>
          <cell r="H440" t="str">
            <v>Y</v>
          </cell>
          <cell r="I440">
            <v>102</v>
          </cell>
          <cell r="J440">
            <v>6</v>
          </cell>
          <cell r="K440">
            <v>52</v>
          </cell>
          <cell r="O440">
            <v>160</v>
          </cell>
        </row>
        <row r="441">
          <cell r="A441" t="str">
            <v>AM OPERATORS</v>
          </cell>
          <cell r="B441" t="str">
            <v>None</v>
          </cell>
          <cell r="C441" t="str">
            <v>None</v>
          </cell>
          <cell r="D441" t="str">
            <v>Tremblay,Paul</v>
          </cell>
          <cell r="E441" t="str">
            <v>Tremblay,Paul</v>
          </cell>
          <cell r="F441">
            <v>532406</v>
          </cell>
          <cell r="G441" t="str">
            <v>Cowan Sahadath,Kathy</v>
          </cell>
          <cell r="H441" t="str">
            <v>Y</v>
          </cell>
          <cell r="M441">
            <v>160</v>
          </cell>
          <cell r="O441">
            <v>160</v>
          </cell>
        </row>
        <row r="442">
          <cell r="A442" t="str">
            <v>AM OPERATORS</v>
          </cell>
          <cell r="B442" t="str">
            <v>None</v>
          </cell>
          <cell r="C442" t="str">
            <v>None</v>
          </cell>
          <cell r="D442" t="str">
            <v>Tremblay,Paul</v>
          </cell>
          <cell r="E442" t="str">
            <v>Tremblay,Paul</v>
          </cell>
          <cell r="F442">
            <v>692566</v>
          </cell>
          <cell r="G442" t="str">
            <v>Jary,Norm</v>
          </cell>
          <cell r="H442" t="str">
            <v>Y</v>
          </cell>
          <cell r="I442">
            <v>93</v>
          </cell>
          <cell r="K442">
            <v>27</v>
          </cell>
          <cell r="O442">
            <v>120</v>
          </cell>
        </row>
        <row r="443">
          <cell r="A443" t="str">
            <v>AM OPERATORS</v>
          </cell>
          <cell r="B443" t="str">
            <v>None</v>
          </cell>
          <cell r="C443" t="str">
            <v>None</v>
          </cell>
          <cell r="D443" t="str">
            <v>Tremblay,Paul</v>
          </cell>
          <cell r="E443" t="str">
            <v>Tremblay,Paul</v>
          </cell>
          <cell r="F443" t="str">
            <v>o55762</v>
          </cell>
          <cell r="G443" t="str">
            <v>Boland,Mike.M.D.</v>
          </cell>
          <cell r="H443" t="str">
            <v>Y</v>
          </cell>
          <cell r="I443">
            <v>147</v>
          </cell>
          <cell r="K443">
            <v>13</v>
          </cell>
          <cell r="O443">
            <v>160</v>
          </cell>
        </row>
        <row r="444">
          <cell r="A444" t="str">
            <v>AM OPERATORS</v>
          </cell>
          <cell r="B444" t="str">
            <v>OE</v>
          </cell>
          <cell r="C444" t="str">
            <v>Network Mgmt Engineer/Officer</v>
          </cell>
          <cell r="D444" t="str">
            <v>Tremblay,Paul</v>
          </cell>
          <cell r="E444" t="str">
            <v>Bradley,Ian</v>
          </cell>
          <cell r="F444">
            <v>183175</v>
          </cell>
          <cell r="G444" t="str">
            <v>Sohail, Akram</v>
          </cell>
          <cell r="H444" t="str">
            <v>Y</v>
          </cell>
          <cell r="O444">
            <v>0</v>
          </cell>
        </row>
        <row r="445">
          <cell r="A445" t="str">
            <v>AM OPERATORS</v>
          </cell>
          <cell r="B445" t="str">
            <v>OE</v>
          </cell>
          <cell r="C445" t="str">
            <v>NOD</v>
          </cell>
          <cell r="D445" t="str">
            <v>Tremblay,Paul</v>
          </cell>
          <cell r="E445" t="str">
            <v>Bradley,Ian</v>
          </cell>
          <cell r="F445">
            <v>183174</v>
          </cell>
          <cell r="G445" t="str">
            <v>Cecez, Milka</v>
          </cell>
          <cell r="H445" t="str">
            <v>Y</v>
          </cell>
          <cell r="I445">
            <v>140</v>
          </cell>
          <cell r="O445">
            <v>140</v>
          </cell>
        </row>
        <row r="446">
          <cell r="A446" t="str">
            <v>AM OPERATORS</v>
          </cell>
          <cell r="B446" t="str">
            <v>OF</v>
          </cell>
          <cell r="C446" t="str">
            <v>Engineering/Officer Transmission</v>
          </cell>
          <cell r="D446" t="str">
            <v>Tremblay,Paul</v>
          </cell>
          <cell r="E446" t="str">
            <v>Bradley,Ian</v>
          </cell>
          <cell r="F446">
            <v>183172</v>
          </cell>
          <cell r="G446" t="str">
            <v>Guo, Yinhua</v>
          </cell>
          <cell r="H446" t="str">
            <v>Y</v>
          </cell>
          <cell r="O446">
            <v>0</v>
          </cell>
        </row>
        <row r="447">
          <cell r="A447" t="str">
            <v>AM OPERATORS</v>
          </cell>
          <cell r="B447" t="str">
            <v>OF</v>
          </cell>
          <cell r="C447" t="str">
            <v>Shift Control Engineer/Officer</v>
          </cell>
          <cell r="D447" t="str">
            <v>Tremblay,Paul</v>
          </cell>
          <cell r="E447" t="str">
            <v>Bradley,Ian</v>
          </cell>
          <cell r="F447">
            <v>183177</v>
          </cell>
          <cell r="G447" t="str">
            <v>Leeman, Mike</v>
          </cell>
          <cell r="H447" t="str">
            <v>Y</v>
          </cell>
          <cell r="O447">
            <v>0</v>
          </cell>
        </row>
        <row r="448">
          <cell r="A448" t="str">
            <v>AM OPERATORS</v>
          </cell>
          <cell r="B448" t="str">
            <v>OF</v>
          </cell>
          <cell r="C448" t="str">
            <v>Shift Control Engineer/Officer</v>
          </cell>
          <cell r="D448" t="str">
            <v>Tremblay,Paul</v>
          </cell>
          <cell r="E448" t="str">
            <v>Bradley,Ian</v>
          </cell>
          <cell r="F448">
            <v>183178</v>
          </cell>
          <cell r="G448" t="str">
            <v>Rowe, Scott</v>
          </cell>
          <cell r="H448" t="str">
            <v>Y</v>
          </cell>
          <cell r="O448">
            <v>0</v>
          </cell>
        </row>
        <row r="449">
          <cell r="A449" t="str">
            <v>AM OPERATORS</v>
          </cell>
          <cell r="B449" t="str">
            <v>ON</v>
          </cell>
          <cell r="C449" t="str">
            <v>Operating Controller/Dispatcher</v>
          </cell>
          <cell r="D449" t="str">
            <v>Tremblay,Paul</v>
          </cell>
          <cell r="E449" t="str">
            <v>Bradley,Ian</v>
          </cell>
          <cell r="F449">
            <v>47260</v>
          </cell>
          <cell r="G449" t="str">
            <v>Johnson, Richard</v>
          </cell>
          <cell r="H449" t="str">
            <v>Y</v>
          </cell>
          <cell r="O449">
            <v>0</v>
          </cell>
        </row>
        <row r="450">
          <cell r="A450" t="str">
            <v>AM OPERATORS</v>
          </cell>
          <cell r="B450" t="str">
            <v>ON</v>
          </cell>
          <cell r="C450" t="str">
            <v>Operating Controller/Dispatcher</v>
          </cell>
          <cell r="D450" t="str">
            <v>Tremblay,Paul</v>
          </cell>
          <cell r="E450" t="str">
            <v>Bradley,Ian</v>
          </cell>
          <cell r="F450">
            <v>287182</v>
          </cell>
          <cell r="G450" t="str">
            <v>Hyatt, Mel</v>
          </cell>
          <cell r="H450" t="str">
            <v>Y</v>
          </cell>
          <cell r="O450">
            <v>0</v>
          </cell>
        </row>
        <row r="451">
          <cell r="A451" t="str">
            <v>AM OPERATORS</v>
          </cell>
          <cell r="B451" t="str">
            <v>OP</v>
          </cell>
          <cell r="C451" t="str">
            <v>Cable Locate Clerk</v>
          </cell>
          <cell r="D451" t="str">
            <v>Tremblay,Paul</v>
          </cell>
          <cell r="E451" t="str">
            <v>Bradley,Ian</v>
          </cell>
          <cell r="F451">
            <v>525763</v>
          </cell>
          <cell r="G451" t="str">
            <v>Simpson, Cheryl</v>
          </cell>
          <cell r="H451" t="str">
            <v>Y</v>
          </cell>
          <cell r="O451">
            <v>0</v>
          </cell>
        </row>
        <row r="452">
          <cell r="A452" t="str">
            <v>AM OPERATORS</v>
          </cell>
          <cell r="B452" t="str">
            <v>OP</v>
          </cell>
          <cell r="C452" t="str">
            <v>Sr Network Mgmt Eng/Off</v>
          </cell>
          <cell r="D452" t="str">
            <v>Tremblay,Paul</v>
          </cell>
          <cell r="E452" t="str">
            <v>Bradley,Ian</v>
          </cell>
          <cell r="F452">
            <v>181950</v>
          </cell>
          <cell r="G452" t="str">
            <v>Giralico, Sante</v>
          </cell>
          <cell r="H452" t="str">
            <v>Y</v>
          </cell>
          <cell r="O452">
            <v>0</v>
          </cell>
        </row>
        <row r="453">
          <cell r="A453" t="str">
            <v>AM OPERATORS</v>
          </cell>
          <cell r="B453" t="str">
            <v>OP</v>
          </cell>
          <cell r="C453" t="str">
            <v>University Co-Op Program</v>
          </cell>
          <cell r="D453" t="str">
            <v>Tremblay,Paul</v>
          </cell>
          <cell r="E453" t="str">
            <v>Bradley,Ian</v>
          </cell>
          <cell r="F453">
            <v>183160</v>
          </cell>
          <cell r="G453" t="str">
            <v>Nattress, Simone</v>
          </cell>
          <cell r="H453" t="str">
            <v>Y</v>
          </cell>
          <cell r="O453">
            <v>0</v>
          </cell>
        </row>
        <row r="454">
          <cell r="A454" t="str">
            <v>AM OPERATORS</v>
          </cell>
          <cell r="B454" t="str">
            <v>OPER FACILIT</v>
          </cell>
          <cell r="C454" t="str">
            <v>None</v>
          </cell>
          <cell r="D454" t="str">
            <v>Tremblay,Paul</v>
          </cell>
          <cell r="E454" t="str">
            <v>Bradley,Ian</v>
          </cell>
          <cell r="F454">
            <v>42937</v>
          </cell>
          <cell r="G454" t="str">
            <v>Chen,Rongliang</v>
          </cell>
          <cell r="H454" t="str">
            <v>Y</v>
          </cell>
          <cell r="I454">
            <v>128</v>
          </cell>
          <cell r="M454">
            <v>12</v>
          </cell>
          <cell r="O454">
            <v>140</v>
          </cell>
        </row>
        <row r="455">
          <cell r="A455" t="str">
            <v>AM OPERATORS</v>
          </cell>
          <cell r="B455" t="str">
            <v>OPER FACILIT</v>
          </cell>
          <cell r="C455" t="str">
            <v>None</v>
          </cell>
          <cell r="D455" t="str">
            <v>Tremblay,Paul</v>
          </cell>
          <cell r="E455" t="str">
            <v>Bradley,Ian</v>
          </cell>
          <cell r="F455">
            <v>55129</v>
          </cell>
          <cell r="G455" t="str">
            <v>Hewson,Alex</v>
          </cell>
          <cell r="O455">
            <v>0</v>
          </cell>
        </row>
        <row r="456">
          <cell r="A456" t="str">
            <v>AM OPERATORS</v>
          </cell>
          <cell r="B456" t="str">
            <v>OPER FACILIT</v>
          </cell>
          <cell r="C456" t="str">
            <v>None</v>
          </cell>
          <cell r="D456" t="str">
            <v>Tremblay,Paul</v>
          </cell>
          <cell r="E456" t="str">
            <v>Bradley,Ian</v>
          </cell>
          <cell r="F456">
            <v>59897</v>
          </cell>
          <cell r="G456" t="str">
            <v>Haromszeki,Robert L.</v>
          </cell>
          <cell r="O456">
            <v>0</v>
          </cell>
        </row>
        <row r="457">
          <cell r="A457" t="str">
            <v>AM OPERATORS</v>
          </cell>
          <cell r="B457" t="str">
            <v>OPER FACILIT</v>
          </cell>
          <cell r="C457" t="str">
            <v>None</v>
          </cell>
          <cell r="D457" t="str">
            <v>Tremblay,Paul</v>
          </cell>
          <cell r="E457" t="str">
            <v>Bradley,Ian</v>
          </cell>
          <cell r="F457">
            <v>120526</v>
          </cell>
          <cell r="G457" t="str">
            <v>Clunies,Linda</v>
          </cell>
          <cell r="O457">
            <v>0</v>
          </cell>
        </row>
        <row r="458">
          <cell r="A458" t="str">
            <v>AM OPERATORS</v>
          </cell>
          <cell r="B458" t="str">
            <v>OPER FACILIT</v>
          </cell>
          <cell r="C458" t="str">
            <v>None</v>
          </cell>
          <cell r="D458" t="str">
            <v>Tremblay,Paul</v>
          </cell>
          <cell r="E458" t="str">
            <v>Bradley,Ian</v>
          </cell>
          <cell r="F458">
            <v>176396</v>
          </cell>
          <cell r="G458" t="str">
            <v>Camelino,Ruben</v>
          </cell>
          <cell r="H458" t="str">
            <v>Y</v>
          </cell>
          <cell r="I458">
            <v>115</v>
          </cell>
          <cell r="J458">
            <v>16</v>
          </cell>
          <cell r="K458">
            <v>9</v>
          </cell>
          <cell r="O458">
            <v>140</v>
          </cell>
        </row>
        <row r="459">
          <cell r="A459" t="str">
            <v>AM OPERATORS</v>
          </cell>
          <cell r="B459" t="str">
            <v>OPER FACILIT</v>
          </cell>
          <cell r="C459" t="str">
            <v>None</v>
          </cell>
          <cell r="D459" t="str">
            <v>Tremblay,Paul</v>
          </cell>
          <cell r="E459" t="str">
            <v>Bradley,Ian</v>
          </cell>
          <cell r="F459">
            <v>177624</v>
          </cell>
          <cell r="G459" t="str">
            <v>Cheuk,Vivian</v>
          </cell>
          <cell r="O459">
            <v>0</v>
          </cell>
        </row>
        <row r="460">
          <cell r="A460" t="str">
            <v>AM OPERATORS</v>
          </cell>
          <cell r="B460" t="str">
            <v>OPER FACILIT</v>
          </cell>
          <cell r="C460" t="str">
            <v>None</v>
          </cell>
          <cell r="D460" t="str">
            <v>Tremblay,Paul</v>
          </cell>
          <cell r="E460" t="str">
            <v>Bradley,Ian</v>
          </cell>
          <cell r="F460">
            <v>180361</v>
          </cell>
          <cell r="G460" t="str">
            <v>Pan,Danmin</v>
          </cell>
          <cell r="O460">
            <v>0</v>
          </cell>
        </row>
        <row r="461">
          <cell r="A461" t="str">
            <v>AM OPERATORS</v>
          </cell>
          <cell r="B461" t="str">
            <v>OPER FACILIT</v>
          </cell>
          <cell r="C461" t="str">
            <v>None</v>
          </cell>
          <cell r="D461" t="str">
            <v>Tremblay,Paul</v>
          </cell>
          <cell r="E461" t="str">
            <v>Bradley,Ian</v>
          </cell>
          <cell r="F461">
            <v>180363</v>
          </cell>
          <cell r="G461" t="str">
            <v>Chan,Kathy</v>
          </cell>
          <cell r="O461">
            <v>0</v>
          </cell>
        </row>
        <row r="462">
          <cell r="A462" t="str">
            <v>AM OPERATORS</v>
          </cell>
          <cell r="B462" t="str">
            <v>OPER FACILIT</v>
          </cell>
          <cell r="C462" t="str">
            <v>None</v>
          </cell>
          <cell r="D462" t="str">
            <v>Tremblay,Paul</v>
          </cell>
          <cell r="E462" t="str">
            <v>Bradley,Ian</v>
          </cell>
          <cell r="F462">
            <v>180372</v>
          </cell>
          <cell r="G462" t="str">
            <v>Tai,Edwin</v>
          </cell>
          <cell r="O462">
            <v>0</v>
          </cell>
        </row>
        <row r="463">
          <cell r="A463" t="str">
            <v>AM OPERATORS</v>
          </cell>
          <cell r="B463" t="str">
            <v>OPER FACILIT</v>
          </cell>
          <cell r="C463" t="str">
            <v>None</v>
          </cell>
          <cell r="D463" t="str">
            <v>Tremblay,Paul</v>
          </cell>
          <cell r="E463" t="str">
            <v>Bradley,Ian</v>
          </cell>
          <cell r="F463">
            <v>180616</v>
          </cell>
          <cell r="G463" t="str">
            <v>Yuen,Kay Chi-Kiu</v>
          </cell>
          <cell r="O463">
            <v>0</v>
          </cell>
        </row>
        <row r="464">
          <cell r="A464" t="str">
            <v>AM OPERATORS</v>
          </cell>
          <cell r="B464" t="str">
            <v>OPER FACILIT</v>
          </cell>
          <cell r="C464" t="str">
            <v>None</v>
          </cell>
          <cell r="D464" t="str">
            <v>Tremblay,Paul</v>
          </cell>
          <cell r="E464" t="str">
            <v>Bradley,Ian</v>
          </cell>
          <cell r="F464">
            <v>180774</v>
          </cell>
          <cell r="G464" t="str">
            <v>Lee,Seunghee Suh</v>
          </cell>
          <cell r="O464">
            <v>0</v>
          </cell>
        </row>
        <row r="465">
          <cell r="A465" t="str">
            <v>AM OPERATORS</v>
          </cell>
          <cell r="B465" t="str">
            <v>OPER FACILIT</v>
          </cell>
          <cell r="C465" t="str">
            <v>None</v>
          </cell>
          <cell r="D465" t="str">
            <v>Tremblay,Paul</v>
          </cell>
          <cell r="E465" t="str">
            <v>Bradley,Ian</v>
          </cell>
          <cell r="F465">
            <v>180856</v>
          </cell>
          <cell r="G465" t="str">
            <v>Wong,Michelle C.</v>
          </cell>
          <cell r="O465">
            <v>0</v>
          </cell>
        </row>
        <row r="466">
          <cell r="A466" t="str">
            <v>AM OPERATORS</v>
          </cell>
          <cell r="B466" t="str">
            <v>OPER FACILIT</v>
          </cell>
          <cell r="C466" t="str">
            <v>None</v>
          </cell>
          <cell r="D466" t="str">
            <v>Tremblay,Paul</v>
          </cell>
          <cell r="E466" t="str">
            <v>Bradley,Ian</v>
          </cell>
          <cell r="F466">
            <v>180857</v>
          </cell>
          <cell r="G466" t="str">
            <v>Yong,Tze M.</v>
          </cell>
          <cell r="O466">
            <v>0</v>
          </cell>
        </row>
        <row r="467">
          <cell r="A467" t="str">
            <v>AM OPERATORS</v>
          </cell>
          <cell r="B467" t="str">
            <v>OPER FACILIT</v>
          </cell>
          <cell r="C467" t="str">
            <v>None</v>
          </cell>
          <cell r="D467" t="str">
            <v>Tremblay,Paul</v>
          </cell>
          <cell r="E467" t="str">
            <v>Bradley,Ian</v>
          </cell>
          <cell r="F467">
            <v>181240</v>
          </cell>
          <cell r="G467" t="str">
            <v>Kuntze,Martin</v>
          </cell>
          <cell r="O467">
            <v>0</v>
          </cell>
        </row>
        <row r="468">
          <cell r="A468" t="str">
            <v>AM OPERATORS</v>
          </cell>
          <cell r="B468" t="str">
            <v>OPER FACILIT</v>
          </cell>
          <cell r="C468" t="str">
            <v>None</v>
          </cell>
          <cell r="D468" t="str">
            <v>Tremblay,Paul</v>
          </cell>
          <cell r="E468" t="str">
            <v>Bradley,Ian</v>
          </cell>
          <cell r="F468">
            <v>181967</v>
          </cell>
          <cell r="G468" t="str">
            <v>Salazar,Jason</v>
          </cell>
          <cell r="O468">
            <v>0</v>
          </cell>
        </row>
        <row r="469">
          <cell r="A469" t="str">
            <v>AM OPERATORS</v>
          </cell>
          <cell r="B469" t="str">
            <v>OPER FACILIT</v>
          </cell>
          <cell r="C469" t="str">
            <v>None</v>
          </cell>
          <cell r="D469" t="str">
            <v>Tremblay,Paul</v>
          </cell>
          <cell r="E469" t="str">
            <v>Bradley,Ian</v>
          </cell>
          <cell r="F469">
            <v>182038</v>
          </cell>
          <cell r="G469" t="str">
            <v>Selvaratnam,Sarmila</v>
          </cell>
          <cell r="O469">
            <v>0</v>
          </cell>
        </row>
        <row r="470">
          <cell r="A470" t="str">
            <v>AM OPERATORS</v>
          </cell>
          <cell r="B470" t="str">
            <v>OPER FACILIT</v>
          </cell>
          <cell r="C470" t="str">
            <v>None</v>
          </cell>
          <cell r="D470" t="str">
            <v>Tremblay,Paul</v>
          </cell>
          <cell r="E470" t="str">
            <v>Bradley,Ian</v>
          </cell>
          <cell r="F470">
            <v>182172</v>
          </cell>
          <cell r="G470" t="str">
            <v>Bassiachvili,Elena</v>
          </cell>
          <cell r="O470">
            <v>0</v>
          </cell>
        </row>
        <row r="471">
          <cell r="A471" t="str">
            <v>AM OPERATORS</v>
          </cell>
          <cell r="B471" t="str">
            <v>OPER FACILIT</v>
          </cell>
          <cell r="C471" t="str">
            <v>None</v>
          </cell>
          <cell r="D471" t="str">
            <v>Tremblay,Paul</v>
          </cell>
          <cell r="E471" t="str">
            <v>Bradley,Ian</v>
          </cell>
          <cell r="F471">
            <v>182256</v>
          </cell>
          <cell r="G471" t="str">
            <v>Chan,Yun</v>
          </cell>
          <cell r="O471">
            <v>0</v>
          </cell>
        </row>
        <row r="472">
          <cell r="A472" t="str">
            <v>AM OPERATORS</v>
          </cell>
          <cell r="B472" t="str">
            <v>OPER FACILIT</v>
          </cell>
          <cell r="C472" t="str">
            <v>None</v>
          </cell>
          <cell r="D472" t="str">
            <v>Tremblay,Paul</v>
          </cell>
          <cell r="E472" t="str">
            <v>Bradley,Ian</v>
          </cell>
          <cell r="F472">
            <v>182277</v>
          </cell>
          <cell r="G472" t="str">
            <v>Tomasovic,Nikolina</v>
          </cell>
          <cell r="O472">
            <v>0</v>
          </cell>
        </row>
        <row r="473">
          <cell r="A473" t="str">
            <v>AM OPERATORS</v>
          </cell>
          <cell r="B473" t="str">
            <v>OPER FACILIT</v>
          </cell>
          <cell r="C473" t="str">
            <v>None</v>
          </cell>
          <cell r="D473" t="str">
            <v>Tremblay,Paul</v>
          </cell>
          <cell r="E473" t="str">
            <v>Bradley,Ian</v>
          </cell>
          <cell r="F473">
            <v>182317</v>
          </cell>
          <cell r="G473" t="str">
            <v>Samoila,Radu</v>
          </cell>
          <cell r="O473">
            <v>0</v>
          </cell>
        </row>
        <row r="474">
          <cell r="A474" t="str">
            <v>AM OPERATORS</v>
          </cell>
          <cell r="B474" t="str">
            <v>OPER FACILIT</v>
          </cell>
          <cell r="C474" t="str">
            <v>None</v>
          </cell>
          <cell r="D474" t="str">
            <v>Tremblay,Paul</v>
          </cell>
          <cell r="E474" t="str">
            <v>Bradley,Ian</v>
          </cell>
          <cell r="F474">
            <v>183063</v>
          </cell>
          <cell r="G474" t="str">
            <v>Ficko,Bradley</v>
          </cell>
          <cell r="O474">
            <v>0</v>
          </cell>
        </row>
        <row r="475">
          <cell r="A475" t="str">
            <v>AM OPERATORS</v>
          </cell>
          <cell r="B475" t="str">
            <v>OPER FACILIT</v>
          </cell>
          <cell r="C475" t="str">
            <v>None</v>
          </cell>
          <cell r="D475" t="str">
            <v>Tremblay,Paul</v>
          </cell>
          <cell r="E475" t="str">
            <v>Bradley,Ian</v>
          </cell>
          <cell r="F475">
            <v>183072</v>
          </cell>
          <cell r="G475" t="str">
            <v>Clayden,Christopher</v>
          </cell>
          <cell r="O475">
            <v>0</v>
          </cell>
        </row>
        <row r="476">
          <cell r="A476" t="str">
            <v>AM OPERATORS</v>
          </cell>
          <cell r="B476" t="str">
            <v>OPER FACILIT</v>
          </cell>
          <cell r="C476" t="str">
            <v>None</v>
          </cell>
          <cell r="D476" t="str">
            <v>Tremblay,Paul</v>
          </cell>
          <cell r="E476" t="str">
            <v>Bradley,Ian</v>
          </cell>
          <cell r="F476">
            <v>184163</v>
          </cell>
          <cell r="G476" t="str">
            <v>Whittington,Andrew</v>
          </cell>
          <cell r="O476">
            <v>0</v>
          </cell>
        </row>
        <row r="477">
          <cell r="A477" t="str">
            <v>AM OPERATORS</v>
          </cell>
          <cell r="B477" t="str">
            <v>OPER FACILIT</v>
          </cell>
          <cell r="C477" t="str">
            <v>None</v>
          </cell>
          <cell r="D477" t="str">
            <v>Tremblay,Paul</v>
          </cell>
          <cell r="E477" t="str">
            <v>Bradley,Ian</v>
          </cell>
          <cell r="F477">
            <v>297283</v>
          </cell>
          <cell r="G477" t="str">
            <v>Feaver,Eldon</v>
          </cell>
          <cell r="H477" t="str">
            <v>Y</v>
          </cell>
          <cell r="I477">
            <v>37.5</v>
          </cell>
          <cell r="J477">
            <v>7</v>
          </cell>
          <cell r="M477">
            <v>25.5</v>
          </cell>
          <cell r="O477">
            <v>70</v>
          </cell>
        </row>
        <row r="478">
          <cell r="A478" t="str">
            <v>AM OPERATORS</v>
          </cell>
          <cell r="B478" t="str">
            <v>OPER FACILIT</v>
          </cell>
          <cell r="C478" t="str">
            <v>None</v>
          </cell>
          <cell r="D478" t="str">
            <v>Tremblay,Paul</v>
          </cell>
          <cell r="E478" t="str">
            <v>Bradley,Ian</v>
          </cell>
          <cell r="F478">
            <v>404334</v>
          </cell>
          <cell r="G478" t="str">
            <v>Gauci,Walter</v>
          </cell>
          <cell r="O478">
            <v>0</v>
          </cell>
        </row>
        <row r="479">
          <cell r="A479" t="str">
            <v>AM OPERATORS</v>
          </cell>
          <cell r="B479" t="str">
            <v>OPER FACILIT</v>
          </cell>
          <cell r="C479" t="str">
            <v>None</v>
          </cell>
          <cell r="D479" t="str">
            <v>Tremblay,Paul</v>
          </cell>
          <cell r="E479" t="str">
            <v>Bradley,Ian</v>
          </cell>
          <cell r="F479">
            <v>417571</v>
          </cell>
          <cell r="G479" t="str">
            <v>Wheatstone,Michael</v>
          </cell>
          <cell r="O479">
            <v>0</v>
          </cell>
        </row>
        <row r="480">
          <cell r="A480" t="str">
            <v>AM OPERATORS</v>
          </cell>
          <cell r="B480" t="str">
            <v>OPER FACILIT</v>
          </cell>
          <cell r="C480" t="str">
            <v>None</v>
          </cell>
          <cell r="D480" t="str">
            <v>Tremblay,Paul</v>
          </cell>
          <cell r="E480" t="str">
            <v>Bradley,Ian</v>
          </cell>
          <cell r="F480">
            <v>443212</v>
          </cell>
          <cell r="G480" t="str">
            <v>Mouck,Allan</v>
          </cell>
          <cell r="H480" t="str">
            <v>Y</v>
          </cell>
          <cell r="I480">
            <v>47</v>
          </cell>
          <cell r="J480">
            <v>22</v>
          </cell>
          <cell r="K480">
            <v>18</v>
          </cell>
          <cell r="L480">
            <v>10</v>
          </cell>
          <cell r="M480">
            <v>65</v>
          </cell>
          <cell r="O480">
            <v>162</v>
          </cell>
        </row>
        <row r="481">
          <cell r="A481" t="str">
            <v>AM OPERATORS</v>
          </cell>
          <cell r="B481" t="str">
            <v>OPER FACILIT</v>
          </cell>
          <cell r="C481" t="str">
            <v>None</v>
          </cell>
          <cell r="D481" t="str">
            <v>Tremblay,Paul</v>
          </cell>
          <cell r="E481" t="str">
            <v>Bradley,Ian</v>
          </cell>
          <cell r="F481">
            <v>492814</v>
          </cell>
          <cell r="G481" t="str">
            <v>Klein,Meir</v>
          </cell>
          <cell r="H481" t="str">
            <v>Y</v>
          </cell>
          <cell r="I481">
            <v>5</v>
          </cell>
          <cell r="J481">
            <v>109</v>
          </cell>
          <cell r="M481">
            <v>26</v>
          </cell>
          <cell r="O481">
            <v>140</v>
          </cell>
        </row>
        <row r="482">
          <cell r="A482" t="str">
            <v>AM OPERATORS</v>
          </cell>
          <cell r="B482" t="str">
            <v>OPER FACILIT</v>
          </cell>
          <cell r="C482" t="str">
            <v>None</v>
          </cell>
          <cell r="D482" t="str">
            <v>Tremblay,Paul</v>
          </cell>
          <cell r="E482" t="str">
            <v>Bradley,Ian</v>
          </cell>
          <cell r="F482">
            <v>494326</v>
          </cell>
          <cell r="G482" t="str">
            <v>Yuen,Andrew H</v>
          </cell>
          <cell r="O482">
            <v>0</v>
          </cell>
        </row>
        <row r="483">
          <cell r="A483" t="str">
            <v>AM OPERATORS</v>
          </cell>
          <cell r="B483" t="str">
            <v>OPER FACILIT</v>
          </cell>
          <cell r="C483" t="str">
            <v>None</v>
          </cell>
          <cell r="D483" t="str">
            <v>Tremblay,Paul</v>
          </cell>
          <cell r="E483" t="str">
            <v>Bradley,Ian</v>
          </cell>
          <cell r="F483">
            <v>517804</v>
          </cell>
          <cell r="G483" t="str">
            <v>Hill,David Stuart</v>
          </cell>
          <cell r="O483">
            <v>0</v>
          </cell>
        </row>
        <row r="484">
          <cell r="A484" t="str">
            <v>AM OPERATORS</v>
          </cell>
          <cell r="B484" t="str">
            <v>OPER FACILIT</v>
          </cell>
          <cell r="C484" t="str">
            <v>None</v>
          </cell>
          <cell r="D484" t="str">
            <v>Tremblay,Paul</v>
          </cell>
          <cell r="E484" t="str">
            <v>Bradley,Ian</v>
          </cell>
          <cell r="F484">
            <v>518273</v>
          </cell>
          <cell r="G484" t="str">
            <v>Kochuta,Carole Louise</v>
          </cell>
          <cell r="O484">
            <v>0</v>
          </cell>
        </row>
        <row r="485">
          <cell r="A485" t="str">
            <v>AM OPERATORS</v>
          </cell>
          <cell r="B485" t="str">
            <v>OPER FACILIT</v>
          </cell>
          <cell r="C485" t="str">
            <v>None</v>
          </cell>
          <cell r="D485" t="str">
            <v>Tremblay,Paul</v>
          </cell>
          <cell r="E485" t="str">
            <v>Bradley,Ian</v>
          </cell>
          <cell r="F485">
            <v>576975</v>
          </cell>
          <cell r="G485" t="str">
            <v>Penrice,J R</v>
          </cell>
          <cell r="O485">
            <v>0</v>
          </cell>
        </row>
        <row r="486">
          <cell r="A486" t="str">
            <v>AM OPERATORS</v>
          </cell>
          <cell r="B486" t="str">
            <v>OPER FACILIT</v>
          </cell>
          <cell r="C486" t="str">
            <v>None</v>
          </cell>
          <cell r="D486" t="str">
            <v>Tremblay,Paul</v>
          </cell>
          <cell r="E486" t="str">
            <v>Bradley,Ian</v>
          </cell>
          <cell r="F486">
            <v>594881</v>
          </cell>
          <cell r="G486" t="str">
            <v>Anam,William</v>
          </cell>
          <cell r="O486">
            <v>0</v>
          </cell>
        </row>
        <row r="487">
          <cell r="A487" t="str">
            <v>AM OPERATORS</v>
          </cell>
          <cell r="B487" t="str">
            <v>OPER FACILIT</v>
          </cell>
          <cell r="C487" t="str">
            <v>None</v>
          </cell>
          <cell r="D487" t="str">
            <v>Tremblay,Paul</v>
          </cell>
          <cell r="E487" t="str">
            <v>Bradley,Ian</v>
          </cell>
          <cell r="F487">
            <v>600061</v>
          </cell>
          <cell r="G487" t="str">
            <v>Lo,Anita Siu Man</v>
          </cell>
          <cell r="O487">
            <v>0</v>
          </cell>
        </row>
        <row r="488">
          <cell r="A488" t="str">
            <v>AM OPERATORS</v>
          </cell>
          <cell r="B488" t="str">
            <v>OPER FACILIT</v>
          </cell>
          <cell r="C488" t="str">
            <v>None</v>
          </cell>
          <cell r="D488" t="str">
            <v>Tremblay,Paul</v>
          </cell>
          <cell r="E488" t="str">
            <v>Bradley,Ian</v>
          </cell>
          <cell r="F488">
            <v>853433</v>
          </cell>
          <cell r="G488" t="str">
            <v>Kwan,Tak Keung</v>
          </cell>
          <cell r="O488">
            <v>0</v>
          </cell>
        </row>
        <row r="489">
          <cell r="A489" t="str">
            <v>AM OPERATORS</v>
          </cell>
          <cell r="B489" t="str">
            <v>OPER FACILIT</v>
          </cell>
          <cell r="C489" t="str">
            <v>None</v>
          </cell>
          <cell r="D489" t="str">
            <v>Tremblay,Paul</v>
          </cell>
          <cell r="E489" t="str">
            <v>Bradley,Ian</v>
          </cell>
          <cell r="F489">
            <v>901005</v>
          </cell>
          <cell r="G489" t="str">
            <v>Klett,Thomas</v>
          </cell>
          <cell r="O489">
            <v>0</v>
          </cell>
        </row>
        <row r="490">
          <cell r="A490" t="str">
            <v>AM OPERATORS</v>
          </cell>
          <cell r="B490" t="str">
            <v>OPER FACILIT</v>
          </cell>
          <cell r="C490" t="str">
            <v>None</v>
          </cell>
          <cell r="D490" t="str">
            <v>Tremblay,Paul</v>
          </cell>
          <cell r="E490" t="str">
            <v>Bradley,Ian</v>
          </cell>
          <cell r="F490">
            <v>946463</v>
          </cell>
          <cell r="G490" t="str">
            <v>Salomaa,Olli</v>
          </cell>
          <cell r="O490">
            <v>0</v>
          </cell>
        </row>
        <row r="491">
          <cell r="A491" t="str">
            <v>AM OPERATORS</v>
          </cell>
          <cell r="B491" t="str">
            <v>OPER FACILIT</v>
          </cell>
          <cell r="C491" t="str">
            <v>None</v>
          </cell>
          <cell r="D491" t="str">
            <v>Tremblay,Paul</v>
          </cell>
          <cell r="E491" t="str">
            <v>Bradley,Ian</v>
          </cell>
          <cell r="F491">
            <v>947163</v>
          </cell>
          <cell r="G491" t="str">
            <v>Tsang,Clara</v>
          </cell>
          <cell r="O491">
            <v>0</v>
          </cell>
        </row>
        <row r="492">
          <cell r="A492" t="str">
            <v>AM OPERATORS</v>
          </cell>
          <cell r="B492" t="str">
            <v>OPER FACILIT</v>
          </cell>
          <cell r="C492" t="str">
            <v>None</v>
          </cell>
          <cell r="D492" t="str">
            <v>Tremblay,Paul</v>
          </cell>
          <cell r="E492" t="str">
            <v>Tremblay,Paul</v>
          </cell>
          <cell r="F492">
            <v>179620</v>
          </cell>
          <cell r="G492" t="str">
            <v>Bradley,Ian</v>
          </cell>
          <cell r="H492" t="str">
            <v>Y</v>
          </cell>
          <cell r="I492">
            <v>131</v>
          </cell>
          <cell r="K492">
            <v>12</v>
          </cell>
          <cell r="L492">
            <v>1</v>
          </cell>
          <cell r="M492">
            <v>16</v>
          </cell>
          <cell r="O492">
            <v>160</v>
          </cell>
        </row>
        <row r="493">
          <cell r="A493" t="str">
            <v>AM OPERATORS</v>
          </cell>
          <cell r="B493" t="str">
            <v>Operating Effectiveness</v>
          </cell>
          <cell r="C493" t="str">
            <v>None</v>
          </cell>
          <cell r="D493" t="str">
            <v>Tremblay,Paul</v>
          </cell>
          <cell r="E493" t="str">
            <v>Ferguson,Mike</v>
          </cell>
          <cell r="F493">
            <v>970886</v>
          </cell>
          <cell r="G493" t="str">
            <v>Gilligan,Shaun</v>
          </cell>
          <cell r="H493" t="str">
            <v>Y</v>
          </cell>
          <cell r="O493">
            <v>0</v>
          </cell>
        </row>
        <row r="494">
          <cell r="A494" t="str">
            <v>AM OPERATORS</v>
          </cell>
          <cell r="B494" t="str">
            <v>Unknown</v>
          </cell>
          <cell r="C494" t="str">
            <v>None</v>
          </cell>
          <cell r="D494" t="str">
            <v>Tremblay,Paul</v>
          </cell>
          <cell r="E494" t="str">
            <v>Bradley,Ian</v>
          </cell>
          <cell r="F494">
            <v>183158</v>
          </cell>
          <cell r="G494" t="str">
            <v>Willett,Kevin Richard</v>
          </cell>
          <cell r="H494" t="str">
            <v>Y</v>
          </cell>
          <cell r="I494">
            <v>15</v>
          </cell>
          <cell r="K494">
            <v>9</v>
          </cell>
          <cell r="O494">
            <v>24</v>
          </cell>
        </row>
      </sheetData>
      <sheetData sheetId="3" refreshError="1">
        <row r="6">
          <cell r="A6" t="str">
            <v>Division</v>
          </cell>
          <cell r="B6" t="str">
            <v>Director</v>
          </cell>
          <cell r="C6" t="str">
            <v>Supervisor</v>
          </cell>
          <cell r="D6" t="str">
            <v>Department</v>
          </cell>
          <cell r="E6" t="str">
            <v>Department ID</v>
          </cell>
          <cell r="F6" t="str">
            <v>Sent By</v>
          </cell>
          <cell r="G6" t="str">
            <v>Individual</v>
          </cell>
          <cell r="H6" t="str">
            <v>Emp#</v>
          </cell>
          <cell r="I6" t="str">
            <v>NOD Dpt</v>
          </cell>
          <cell r="J6" t="str">
            <v>NOD Timesheet</v>
          </cell>
          <cell r="K6" t="str">
            <v>NOD Timesheet2</v>
          </cell>
          <cell r="L6" t="str">
            <v>NOD Voluntary Severance</v>
          </cell>
          <cell r="M6" t="str">
            <v>NOD Project Charger</v>
          </cell>
          <cell r="N6" t="str">
            <v>NOD ON Reporter</v>
          </cell>
          <cell r="O6" t="str">
            <v>NOD OP Org Reporter</v>
          </cell>
          <cell r="P6" t="str">
            <v>Week1</v>
          </cell>
          <cell r="Q6" t="str">
            <v>Week2</v>
          </cell>
          <cell r="R6" t="str">
            <v>Week3</v>
          </cell>
          <cell r="S6" t="str">
            <v>Week4</v>
          </cell>
          <cell r="T6" t="str">
            <v>AllWeeks</v>
          </cell>
          <cell r="U6" t="str">
            <v>Yes</v>
          </cell>
          <cell r="V6" t="str">
            <v>No</v>
          </cell>
          <cell r="W6" t="str">
            <v>Recd Week1</v>
          </cell>
          <cell r="X6" t="str">
            <v>Recd Week2</v>
          </cell>
          <cell r="Y6" t="str">
            <v>Recd Week3</v>
          </cell>
          <cell r="Z6" t="str">
            <v>Recd Week4</v>
          </cell>
        </row>
        <row r="7">
          <cell r="A7" t="str">
            <v>Division</v>
          </cell>
          <cell r="B7" t="str">
            <v>Director</v>
          </cell>
          <cell r="C7" t="str">
            <v>Supervisor</v>
          </cell>
          <cell r="D7" t="str">
            <v>Department</v>
          </cell>
          <cell r="E7" t="str">
            <v>Department ID</v>
          </cell>
          <cell r="F7" t="str">
            <v>Sent By</v>
          </cell>
          <cell r="G7" t="str">
            <v>Individual</v>
          </cell>
          <cell r="H7" t="str">
            <v>Emp#</v>
          </cell>
          <cell r="I7" t="str">
            <v>NOD Dpt</v>
          </cell>
          <cell r="J7" t="str">
            <v>NOD Timesheet</v>
          </cell>
          <cell r="K7" t="str">
            <v>NOD Timesheet2</v>
          </cell>
          <cell r="L7" t="str">
            <v>NOD Voluntary Severance</v>
          </cell>
          <cell r="M7" t="str">
            <v>NOD Project Charger</v>
          </cell>
          <cell r="N7" t="str">
            <v>NOD ON Reporter</v>
          </cell>
          <cell r="O7" t="str">
            <v>NOD OP Org Reporter</v>
          </cell>
          <cell r="P7" t="str">
            <v>Week1</v>
          </cell>
          <cell r="Q7" t="str">
            <v>Week2</v>
          </cell>
          <cell r="R7" t="str">
            <v>Week3</v>
          </cell>
          <cell r="S7" t="str">
            <v>Week4</v>
          </cell>
          <cell r="T7" t="str">
            <v>AllWeeks</v>
          </cell>
          <cell r="U7" t="str">
            <v>Yes</v>
          </cell>
          <cell r="V7" t="str">
            <v>No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</row>
        <row r="8">
          <cell r="A8" t="str">
            <v>AM NON-OPS</v>
          </cell>
          <cell r="B8" t="str">
            <v>Carleton,George A</v>
          </cell>
          <cell r="C8" t="str">
            <v>Altomare,Carm</v>
          </cell>
          <cell r="D8" t="str">
            <v>BUS INTGRTN</v>
          </cell>
          <cell r="E8">
            <v>7085</v>
          </cell>
          <cell r="G8" t="str">
            <v>Atkins,Peter</v>
          </cell>
          <cell r="H8">
            <v>76461</v>
          </cell>
          <cell r="P8">
            <v>35</v>
          </cell>
          <cell r="Q8">
            <v>35</v>
          </cell>
          <cell r="R8">
            <v>35</v>
          </cell>
          <cell r="S8">
            <v>35</v>
          </cell>
          <cell r="T8">
            <v>140</v>
          </cell>
          <cell r="U8" t="str">
            <v>Yes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</row>
        <row r="9">
          <cell r="A9" t="str">
            <v>AM NON-OPS</v>
          </cell>
          <cell r="B9" t="str">
            <v>Carleton,George A</v>
          </cell>
          <cell r="C9" t="str">
            <v>Altomare,Carm</v>
          </cell>
          <cell r="D9" t="str">
            <v>BUS INTGRTN</v>
          </cell>
          <cell r="E9">
            <v>7085</v>
          </cell>
          <cell r="G9" t="str">
            <v>Lyberogiannis,Elias</v>
          </cell>
          <cell r="H9">
            <v>178790</v>
          </cell>
          <cell r="P9">
            <v>35</v>
          </cell>
          <cell r="Q9">
            <v>35</v>
          </cell>
          <cell r="R9">
            <v>35</v>
          </cell>
          <cell r="S9">
            <v>35</v>
          </cell>
          <cell r="T9">
            <v>140</v>
          </cell>
          <cell r="U9" t="str">
            <v>Yes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</row>
        <row r="10">
          <cell r="A10" t="str">
            <v>AM NON-OPS</v>
          </cell>
          <cell r="B10" t="str">
            <v>Carleton,George A</v>
          </cell>
          <cell r="C10" t="str">
            <v>Altomare,Carm</v>
          </cell>
          <cell r="D10" t="str">
            <v>BUS INTGRTN</v>
          </cell>
          <cell r="E10">
            <v>7085</v>
          </cell>
          <cell r="G10" t="str">
            <v>Wee,Chaw</v>
          </cell>
          <cell r="H10">
            <v>210063</v>
          </cell>
          <cell r="P10">
            <v>35</v>
          </cell>
          <cell r="Q10">
            <v>35</v>
          </cell>
          <cell r="R10">
            <v>35</v>
          </cell>
          <cell r="S10">
            <v>35</v>
          </cell>
          <cell r="T10">
            <v>140</v>
          </cell>
          <cell r="U10" t="str">
            <v>Yes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</row>
        <row r="11">
          <cell r="A11" t="str">
            <v>AM NON-OPS</v>
          </cell>
          <cell r="B11" t="str">
            <v>Carleton,George A</v>
          </cell>
          <cell r="C11" t="str">
            <v>Altomare,Carm</v>
          </cell>
          <cell r="D11" t="str">
            <v>BUS INTGRTN</v>
          </cell>
          <cell r="E11">
            <v>7085</v>
          </cell>
          <cell r="G11" t="str">
            <v>Andrews-Cepin,Lynn</v>
          </cell>
          <cell r="H11">
            <v>313215</v>
          </cell>
          <cell r="P11">
            <v>35</v>
          </cell>
          <cell r="Q11">
            <v>35</v>
          </cell>
          <cell r="R11">
            <v>35</v>
          </cell>
          <cell r="S11">
            <v>35</v>
          </cell>
          <cell r="T11">
            <v>140</v>
          </cell>
          <cell r="U11" t="str">
            <v>Yes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</row>
        <row r="12">
          <cell r="A12" t="str">
            <v>AM NON-OPS</v>
          </cell>
          <cell r="B12" t="str">
            <v>Carleton,George A</v>
          </cell>
          <cell r="C12" t="str">
            <v>Altomare,Carm</v>
          </cell>
          <cell r="D12" t="str">
            <v>BUS INTGRTN</v>
          </cell>
          <cell r="E12">
            <v>7085</v>
          </cell>
          <cell r="G12" t="str">
            <v>Kidd,Jack</v>
          </cell>
          <cell r="H12">
            <v>440174</v>
          </cell>
          <cell r="P12">
            <v>35</v>
          </cell>
          <cell r="Q12">
            <v>35</v>
          </cell>
          <cell r="R12">
            <v>35</v>
          </cell>
          <cell r="S12">
            <v>0</v>
          </cell>
          <cell r="T12">
            <v>105</v>
          </cell>
          <cell r="U12" t="str">
            <v>Yes</v>
          </cell>
          <cell r="W12">
            <v>1</v>
          </cell>
          <cell r="X12">
            <v>1</v>
          </cell>
          <cell r="Y12">
            <v>1</v>
          </cell>
          <cell r="Z12">
            <v>0</v>
          </cell>
        </row>
        <row r="13">
          <cell r="A13" t="str">
            <v>AM NON-OPS</v>
          </cell>
          <cell r="B13" t="str">
            <v>Carleton,George A</v>
          </cell>
          <cell r="C13" t="str">
            <v>Altomare,Carm</v>
          </cell>
          <cell r="D13" t="str">
            <v>BUS INTGRTN</v>
          </cell>
          <cell r="E13">
            <v>7085</v>
          </cell>
          <cell r="G13" t="str">
            <v>Luo,Guang Xiang</v>
          </cell>
          <cell r="H13">
            <v>481285</v>
          </cell>
          <cell r="P13">
            <v>35</v>
          </cell>
          <cell r="Q13">
            <v>35</v>
          </cell>
          <cell r="R13">
            <v>35</v>
          </cell>
          <cell r="S13">
            <v>35</v>
          </cell>
          <cell r="T13">
            <v>140</v>
          </cell>
          <cell r="U13" t="str">
            <v>Yes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</row>
        <row r="14">
          <cell r="A14" t="str">
            <v>AM NON-OPS</v>
          </cell>
          <cell r="B14" t="str">
            <v>Carleton,George A</v>
          </cell>
          <cell r="C14" t="str">
            <v>Altomare,Carm</v>
          </cell>
          <cell r="D14" t="str">
            <v>BUS INTGRTN</v>
          </cell>
          <cell r="E14">
            <v>7085</v>
          </cell>
          <cell r="G14" t="str">
            <v>Hann,Norm</v>
          </cell>
          <cell r="H14">
            <v>481404</v>
          </cell>
          <cell r="P14">
            <v>45</v>
          </cell>
          <cell r="Q14">
            <v>35</v>
          </cell>
          <cell r="R14">
            <v>35</v>
          </cell>
          <cell r="S14">
            <v>35</v>
          </cell>
          <cell r="T14">
            <v>150</v>
          </cell>
          <cell r="U14" t="str">
            <v>Yes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</row>
        <row r="15">
          <cell r="A15" t="str">
            <v>AM NON-OPS</v>
          </cell>
          <cell r="B15" t="str">
            <v>Carleton,George A</v>
          </cell>
          <cell r="C15" t="str">
            <v>Altomare,Carm</v>
          </cell>
          <cell r="D15" t="str">
            <v>BUS INTGRTN</v>
          </cell>
          <cell r="E15">
            <v>7085</v>
          </cell>
          <cell r="G15" t="str">
            <v>Perrella,Tony</v>
          </cell>
          <cell r="H15">
            <v>481796</v>
          </cell>
          <cell r="P15">
            <v>37</v>
          </cell>
          <cell r="Q15">
            <v>35</v>
          </cell>
          <cell r="R15">
            <v>35</v>
          </cell>
          <cell r="S15">
            <v>35</v>
          </cell>
          <cell r="T15">
            <v>142</v>
          </cell>
          <cell r="U15" t="str">
            <v>Yes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</row>
        <row r="16">
          <cell r="A16" t="str">
            <v>AM NON-OPS</v>
          </cell>
          <cell r="B16" t="str">
            <v>Carleton,George A</v>
          </cell>
          <cell r="C16" t="str">
            <v>Altomare,Carm</v>
          </cell>
          <cell r="D16" t="str">
            <v>BUS INTGRTN</v>
          </cell>
          <cell r="E16">
            <v>7085</v>
          </cell>
          <cell r="G16" t="str">
            <v>Hamoud,Gomaa</v>
          </cell>
          <cell r="H16">
            <v>596806</v>
          </cell>
          <cell r="P16">
            <v>35</v>
          </cell>
          <cell r="Q16">
            <v>35</v>
          </cell>
          <cell r="R16">
            <v>35</v>
          </cell>
          <cell r="S16">
            <v>35</v>
          </cell>
          <cell r="T16">
            <v>140</v>
          </cell>
          <cell r="U16" t="str">
            <v>Yes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</row>
        <row r="17">
          <cell r="A17" t="str">
            <v>AM NON-OPS</v>
          </cell>
          <cell r="B17" t="str">
            <v>Carleton,George A</v>
          </cell>
          <cell r="C17" t="str">
            <v>Altomare,Carm</v>
          </cell>
          <cell r="D17" t="str">
            <v>SYSTEM DEV</v>
          </cell>
          <cell r="E17">
            <v>7981</v>
          </cell>
          <cell r="G17" t="str">
            <v>Schaller,Jeff</v>
          </cell>
          <cell r="H17">
            <v>975163</v>
          </cell>
          <cell r="P17">
            <v>38.5</v>
          </cell>
          <cell r="Q17">
            <v>37</v>
          </cell>
          <cell r="R17">
            <v>35</v>
          </cell>
          <cell r="S17">
            <v>37</v>
          </cell>
          <cell r="T17">
            <v>147.5</v>
          </cell>
          <cell r="U17" t="str">
            <v>Yes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</row>
        <row r="18">
          <cell r="A18" t="str">
            <v>AM NON-OPS</v>
          </cell>
          <cell r="B18" t="str">
            <v>Carleton,George A</v>
          </cell>
          <cell r="C18" t="str">
            <v>Bain,Martin D</v>
          </cell>
          <cell r="D18" t="str">
            <v>BUS INTGRTN</v>
          </cell>
          <cell r="E18">
            <v>7085</v>
          </cell>
          <cell r="F18" t="str">
            <v>VANCE Steven</v>
          </cell>
          <cell r="G18" t="str">
            <v>Cavazzon,Laura</v>
          </cell>
          <cell r="H18">
            <v>121296</v>
          </cell>
          <cell r="P18">
            <v>35</v>
          </cell>
          <cell r="Q18">
            <v>35</v>
          </cell>
          <cell r="R18">
            <v>35</v>
          </cell>
          <cell r="S18">
            <v>35</v>
          </cell>
          <cell r="T18">
            <v>140</v>
          </cell>
          <cell r="U18" t="str">
            <v>Yes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</row>
        <row r="19">
          <cell r="A19" t="str">
            <v>AM NON-OPS</v>
          </cell>
          <cell r="B19" t="str">
            <v>Carleton,George A</v>
          </cell>
          <cell r="C19" t="str">
            <v>Bain,Martin D</v>
          </cell>
          <cell r="D19" t="str">
            <v>BUS INTGRTN</v>
          </cell>
          <cell r="E19">
            <v>7085</v>
          </cell>
          <cell r="F19" t="str">
            <v>VANCE Steven</v>
          </cell>
          <cell r="G19" t="str">
            <v>Balfour,Davison</v>
          </cell>
          <cell r="H19">
            <v>177513</v>
          </cell>
          <cell r="P19">
            <v>35</v>
          </cell>
          <cell r="Q19">
            <v>35</v>
          </cell>
          <cell r="R19">
            <v>35</v>
          </cell>
          <cell r="S19">
            <v>35</v>
          </cell>
          <cell r="T19">
            <v>140</v>
          </cell>
          <cell r="U19" t="str">
            <v>Yes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</row>
        <row r="20">
          <cell r="A20" t="str">
            <v>AM NON-OPS</v>
          </cell>
          <cell r="B20" t="str">
            <v>Carleton,George A</v>
          </cell>
          <cell r="C20" t="str">
            <v>Bain,Martin D</v>
          </cell>
          <cell r="D20" t="str">
            <v>BUS INTGRTN</v>
          </cell>
          <cell r="E20">
            <v>7085</v>
          </cell>
          <cell r="F20" t="str">
            <v>VANCE Steven</v>
          </cell>
          <cell r="G20" t="str">
            <v>McClellan,April</v>
          </cell>
          <cell r="H20">
            <v>180490</v>
          </cell>
          <cell r="P20">
            <v>35</v>
          </cell>
          <cell r="Q20">
            <v>35</v>
          </cell>
          <cell r="R20">
            <v>35</v>
          </cell>
          <cell r="S20">
            <v>28</v>
          </cell>
          <cell r="T20">
            <v>133</v>
          </cell>
          <cell r="U20" t="str">
            <v>Yes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</row>
        <row r="21">
          <cell r="A21" t="str">
            <v>AM NON-OPS</v>
          </cell>
          <cell r="B21" t="str">
            <v>Carleton,George A</v>
          </cell>
          <cell r="C21" t="str">
            <v>Bain,Martin D</v>
          </cell>
          <cell r="D21" t="str">
            <v>BUS INTGRTN</v>
          </cell>
          <cell r="E21">
            <v>7085</v>
          </cell>
          <cell r="F21" t="str">
            <v>CARLETON George</v>
          </cell>
          <cell r="G21" t="str">
            <v>Vance,Steven</v>
          </cell>
          <cell r="H21">
            <v>210091</v>
          </cell>
          <cell r="P21">
            <v>40</v>
          </cell>
          <cell r="Q21">
            <v>40</v>
          </cell>
          <cell r="R21">
            <v>40</v>
          </cell>
          <cell r="S21">
            <v>40</v>
          </cell>
          <cell r="T21">
            <v>160</v>
          </cell>
          <cell r="U21" t="str">
            <v>Yes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</row>
        <row r="22">
          <cell r="A22" t="str">
            <v>AM NON-OPS</v>
          </cell>
          <cell r="B22" t="str">
            <v>Carleton,George A</v>
          </cell>
          <cell r="C22" t="str">
            <v>Bain,Martin D</v>
          </cell>
          <cell r="D22" t="str">
            <v>BUS INTGRTN</v>
          </cell>
          <cell r="E22">
            <v>7085</v>
          </cell>
          <cell r="F22" t="str">
            <v>VANCE Steven</v>
          </cell>
          <cell r="G22" t="str">
            <v>De Menech,Renzo</v>
          </cell>
          <cell r="H22">
            <v>265111</v>
          </cell>
          <cell r="P22">
            <v>35</v>
          </cell>
          <cell r="Q22">
            <v>35</v>
          </cell>
          <cell r="R22">
            <v>35</v>
          </cell>
          <cell r="S22">
            <v>35</v>
          </cell>
          <cell r="T22">
            <v>140</v>
          </cell>
          <cell r="U22" t="str">
            <v>Yes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</row>
        <row r="23">
          <cell r="A23" t="str">
            <v>AM NON-OPS</v>
          </cell>
          <cell r="B23" t="str">
            <v>Carleton,George A</v>
          </cell>
          <cell r="C23" t="str">
            <v>Bain,Martin D</v>
          </cell>
          <cell r="D23" t="str">
            <v>BUS INTGRTN</v>
          </cell>
          <cell r="E23">
            <v>7085</v>
          </cell>
          <cell r="G23" t="str">
            <v>BOLDT,John</v>
          </cell>
          <cell r="H23">
            <v>317191</v>
          </cell>
          <cell r="P23">
            <v>35</v>
          </cell>
          <cell r="Q23">
            <v>35</v>
          </cell>
          <cell r="R23">
            <v>35</v>
          </cell>
          <cell r="S23">
            <v>35</v>
          </cell>
          <cell r="T23">
            <v>140</v>
          </cell>
          <cell r="U23" t="str">
            <v>Yes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</row>
        <row r="24">
          <cell r="A24" t="str">
            <v>AM NON-OPS</v>
          </cell>
          <cell r="B24" t="str">
            <v>Carleton,George A</v>
          </cell>
          <cell r="C24" t="str">
            <v>Bain,Martin D</v>
          </cell>
          <cell r="D24" t="str">
            <v>BUS INTGRTN</v>
          </cell>
          <cell r="E24">
            <v>7085</v>
          </cell>
          <cell r="F24" t="str">
            <v>VANCE Steven</v>
          </cell>
          <cell r="G24" t="str">
            <v>Vilar,Julio</v>
          </cell>
          <cell r="H24">
            <v>373240</v>
          </cell>
          <cell r="P24">
            <v>35</v>
          </cell>
          <cell r="Q24">
            <v>35</v>
          </cell>
          <cell r="R24">
            <v>35</v>
          </cell>
          <cell r="S24">
            <v>35</v>
          </cell>
          <cell r="T24">
            <v>140</v>
          </cell>
          <cell r="U24" t="str">
            <v>Yes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</row>
        <row r="25">
          <cell r="A25" t="str">
            <v>AM NON-OPS</v>
          </cell>
          <cell r="B25" t="str">
            <v>Carleton,George A</v>
          </cell>
          <cell r="C25" t="str">
            <v>Bain,Martin D</v>
          </cell>
          <cell r="D25" t="str">
            <v>BUS INTGRTN</v>
          </cell>
          <cell r="E25">
            <v>7085</v>
          </cell>
          <cell r="F25" t="str">
            <v>VANCE Steven</v>
          </cell>
          <cell r="G25" t="str">
            <v>Sloan,Dave</v>
          </cell>
          <cell r="H25">
            <v>486465</v>
          </cell>
          <cell r="P25">
            <v>35</v>
          </cell>
          <cell r="Q25">
            <v>35</v>
          </cell>
          <cell r="R25">
            <v>35</v>
          </cell>
          <cell r="S25">
            <v>35</v>
          </cell>
          <cell r="T25">
            <v>140</v>
          </cell>
          <cell r="U25" t="str">
            <v>Yes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</row>
        <row r="26">
          <cell r="A26" t="str">
            <v>AM NON-OPS</v>
          </cell>
          <cell r="B26" t="str">
            <v>Carleton,George A</v>
          </cell>
          <cell r="C26" t="str">
            <v>Bain,Martin D</v>
          </cell>
          <cell r="D26" t="str">
            <v>BUS INTGRTN</v>
          </cell>
          <cell r="E26">
            <v>7085</v>
          </cell>
          <cell r="F26" t="str">
            <v>VANCE Steven</v>
          </cell>
          <cell r="G26" t="str">
            <v>Sanchez,Anita</v>
          </cell>
          <cell r="H26">
            <v>582435</v>
          </cell>
          <cell r="P26">
            <v>35</v>
          </cell>
          <cell r="Q26">
            <v>35</v>
          </cell>
          <cell r="R26">
            <v>35</v>
          </cell>
          <cell r="S26">
            <v>35</v>
          </cell>
          <cell r="T26">
            <v>140</v>
          </cell>
          <cell r="U26" t="str">
            <v>Yes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</row>
        <row r="27">
          <cell r="A27" t="str">
            <v>AM NON-OPS</v>
          </cell>
          <cell r="B27" t="str">
            <v>Carleton,George A</v>
          </cell>
          <cell r="C27" t="str">
            <v>Barrie,Dave</v>
          </cell>
          <cell r="D27" t="str">
            <v>BUS INTGRTN</v>
          </cell>
          <cell r="E27">
            <v>7085</v>
          </cell>
          <cell r="G27" t="str">
            <v>Carleton,George A</v>
          </cell>
          <cell r="H27">
            <v>517664</v>
          </cell>
          <cell r="P27">
            <v>40</v>
          </cell>
          <cell r="Q27">
            <v>40</v>
          </cell>
          <cell r="R27">
            <v>40</v>
          </cell>
          <cell r="S27">
            <v>40</v>
          </cell>
          <cell r="T27">
            <v>160</v>
          </cell>
          <cell r="U27" t="str">
            <v>Yes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</row>
        <row r="28">
          <cell r="A28" t="str">
            <v>AM NON-OPS</v>
          </cell>
          <cell r="B28" t="str">
            <v>Carleton,George A</v>
          </cell>
          <cell r="C28" t="str">
            <v>Bodnar,Susan C</v>
          </cell>
          <cell r="D28" t="str">
            <v>BUS INTGRTN</v>
          </cell>
          <cell r="E28">
            <v>7085</v>
          </cell>
          <cell r="G28" t="str">
            <v>Loube,Christine</v>
          </cell>
          <cell r="H28">
            <v>182437</v>
          </cell>
          <cell r="P28">
            <v>27.75</v>
          </cell>
          <cell r="Q28">
            <v>35.25</v>
          </cell>
          <cell r="R28">
            <v>35.75</v>
          </cell>
          <cell r="S28">
            <v>13.75</v>
          </cell>
          <cell r="T28">
            <v>112.5</v>
          </cell>
          <cell r="U28" t="str">
            <v>Yes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</row>
        <row r="29">
          <cell r="A29" t="str">
            <v>AM NON-OPS</v>
          </cell>
          <cell r="B29" t="str">
            <v>Carleton,George A</v>
          </cell>
          <cell r="C29" t="str">
            <v>Bodnar,Susan C</v>
          </cell>
          <cell r="D29" t="str">
            <v>BUS INTGRTN</v>
          </cell>
          <cell r="E29">
            <v>7085</v>
          </cell>
          <cell r="G29" t="str">
            <v>de Ridder,Yvonne</v>
          </cell>
          <cell r="H29">
            <v>183013</v>
          </cell>
          <cell r="P29">
            <v>35</v>
          </cell>
          <cell r="Q29">
            <v>35</v>
          </cell>
          <cell r="R29">
            <v>35</v>
          </cell>
          <cell r="S29">
            <v>35</v>
          </cell>
          <cell r="T29">
            <v>140</v>
          </cell>
          <cell r="U29" t="str">
            <v>Yes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</row>
        <row r="30">
          <cell r="A30" t="str">
            <v>AM NON-OPS</v>
          </cell>
          <cell r="B30" t="str">
            <v>Carleton,George A</v>
          </cell>
          <cell r="C30" t="str">
            <v>Bodnar,Susan C</v>
          </cell>
          <cell r="D30" t="str">
            <v>BUS INTGRTN</v>
          </cell>
          <cell r="E30">
            <v>7085</v>
          </cell>
          <cell r="F30" t="str">
            <v>CARLETON George</v>
          </cell>
          <cell r="G30" t="str">
            <v>Malka,Liora</v>
          </cell>
          <cell r="H30">
            <v>183130</v>
          </cell>
          <cell r="P30">
            <v>27.99</v>
          </cell>
          <cell r="Q30">
            <v>27.99</v>
          </cell>
          <cell r="R30">
            <v>27.99</v>
          </cell>
          <cell r="S30">
            <v>27.99</v>
          </cell>
          <cell r="T30">
            <v>111.96</v>
          </cell>
          <cell r="U30" t="str">
            <v>Yes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</row>
        <row r="31">
          <cell r="A31" t="str">
            <v>AM NON-OPS</v>
          </cell>
          <cell r="B31" t="str">
            <v>Carleton,George A</v>
          </cell>
          <cell r="C31" t="str">
            <v>Bodnar,Susan C</v>
          </cell>
          <cell r="D31" t="str">
            <v>BUS INTGRTN</v>
          </cell>
          <cell r="E31">
            <v>7085</v>
          </cell>
          <cell r="G31" t="str">
            <v>Reynolds,Patricia</v>
          </cell>
          <cell r="H31">
            <v>183146</v>
          </cell>
          <cell r="P31">
            <v>35</v>
          </cell>
          <cell r="Q31">
            <v>35</v>
          </cell>
          <cell r="R31">
            <v>35</v>
          </cell>
          <cell r="S31">
            <v>35</v>
          </cell>
          <cell r="T31">
            <v>140</v>
          </cell>
          <cell r="U31" t="str">
            <v>Yes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</row>
        <row r="32">
          <cell r="A32" t="str">
            <v>AM NON-OPS</v>
          </cell>
          <cell r="B32" t="str">
            <v>Carleton,George A</v>
          </cell>
          <cell r="C32" t="str">
            <v>Bodnar,Susan C</v>
          </cell>
          <cell r="D32" t="str">
            <v>BUS INTGRTN</v>
          </cell>
          <cell r="E32">
            <v>7085</v>
          </cell>
          <cell r="G32" t="str">
            <v>Hardy,Deborah</v>
          </cell>
          <cell r="H32">
            <v>394625</v>
          </cell>
          <cell r="P32">
            <v>35</v>
          </cell>
          <cell r="Q32">
            <v>35</v>
          </cell>
          <cell r="R32">
            <v>35</v>
          </cell>
          <cell r="S32">
            <v>35</v>
          </cell>
          <cell r="T32">
            <v>140</v>
          </cell>
          <cell r="U32" t="str">
            <v>Yes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</row>
        <row r="33">
          <cell r="A33" t="str">
            <v>AM NON-OPS</v>
          </cell>
          <cell r="B33" t="str">
            <v>Carleton,George A</v>
          </cell>
          <cell r="C33" t="str">
            <v>Bodnar,Susan C</v>
          </cell>
          <cell r="D33" t="str">
            <v>BUS INTGRTN</v>
          </cell>
          <cell r="E33">
            <v>7085</v>
          </cell>
          <cell r="G33" t="str">
            <v>Timms,Patricia</v>
          </cell>
          <cell r="H33">
            <v>549591</v>
          </cell>
          <cell r="P33">
            <v>35</v>
          </cell>
          <cell r="Q33">
            <v>35</v>
          </cell>
          <cell r="R33">
            <v>35</v>
          </cell>
          <cell r="S33">
            <v>35</v>
          </cell>
          <cell r="T33">
            <v>140</v>
          </cell>
          <cell r="U33" t="str">
            <v>Yes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</row>
        <row r="34">
          <cell r="A34" t="str">
            <v>AM NON-OPS</v>
          </cell>
          <cell r="B34" t="str">
            <v>Carleton,George A</v>
          </cell>
          <cell r="C34" t="str">
            <v>Bodnar,Susan C</v>
          </cell>
          <cell r="D34" t="str">
            <v>BUS INTGRTN</v>
          </cell>
          <cell r="E34">
            <v>7085</v>
          </cell>
          <cell r="G34" t="str">
            <v>King,Cathy</v>
          </cell>
          <cell r="H34">
            <v>670635</v>
          </cell>
          <cell r="P34">
            <v>35</v>
          </cell>
          <cell r="Q34">
            <v>35</v>
          </cell>
          <cell r="R34">
            <v>35</v>
          </cell>
          <cell r="S34">
            <v>35</v>
          </cell>
          <cell r="T34">
            <v>140</v>
          </cell>
          <cell r="U34" t="str">
            <v>Yes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</row>
        <row r="35">
          <cell r="A35" t="str">
            <v>AM NON-OPS</v>
          </cell>
          <cell r="B35" t="str">
            <v>Carleton,George A</v>
          </cell>
          <cell r="C35" t="str">
            <v>Bodnar,Susan C</v>
          </cell>
          <cell r="D35" t="str">
            <v>BUS INTGRTN</v>
          </cell>
          <cell r="E35">
            <v>7085</v>
          </cell>
          <cell r="G35" t="str">
            <v>Ho,Eva</v>
          </cell>
          <cell r="H35">
            <v>753914</v>
          </cell>
          <cell r="P35">
            <v>35</v>
          </cell>
          <cell r="Q35">
            <v>35</v>
          </cell>
          <cell r="R35">
            <v>35</v>
          </cell>
          <cell r="S35">
            <v>35</v>
          </cell>
          <cell r="T35">
            <v>140</v>
          </cell>
          <cell r="U35" t="str">
            <v>Yes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</row>
        <row r="36">
          <cell r="A36" t="str">
            <v>AM NON-OPS</v>
          </cell>
          <cell r="B36" t="str">
            <v>Carleton,George A</v>
          </cell>
          <cell r="C36" t="str">
            <v>Carleton,George A</v>
          </cell>
          <cell r="D36" t="str">
            <v>BUS INTGRTN</v>
          </cell>
          <cell r="E36">
            <v>4346</v>
          </cell>
          <cell r="F36" t="str">
            <v>CARLETON George</v>
          </cell>
          <cell r="G36" t="str">
            <v>Gloven,Marvin</v>
          </cell>
          <cell r="H36">
            <v>378945</v>
          </cell>
          <cell r="P36">
            <v>35</v>
          </cell>
          <cell r="Q36">
            <v>35</v>
          </cell>
          <cell r="R36">
            <v>35</v>
          </cell>
          <cell r="S36">
            <v>35</v>
          </cell>
          <cell r="T36">
            <v>140</v>
          </cell>
          <cell r="U36" t="str">
            <v>Yes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</row>
        <row r="37">
          <cell r="A37" t="str">
            <v>AM NON-OPS</v>
          </cell>
          <cell r="B37" t="str">
            <v>Carleton,George A</v>
          </cell>
          <cell r="C37" t="str">
            <v>Carleton,George A</v>
          </cell>
          <cell r="D37" t="str">
            <v>BUS INTGRTN</v>
          </cell>
          <cell r="E37">
            <v>7085</v>
          </cell>
          <cell r="F37" t="str">
            <v>CARLETON George</v>
          </cell>
          <cell r="G37" t="str">
            <v>Bodnar,Susan C</v>
          </cell>
          <cell r="H37">
            <v>461412</v>
          </cell>
          <cell r="P37">
            <v>40</v>
          </cell>
          <cell r="Q37">
            <v>40</v>
          </cell>
          <cell r="R37">
            <v>40</v>
          </cell>
          <cell r="S37">
            <v>40</v>
          </cell>
          <cell r="T37">
            <v>160</v>
          </cell>
          <cell r="U37" t="str">
            <v>Yes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</row>
        <row r="38">
          <cell r="A38" t="str">
            <v>AM NON-OPS</v>
          </cell>
          <cell r="B38" t="str">
            <v>Carleton,George A</v>
          </cell>
          <cell r="C38" t="str">
            <v>Carleton,George A</v>
          </cell>
          <cell r="D38" t="str">
            <v>BUS INTGRTN</v>
          </cell>
          <cell r="E38">
            <v>7085</v>
          </cell>
          <cell r="F38" t="str">
            <v>CARLETON George</v>
          </cell>
          <cell r="G38" t="str">
            <v>Thompson,Kevin R</v>
          </cell>
          <cell r="H38">
            <v>495313</v>
          </cell>
          <cell r="P38">
            <v>40</v>
          </cell>
          <cell r="Q38">
            <v>40</v>
          </cell>
          <cell r="R38">
            <v>40</v>
          </cell>
          <cell r="S38">
            <v>0</v>
          </cell>
          <cell r="T38">
            <v>120</v>
          </cell>
          <cell r="U38" t="str">
            <v>Yes</v>
          </cell>
          <cell r="W38">
            <v>1</v>
          </cell>
          <cell r="X38">
            <v>1</v>
          </cell>
          <cell r="Y38">
            <v>1</v>
          </cell>
          <cell r="Z38">
            <v>0</v>
          </cell>
        </row>
        <row r="39">
          <cell r="A39" t="str">
            <v>AM NON-OPS</v>
          </cell>
          <cell r="B39" t="str">
            <v>Carleton,George A</v>
          </cell>
          <cell r="C39" t="str">
            <v>Carleton,George A</v>
          </cell>
          <cell r="D39" t="str">
            <v>BUS INTGRTN</v>
          </cell>
          <cell r="E39">
            <v>7085</v>
          </cell>
          <cell r="F39" t="str">
            <v>CARLETON George</v>
          </cell>
          <cell r="G39" t="str">
            <v>Altomare,Carm</v>
          </cell>
          <cell r="H39">
            <v>496804</v>
          </cell>
          <cell r="P39">
            <v>40</v>
          </cell>
          <cell r="Q39">
            <v>40</v>
          </cell>
          <cell r="R39">
            <v>40</v>
          </cell>
          <cell r="S39">
            <v>40</v>
          </cell>
          <cell r="T39">
            <v>160</v>
          </cell>
          <cell r="U39" t="str">
            <v>Yes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</row>
        <row r="40">
          <cell r="A40" t="str">
            <v>AM NON-OPS</v>
          </cell>
          <cell r="B40" t="str">
            <v>Carleton,George A</v>
          </cell>
          <cell r="C40" t="str">
            <v>Carleton,George A</v>
          </cell>
          <cell r="D40" t="str">
            <v>BUS INTGRTN</v>
          </cell>
          <cell r="E40">
            <v>7085</v>
          </cell>
          <cell r="F40" t="str">
            <v>CARLETON George</v>
          </cell>
          <cell r="G40" t="str">
            <v>Christie,William G</v>
          </cell>
          <cell r="H40">
            <v>582981</v>
          </cell>
          <cell r="P40">
            <v>40</v>
          </cell>
          <cell r="Q40">
            <v>40</v>
          </cell>
          <cell r="R40">
            <v>40</v>
          </cell>
          <cell r="S40">
            <v>40</v>
          </cell>
          <cell r="T40">
            <v>160</v>
          </cell>
          <cell r="U40" t="str">
            <v>Yes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</row>
        <row r="41">
          <cell r="A41" t="str">
            <v>AM NON-OPS</v>
          </cell>
          <cell r="B41" t="str">
            <v>Carleton,George A</v>
          </cell>
          <cell r="C41" t="str">
            <v>Christie,William G</v>
          </cell>
          <cell r="D41" t="str">
            <v>BUS INTGRTN</v>
          </cell>
          <cell r="E41">
            <v>7085</v>
          </cell>
          <cell r="G41" t="str">
            <v>MacDermott,Jason</v>
          </cell>
          <cell r="H41">
            <v>59665</v>
          </cell>
          <cell r="P41">
            <v>35</v>
          </cell>
          <cell r="Q41">
            <v>35</v>
          </cell>
          <cell r="R41">
            <v>35</v>
          </cell>
          <cell r="S41">
            <v>35</v>
          </cell>
          <cell r="T41">
            <v>140</v>
          </cell>
          <cell r="U41" t="str">
            <v>Yes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</row>
        <row r="42">
          <cell r="A42" t="str">
            <v>AM NON-OPS</v>
          </cell>
          <cell r="B42" t="str">
            <v>Carleton,George A</v>
          </cell>
          <cell r="C42" t="str">
            <v>Christie,William G</v>
          </cell>
          <cell r="D42" t="str">
            <v>BUS INTGRTN</v>
          </cell>
          <cell r="E42">
            <v>7085</v>
          </cell>
          <cell r="G42" t="str">
            <v>Jackowski,J J</v>
          </cell>
          <cell r="H42">
            <v>84035</v>
          </cell>
          <cell r="P42">
            <v>35</v>
          </cell>
          <cell r="Q42">
            <v>35</v>
          </cell>
          <cell r="R42">
            <v>36</v>
          </cell>
          <cell r="S42">
            <v>35</v>
          </cell>
          <cell r="T42">
            <v>141</v>
          </cell>
          <cell r="U42" t="str">
            <v>Yes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</row>
        <row r="43">
          <cell r="A43" t="str">
            <v>AM NON-OPS</v>
          </cell>
          <cell r="B43" t="str">
            <v>Carleton,George A</v>
          </cell>
          <cell r="C43" t="str">
            <v>Christie,William G</v>
          </cell>
          <cell r="D43" t="str">
            <v>BUS INTGRTN</v>
          </cell>
          <cell r="E43">
            <v>7085</v>
          </cell>
          <cell r="G43" t="str">
            <v>Kerstens,Martin</v>
          </cell>
          <cell r="H43">
            <v>139216</v>
          </cell>
          <cell r="P43">
            <v>35</v>
          </cell>
          <cell r="Q43">
            <v>35</v>
          </cell>
          <cell r="R43">
            <v>35</v>
          </cell>
          <cell r="S43">
            <v>35</v>
          </cell>
          <cell r="T43">
            <v>140</v>
          </cell>
          <cell r="U43" t="str">
            <v>Yes</v>
          </cell>
          <cell r="W43">
            <v>1</v>
          </cell>
          <cell r="X43">
            <v>1</v>
          </cell>
          <cell r="Y43">
            <v>1</v>
          </cell>
          <cell r="Z43">
            <v>1</v>
          </cell>
        </row>
        <row r="44">
          <cell r="A44" t="str">
            <v>AM NON-OPS</v>
          </cell>
          <cell r="B44" t="str">
            <v>Carleton,George A</v>
          </cell>
          <cell r="C44" t="str">
            <v>Christie,William G</v>
          </cell>
          <cell r="D44" t="str">
            <v>BUS INTGRTN</v>
          </cell>
          <cell r="E44">
            <v>7085</v>
          </cell>
          <cell r="G44" t="str">
            <v>Mistry,Bav</v>
          </cell>
          <cell r="H44">
            <v>181807</v>
          </cell>
          <cell r="P44">
            <v>35</v>
          </cell>
          <cell r="Q44">
            <v>35</v>
          </cell>
          <cell r="R44">
            <v>35</v>
          </cell>
          <cell r="S44">
            <v>35</v>
          </cell>
          <cell r="T44">
            <v>140</v>
          </cell>
          <cell r="U44" t="str">
            <v>Yes</v>
          </cell>
          <cell r="W44">
            <v>1</v>
          </cell>
          <cell r="X44">
            <v>1</v>
          </cell>
          <cell r="Y44">
            <v>1</v>
          </cell>
          <cell r="Z44">
            <v>1</v>
          </cell>
        </row>
        <row r="45">
          <cell r="A45" t="str">
            <v>AM NON-OPS</v>
          </cell>
          <cell r="B45" t="str">
            <v>Carleton,George A</v>
          </cell>
          <cell r="C45" t="str">
            <v>Christie,William G</v>
          </cell>
          <cell r="D45" t="str">
            <v>BUS INTGRTN</v>
          </cell>
          <cell r="E45">
            <v>7085</v>
          </cell>
          <cell r="G45" t="str">
            <v>Ens,Rick</v>
          </cell>
          <cell r="H45">
            <v>316036</v>
          </cell>
          <cell r="P45">
            <v>35</v>
          </cell>
          <cell r="Q45">
            <v>35</v>
          </cell>
          <cell r="R45">
            <v>35</v>
          </cell>
          <cell r="S45">
            <v>35</v>
          </cell>
          <cell r="T45">
            <v>140</v>
          </cell>
          <cell r="U45" t="str">
            <v>Yes</v>
          </cell>
          <cell r="W45">
            <v>1</v>
          </cell>
          <cell r="X45">
            <v>1</v>
          </cell>
          <cell r="Y45">
            <v>1</v>
          </cell>
          <cell r="Z45">
            <v>1</v>
          </cell>
        </row>
        <row r="46">
          <cell r="A46" t="str">
            <v>AM NON-OPS</v>
          </cell>
          <cell r="B46" t="str">
            <v>Carleton,George A</v>
          </cell>
          <cell r="C46" t="str">
            <v>Christie,William G</v>
          </cell>
          <cell r="D46" t="str">
            <v>BUS INTGRTN</v>
          </cell>
          <cell r="E46">
            <v>7085</v>
          </cell>
          <cell r="G46" t="str">
            <v>Oukes,Corrie</v>
          </cell>
          <cell r="H46">
            <v>560875</v>
          </cell>
          <cell r="P46">
            <v>35</v>
          </cell>
          <cell r="Q46">
            <v>35</v>
          </cell>
          <cell r="R46">
            <v>35</v>
          </cell>
          <cell r="S46">
            <v>35</v>
          </cell>
          <cell r="T46">
            <v>140</v>
          </cell>
          <cell r="U46" t="str">
            <v>Yes</v>
          </cell>
          <cell r="W46">
            <v>1</v>
          </cell>
          <cell r="X46">
            <v>1</v>
          </cell>
          <cell r="Y46">
            <v>1</v>
          </cell>
          <cell r="Z46">
            <v>1</v>
          </cell>
        </row>
        <row r="47">
          <cell r="A47" t="str">
            <v>AM NON-OPS</v>
          </cell>
          <cell r="B47" t="str">
            <v>Carleton,George A</v>
          </cell>
          <cell r="C47" t="str">
            <v>Christie,William G</v>
          </cell>
          <cell r="D47" t="str">
            <v>BUS INTGRTN</v>
          </cell>
          <cell r="E47">
            <v>7085</v>
          </cell>
          <cell r="G47" t="str">
            <v>Berardi,Rob</v>
          </cell>
          <cell r="H47">
            <v>568113</v>
          </cell>
          <cell r="P47">
            <v>35</v>
          </cell>
          <cell r="Q47">
            <v>35</v>
          </cell>
          <cell r="R47">
            <v>35</v>
          </cell>
          <cell r="S47">
            <v>35</v>
          </cell>
          <cell r="T47">
            <v>140</v>
          </cell>
          <cell r="U47" t="str">
            <v>Yes</v>
          </cell>
          <cell r="W47">
            <v>1</v>
          </cell>
          <cell r="X47">
            <v>1</v>
          </cell>
          <cell r="Y47">
            <v>1</v>
          </cell>
          <cell r="Z47">
            <v>1</v>
          </cell>
        </row>
        <row r="48">
          <cell r="A48" t="str">
            <v>AM NON-OPS</v>
          </cell>
          <cell r="B48" t="str">
            <v>Carleton,George A</v>
          </cell>
          <cell r="C48" t="str">
            <v>Christie,William G</v>
          </cell>
          <cell r="D48" t="str">
            <v>BUS INTGRTN</v>
          </cell>
          <cell r="E48">
            <v>7085</v>
          </cell>
          <cell r="G48" t="str">
            <v>Mavins,Brad</v>
          </cell>
          <cell r="H48">
            <v>774844</v>
          </cell>
          <cell r="P48">
            <v>40</v>
          </cell>
          <cell r="Q48">
            <v>40</v>
          </cell>
          <cell r="R48">
            <v>40</v>
          </cell>
          <cell r="S48">
            <v>40</v>
          </cell>
          <cell r="T48">
            <v>160</v>
          </cell>
          <cell r="U48" t="str">
            <v>Yes</v>
          </cell>
          <cell r="W48">
            <v>1</v>
          </cell>
          <cell r="X48">
            <v>1</v>
          </cell>
          <cell r="Y48">
            <v>1</v>
          </cell>
          <cell r="Z48">
            <v>1</v>
          </cell>
        </row>
        <row r="49">
          <cell r="A49" t="str">
            <v>AM NON-OPS</v>
          </cell>
          <cell r="B49" t="str">
            <v>Carleton,George A</v>
          </cell>
          <cell r="C49" t="str">
            <v>Christie,William G</v>
          </cell>
          <cell r="D49" t="str">
            <v>BUS INTGRTN</v>
          </cell>
          <cell r="E49">
            <v>7085</v>
          </cell>
          <cell r="G49" t="str">
            <v>Young,Wayne</v>
          </cell>
          <cell r="H49">
            <v>816781</v>
          </cell>
          <cell r="P49">
            <v>35</v>
          </cell>
          <cell r="Q49">
            <v>35</v>
          </cell>
          <cell r="R49">
            <v>35</v>
          </cell>
          <cell r="S49">
            <v>35</v>
          </cell>
          <cell r="T49">
            <v>140</v>
          </cell>
          <cell r="U49" t="str">
            <v>Yes</v>
          </cell>
          <cell r="W49">
            <v>1</v>
          </cell>
          <cell r="X49">
            <v>1</v>
          </cell>
          <cell r="Y49">
            <v>1</v>
          </cell>
          <cell r="Z49">
            <v>1</v>
          </cell>
        </row>
        <row r="50">
          <cell r="A50" t="str">
            <v>AM NON-OPS</v>
          </cell>
          <cell r="B50" t="str">
            <v>Carleton,George A</v>
          </cell>
          <cell r="C50" t="str">
            <v>Gloven,Marvin</v>
          </cell>
          <cell r="D50" t="str">
            <v>BUS INTGRTN</v>
          </cell>
          <cell r="E50">
            <v>4346</v>
          </cell>
          <cell r="F50" t="str">
            <v>GLOVEN Marvin</v>
          </cell>
          <cell r="G50" t="str">
            <v>McQuaid,Jerome A.</v>
          </cell>
          <cell r="H50">
            <v>133693</v>
          </cell>
          <cell r="P50">
            <v>35</v>
          </cell>
          <cell r="Q50">
            <v>35</v>
          </cell>
          <cell r="R50">
            <v>35</v>
          </cell>
          <cell r="S50">
            <v>35</v>
          </cell>
          <cell r="T50">
            <v>140</v>
          </cell>
          <cell r="U50" t="str">
            <v>Yes</v>
          </cell>
          <cell r="W50">
            <v>1</v>
          </cell>
          <cell r="X50">
            <v>1</v>
          </cell>
          <cell r="Y50">
            <v>1</v>
          </cell>
          <cell r="Z50">
            <v>1</v>
          </cell>
        </row>
        <row r="51">
          <cell r="A51" t="str">
            <v>AM NON-OPS</v>
          </cell>
          <cell r="B51" t="str">
            <v>Carleton,George A</v>
          </cell>
          <cell r="C51" t="str">
            <v>Gloven,Marvin</v>
          </cell>
          <cell r="D51" t="str">
            <v>BUS INTGRTN</v>
          </cell>
          <cell r="E51">
            <v>4346</v>
          </cell>
          <cell r="F51" t="str">
            <v>GLOVEN Marvin</v>
          </cell>
          <cell r="G51" t="str">
            <v>Alves,Bill</v>
          </cell>
          <cell r="H51">
            <v>152040</v>
          </cell>
          <cell r="P51">
            <v>28</v>
          </cell>
          <cell r="Q51">
            <v>35</v>
          </cell>
          <cell r="R51">
            <v>35</v>
          </cell>
          <cell r="S51">
            <v>35</v>
          </cell>
          <cell r="T51">
            <v>133</v>
          </cell>
          <cell r="U51" t="str">
            <v>Yes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</row>
        <row r="52">
          <cell r="A52" t="str">
            <v>AM NON-OPS</v>
          </cell>
          <cell r="B52" t="str">
            <v>Carleton,George A</v>
          </cell>
          <cell r="C52" t="str">
            <v>Gloven,Marvin</v>
          </cell>
          <cell r="D52" t="str">
            <v>BUS INTGRTN</v>
          </cell>
          <cell r="E52">
            <v>4346</v>
          </cell>
          <cell r="F52" t="str">
            <v>GLOVEN Marvin</v>
          </cell>
          <cell r="G52" t="str">
            <v>Deol,Rick</v>
          </cell>
          <cell r="H52">
            <v>181665</v>
          </cell>
          <cell r="P52">
            <v>35</v>
          </cell>
          <cell r="Q52">
            <v>35</v>
          </cell>
          <cell r="R52">
            <v>35</v>
          </cell>
          <cell r="S52">
            <v>35</v>
          </cell>
          <cell r="T52">
            <v>140</v>
          </cell>
          <cell r="U52" t="str">
            <v>Yes</v>
          </cell>
          <cell r="W52">
            <v>1</v>
          </cell>
          <cell r="X52">
            <v>1</v>
          </cell>
          <cell r="Y52">
            <v>1</v>
          </cell>
          <cell r="Z52">
            <v>1</v>
          </cell>
        </row>
        <row r="53">
          <cell r="A53" t="str">
            <v>AM NON-OPS</v>
          </cell>
          <cell r="B53" t="str">
            <v>Carleton,George A</v>
          </cell>
          <cell r="C53" t="str">
            <v>Gloven,Marvin</v>
          </cell>
          <cell r="D53" t="str">
            <v>BUS INTGRTN</v>
          </cell>
          <cell r="E53">
            <v>4346</v>
          </cell>
          <cell r="F53" t="str">
            <v>GLOVEN Marvin</v>
          </cell>
          <cell r="G53" t="str">
            <v>Wong,Ian C.</v>
          </cell>
          <cell r="H53">
            <v>182198</v>
          </cell>
          <cell r="P53">
            <v>35</v>
          </cell>
          <cell r="Q53">
            <v>35</v>
          </cell>
          <cell r="R53">
            <v>35</v>
          </cell>
          <cell r="S53">
            <v>35</v>
          </cell>
          <cell r="T53">
            <v>140</v>
          </cell>
          <cell r="U53" t="str">
            <v>Yes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</row>
        <row r="54">
          <cell r="A54" t="str">
            <v>AM NON-OPS</v>
          </cell>
          <cell r="B54" t="str">
            <v>Carleton,George A</v>
          </cell>
          <cell r="C54" t="str">
            <v>Gloven,Marvin</v>
          </cell>
          <cell r="D54" t="str">
            <v>BUS INTGRTN</v>
          </cell>
          <cell r="E54">
            <v>4346</v>
          </cell>
          <cell r="F54" t="str">
            <v>GLOVEN Marvin</v>
          </cell>
          <cell r="G54" t="str">
            <v>Livermore,Philip</v>
          </cell>
          <cell r="H54">
            <v>182312</v>
          </cell>
          <cell r="P54">
            <v>39</v>
          </cell>
          <cell r="Q54">
            <v>35</v>
          </cell>
          <cell r="R54">
            <v>35</v>
          </cell>
          <cell r="S54">
            <v>32</v>
          </cell>
          <cell r="T54">
            <v>141</v>
          </cell>
          <cell r="U54" t="str">
            <v>Yes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</row>
        <row r="55">
          <cell r="A55" t="str">
            <v>AM NON-OPS</v>
          </cell>
          <cell r="B55" t="str">
            <v>Carleton,George A</v>
          </cell>
          <cell r="C55" t="str">
            <v>Gloven,Marvin</v>
          </cell>
          <cell r="D55" t="str">
            <v>BUS INTGRTN</v>
          </cell>
          <cell r="E55">
            <v>4346</v>
          </cell>
          <cell r="F55" t="str">
            <v>GLOVEN Marvin</v>
          </cell>
          <cell r="G55" t="str">
            <v>Willis,Ron</v>
          </cell>
          <cell r="H55">
            <v>263144</v>
          </cell>
          <cell r="P55">
            <v>35</v>
          </cell>
          <cell r="Q55">
            <v>35</v>
          </cell>
          <cell r="R55">
            <v>35</v>
          </cell>
          <cell r="S55">
            <v>35</v>
          </cell>
          <cell r="T55">
            <v>140</v>
          </cell>
          <cell r="U55" t="str">
            <v>Yes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</row>
        <row r="56">
          <cell r="A56" t="str">
            <v>AM NON-OPS</v>
          </cell>
          <cell r="B56" t="str">
            <v>Carleton,George A</v>
          </cell>
          <cell r="C56" t="str">
            <v>Gloven,Marvin</v>
          </cell>
          <cell r="D56" t="str">
            <v>BUS INTGRTN</v>
          </cell>
          <cell r="E56">
            <v>4346</v>
          </cell>
          <cell r="F56" t="str">
            <v>GLOVEN Marvin</v>
          </cell>
          <cell r="G56" t="str">
            <v>Mcnaughton,Winston</v>
          </cell>
          <cell r="H56">
            <v>397922</v>
          </cell>
          <cell r="P56">
            <v>35</v>
          </cell>
          <cell r="Q56">
            <v>35</v>
          </cell>
          <cell r="R56">
            <v>35</v>
          </cell>
          <cell r="S56">
            <v>35</v>
          </cell>
          <cell r="T56">
            <v>140</v>
          </cell>
          <cell r="U56" t="str">
            <v>Yes</v>
          </cell>
          <cell r="W56">
            <v>1</v>
          </cell>
          <cell r="X56">
            <v>1</v>
          </cell>
          <cell r="Y56">
            <v>1</v>
          </cell>
          <cell r="Z56">
            <v>1</v>
          </cell>
        </row>
        <row r="57">
          <cell r="A57" t="str">
            <v>AM NON-OPS</v>
          </cell>
          <cell r="B57" t="str">
            <v>Carleton,George A</v>
          </cell>
          <cell r="C57" t="str">
            <v>Gloven,Marvin</v>
          </cell>
          <cell r="D57" t="str">
            <v>BUS INTGRTN</v>
          </cell>
          <cell r="E57">
            <v>4346</v>
          </cell>
          <cell r="F57" t="str">
            <v>GLOVEN Marvin</v>
          </cell>
          <cell r="G57" t="str">
            <v>Schneider,Paul</v>
          </cell>
          <cell r="H57">
            <v>483210</v>
          </cell>
          <cell r="P57">
            <v>38.5</v>
          </cell>
          <cell r="Q57">
            <v>40.5</v>
          </cell>
          <cell r="R57">
            <v>40</v>
          </cell>
          <cell r="S57">
            <v>41.5</v>
          </cell>
          <cell r="T57">
            <v>160.5</v>
          </cell>
          <cell r="U57" t="str">
            <v>Yes</v>
          </cell>
          <cell r="W57">
            <v>1</v>
          </cell>
          <cell r="X57">
            <v>1</v>
          </cell>
          <cell r="Y57">
            <v>1</v>
          </cell>
          <cell r="Z57">
            <v>1</v>
          </cell>
        </row>
        <row r="58">
          <cell r="A58" t="str">
            <v>AM NON-OPS</v>
          </cell>
          <cell r="B58" t="str">
            <v>Carleton,George A</v>
          </cell>
          <cell r="C58" t="str">
            <v>Gloven,Marvin</v>
          </cell>
          <cell r="D58" t="str">
            <v>BUS INTGRTN</v>
          </cell>
          <cell r="E58">
            <v>4346</v>
          </cell>
          <cell r="F58" t="str">
            <v>GLOVEN Marvin</v>
          </cell>
          <cell r="G58" t="str">
            <v>Green,Allan</v>
          </cell>
          <cell r="H58">
            <v>493710</v>
          </cell>
          <cell r="P58">
            <v>35</v>
          </cell>
          <cell r="Q58">
            <v>35</v>
          </cell>
          <cell r="R58">
            <v>35</v>
          </cell>
          <cell r="S58">
            <v>0</v>
          </cell>
          <cell r="T58">
            <v>105</v>
          </cell>
          <cell r="U58" t="str">
            <v>Yes</v>
          </cell>
          <cell r="W58">
            <v>1</v>
          </cell>
          <cell r="X58">
            <v>1</v>
          </cell>
          <cell r="Y58">
            <v>1</v>
          </cell>
          <cell r="Z58">
            <v>0</v>
          </cell>
        </row>
        <row r="59">
          <cell r="A59" t="str">
            <v>AM NON-OPS</v>
          </cell>
          <cell r="B59" t="str">
            <v>Carleton,George A</v>
          </cell>
          <cell r="C59" t="str">
            <v>Gloven,Marvin</v>
          </cell>
          <cell r="D59" t="str">
            <v>BUS INTGRTN</v>
          </cell>
          <cell r="E59">
            <v>4346</v>
          </cell>
          <cell r="F59" t="str">
            <v>GLOVEN Marvin</v>
          </cell>
          <cell r="G59" t="str">
            <v>Lockton,John</v>
          </cell>
          <cell r="H59">
            <v>504553</v>
          </cell>
          <cell r="P59">
            <v>35</v>
          </cell>
          <cell r="Q59">
            <v>35</v>
          </cell>
          <cell r="R59">
            <v>35</v>
          </cell>
          <cell r="S59">
            <v>35</v>
          </cell>
          <cell r="T59">
            <v>140</v>
          </cell>
          <cell r="U59" t="str">
            <v>Yes</v>
          </cell>
          <cell r="W59">
            <v>1</v>
          </cell>
          <cell r="X59">
            <v>1</v>
          </cell>
          <cell r="Y59">
            <v>1</v>
          </cell>
          <cell r="Z59">
            <v>1</v>
          </cell>
        </row>
        <row r="60">
          <cell r="A60" t="str">
            <v>AM NON-OPS</v>
          </cell>
          <cell r="B60" t="str">
            <v>Carleton,George A</v>
          </cell>
          <cell r="C60" t="str">
            <v>Gloven,Marvin</v>
          </cell>
          <cell r="D60" t="str">
            <v>BUS INTGRTN</v>
          </cell>
          <cell r="E60">
            <v>4346</v>
          </cell>
          <cell r="F60" t="str">
            <v>GLOVEN Marvin</v>
          </cell>
          <cell r="G60" t="str">
            <v>Rydlewski,Ludwik</v>
          </cell>
          <cell r="H60">
            <v>505365</v>
          </cell>
          <cell r="P60">
            <v>35</v>
          </cell>
          <cell r="Q60">
            <v>35</v>
          </cell>
          <cell r="R60">
            <v>35</v>
          </cell>
          <cell r="S60">
            <v>35</v>
          </cell>
          <cell r="T60">
            <v>140</v>
          </cell>
          <cell r="U60" t="str">
            <v>Yes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</row>
        <row r="61">
          <cell r="A61" t="str">
            <v>AM NON-OPS</v>
          </cell>
          <cell r="B61" t="str">
            <v>Carleton,George A</v>
          </cell>
          <cell r="C61" t="str">
            <v>Gloven,Marvin</v>
          </cell>
          <cell r="D61" t="str">
            <v>BUS INTGRTN</v>
          </cell>
          <cell r="E61">
            <v>4346</v>
          </cell>
          <cell r="F61" t="str">
            <v>GLOVEN Marvin</v>
          </cell>
          <cell r="G61" t="str">
            <v>Avraham,Vera</v>
          </cell>
          <cell r="H61">
            <v>587566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140</v>
          </cell>
          <cell r="U61" t="str">
            <v>Yes</v>
          </cell>
          <cell r="W61">
            <v>1</v>
          </cell>
          <cell r="X61">
            <v>1</v>
          </cell>
          <cell r="Y61">
            <v>1</v>
          </cell>
          <cell r="Z61">
            <v>1</v>
          </cell>
        </row>
        <row r="62">
          <cell r="A62" t="str">
            <v>AM NON-OPS</v>
          </cell>
          <cell r="B62" t="str">
            <v>Carleton,George A</v>
          </cell>
          <cell r="C62" t="str">
            <v>Gloven,Marvin</v>
          </cell>
          <cell r="D62" t="str">
            <v>BUS INTGRTN</v>
          </cell>
          <cell r="E62">
            <v>4346</v>
          </cell>
          <cell r="F62" t="str">
            <v>GLOVEN Marvin</v>
          </cell>
          <cell r="G62" t="str">
            <v>Mclachlan,Scott</v>
          </cell>
          <cell r="H62">
            <v>943285</v>
          </cell>
          <cell r="P62">
            <v>35</v>
          </cell>
          <cell r="Q62">
            <v>35</v>
          </cell>
          <cell r="R62">
            <v>28</v>
          </cell>
          <cell r="S62">
            <v>35</v>
          </cell>
          <cell r="T62">
            <v>133</v>
          </cell>
          <cell r="U62" t="str">
            <v>Yes</v>
          </cell>
          <cell r="W62">
            <v>1</v>
          </cell>
          <cell r="X62">
            <v>1</v>
          </cell>
          <cell r="Y62">
            <v>1</v>
          </cell>
          <cell r="Z62">
            <v>1</v>
          </cell>
        </row>
        <row r="63">
          <cell r="A63" t="str">
            <v>AM NON-OPS</v>
          </cell>
          <cell r="B63" t="str">
            <v>Carleton,George A</v>
          </cell>
          <cell r="C63" t="str">
            <v>Thompson,Kevin R</v>
          </cell>
          <cell r="D63" t="str">
            <v>BUS INTGRTN</v>
          </cell>
          <cell r="E63">
            <v>7085</v>
          </cell>
          <cell r="G63" t="str">
            <v>Gaydukevych,Natalia</v>
          </cell>
          <cell r="H63">
            <v>178455</v>
          </cell>
          <cell r="P63">
            <v>35</v>
          </cell>
          <cell r="Q63">
            <v>35</v>
          </cell>
          <cell r="R63">
            <v>35</v>
          </cell>
          <cell r="S63">
            <v>35</v>
          </cell>
          <cell r="T63">
            <v>140</v>
          </cell>
          <cell r="U63" t="str">
            <v>Yes</v>
          </cell>
          <cell r="W63">
            <v>1</v>
          </cell>
          <cell r="X63">
            <v>1</v>
          </cell>
          <cell r="Y63">
            <v>1</v>
          </cell>
          <cell r="Z63">
            <v>1</v>
          </cell>
        </row>
        <row r="64">
          <cell r="A64" t="str">
            <v>AM NON-OPS</v>
          </cell>
          <cell r="B64" t="str">
            <v>Carleton,George A</v>
          </cell>
          <cell r="C64" t="str">
            <v>Thompson,Kevin R</v>
          </cell>
          <cell r="D64" t="str">
            <v>BUS INTGRTN</v>
          </cell>
          <cell r="E64">
            <v>7085</v>
          </cell>
          <cell r="G64" t="str">
            <v>Graham,Angela</v>
          </cell>
          <cell r="H64">
            <v>183080</v>
          </cell>
          <cell r="P64">
            <v>35</v>
          </cell>
          <cell r="Q64">
            <v>35</v>
          </cell>
          <cell r="R64">
            <v>35</v>
          </cell>
          <cell r="S64">
            <v>0</v>
          </cell>
          <cell r="T64">
            <v>105</v>
          </cell>
          <cell r="U64" t="str">
            <v>Yes</v>
          </cell>
          <cell r="W64">
            <v>1</v>
          </cell>
          <cell r="X64">
            <v>1</v>
          </cell>
          <cell r="Y64">
            <v>1</v>
          </cell>
          <cell r="Z64">
            <v>0</v>
          </cell>
        </row>
        <row r="65">
          <cell r="A65" t="str">
            <v>AM NON-OPS</v>
          </cell>
          <cell r="B65" t="str">
            <v>Carleton,George A</v>
          </cell>
          <cell r="C65" t="str">
            <v>Thompson,Kevin R</v>
          </cell>
          <cell r="D65" t="str">
            <v>BUS INTGRTN</v>
          </cell>
          <cell r="E65">
            <v>7085</v>
          </cell>
          <cell r="G65" t="str">
            <v>Scott,Allan Jack</v>
          </cell>
          <cell r="H65">
            <v>390061</v>
          </cell>
          <cell r="P65">
            <v>32</v>
          </cell>
          <cell r="Q65">
            <v>40</v>
          </cell>
          <cell r="R65">
            <v>40</v>
          </cell>
          <cell r="S65">
            <v>40</v>
          </cell>
          <cell r="T65">
            <v>152</v>
          </cell>
          <cell r="U65" t="str">
            <v>Yes</v>
          </cell>
          <cell r="W65">
            <v>1</v>
          </cell>
          <cell r="X65">
            <v>1</v>
          </cell>
          <cell r="Y65">
            <v>1</v>
          </cell>
          <cell r="Z65">
            <v>1</v>
          </cell>
        </row>
        <row r="66">
          <cell r="A66" t="str">
            <v>AM NON-OPS</v>
          </cell>
          <cell r="B66" t="str">
            <v>Carleton,George A</v>
          </cell>
          <cell r="C66" t="str">
            <v>Thompson,Kevin R</v>
          </cell>
          <cell r="D66" t="str">
            <v>BUS INTGRTN</v>
          </cell>
          <cell r="E66">
            <v>7085</v>
          </cell>
          <cell r="G66" t="str">
            <v>Puri,Ajay</v>
          </cell>
          <cell r="H66">
            <v>461552</v>
          </cell>
          <cell r="P66">
            <v>35</v>
          </cell>
          <cell r="Q66">
            <v>35.01</v>
          </cell>
          <cell r="R66">
            <v>35</v>
          </cell>
          <cell r="S66">
            <v>35</v>
          </cell>
          <cell r="T66">
            <v>140.01</v>
          </cell>
          <cell r="U66" t="str">
            <v>Yes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</row>
        <row r="67">
          <cell r="A67" t="str">
            <v>AM NON-OPS</v>
          </cell>
          <cell r="B67" t="str">
            <v>Carleton,George A</v>
          </cell>
          <cell r="C67" t="str">
            <v>Vance,Steven</v>
          </cell>
          <cell r="D67" t="str">
            <v>BUS INTGRTN</v>
          </cell>
          <cell r="E67">
            <v>7085</v>
          </cell>
          <cell r="F67" t="str">
            <v>VANCE Steven</v>
          </cell>
          <cell r="G67" t="str">
            <v>Kerrigan,Olivia</v>
          </cell>
          <cell r="H67">
            <v>183016</v>
          </cell>
          <cell r="P67">
            <v>35</v>
          </cell>
          <cell r="Q67">
            <v>35</v>
          </cell>
          <cell r="R67">
            <v>35</v>
          </cell>
          <cell r="S67">
            <v>35</v>
          </cell>
          <cell r="T67">
            <v>140</v>
          </cell>
          <cell r="U67" t="str">
            <v>Yes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</row>
        <row r="68">
          <cell r="A68" t="str">
            <v>AM NON-OPS</v>
          </cell>
          <cell r="B68" t="str">
            <v>Graham,Mark</v>
          </cell>
          <cell r="C68" t="str">
            <v>Barrie,Dave</v>
          </cell>
          <cell r="D68" t="str">
            <v>TX BUS DEVEL</v>
          </cell>
          <cell r="E68">
            <v>4299</v>
          </cell>
          <cell r="F68" t="str">
            <v>CARLETON George</v>
          </cell>
          <cell r="G68" t="str">
            <v>Graham,Mark</v>
          </cell>
          <cell r="H68">
            <v>587804</v>
          </cell>
          <cell r="P68">
            <v>0</v>
          </cell>
          <cell r="Q68">
            <v>40</v>
          </cell>
          <cell r="R68">
            <v>40</v>
          </cell>
          <cell r="S68">
            <v>40</v>
          </cell>
          <cell r="T68">
            <v>120</v>
          </cell>
          <cell r="U68" t="str">
            <v>Yes</v>
          </cell>
          <cell r="W68">
            <v>0</v>
          </cell>
          <cell r="X68">
            <v>1</v>
          </cell>
          <cell r="Y68">
            <v>1</v>
          </cell>
          <cell r="Z68">
            <v>1</v>
          </cell>
        </row>
        <row r="69">
          <cell r="A69" t="str">
            <v>AM NON-OPS</v>
          </cell>
          <cell r="B69" t="str">
            <v>Hubert,Oded N</v>
          </cell>
          <cell r="C69" t="str">
            <v>Allen,Barb J</v>
          </cell>
          <cell r="D69" t="str">
            <v>NTW STRATEGY</v>
          </cell>
          <cell r="E69">
            <v>7082</v>
          </cell>
          <cell r="F69" t="str">
            <v>HUBERT Oded</v>
          </cell>
          <cell r="G69" t="str">
            <v>Armstrong,Nancy</v>
          </cell>
          <cell r="H69">
            <v>180612</v>
          </cell>
          <cell r="P69">
            <v>38</v>
          </cell>
          <cell r="Q69">
            <v>36</v>
          </cell>
          <cell r="R69">
            <v>29</v>
          </cell>
          <cell r="S69">
            <v>0</v>
          </cell>
          <cell r="T69">
            <v>103</v>
          </cell>
          <cell r="U69" t="str">
            <v>Yes</v>
          </cell>
          <cell r="W69">
            <v>1</v>
          </cell>
          <cell r="X69">
            <v>1</v>
          </cell>
          <cell r="Y69">
            <v>1</v>
          </cell>
          <cell r="Z69">
            <v>0</v>
          </cell>
        </row>
        <row r="70">
          <cell r="A70" t="str">
            <v>AM NON-OPS</v>
          </cell>
          <cell r="B70" t="str">
            <v>Hubert,Oded N</v>
          </cell>
          <cell r="C70" t="str">
            <v>Allen,Barb J</v>
          </cell>
          <cell r="D70" t="str">
            <v>NTW STRATEGY</v>
          </cell>
          <cell r="E70">
            <v>7082</v>
          </cell>
          <cell r="F70" t="str">
            <v>HUBERT Oded</v>
          </cell>
          <cell r="G70" t="str">
            <v>Martinelli,Guilherme</v>
          </cell>
          <cell r="H70">
            <v>182978</v>
          </cell>
          <cell r="P70">
            <v>35</v>
          </cell>
          <cell r="Q70">
            <v>35</v>
          </cell>
          <cell r="R70">
            <v>35</v>
          </cell>
          <cell r="S70">
            <v>35</v>
          </cell>
          <cell r="T70">
            <v>140</v>
          </cell>
          <cell r="U70" t="str">
            <v>Yes</v>
          </cell>
          <cell r="W70">
            <v>1</v>
          </cell>
          <cell r="X70">
            <v>1</v>
          </cell>
          <cell r="Y70">
            <v>1</v>
          </cell>
          <cell r="Z70">
            <v>1</v>
          </cell>
        </row>
        <row r="71">
          <cell r="A71" t="str">
            <v>AM NON-OPS</v>
          </cell>
          <cell r="B71" t="str">
            <v>Hubert,Oded N</v>
          </cell>
          <cell r="C71" t="str">
            <v>Allen,Barb J</v>
          </cell>
          <cell r="D71" t="str">
            <v>NTW STRATEGY</v>
          </cell>
          <cell r="E71">
            <v>7082</v>
          </cell>
          <cell r="F71" t="str">
            <v>HUBERT Oded</v>
          </cell>
          <cell r="G71" t="str">
            <v>Wong,Shirley</v>
          </cell>
          <cell r="H71">
            <v>260204</v>
          </cell>
          <cell r="P71">
            <v>35</v>
          </cell>
          <cell r="Q71">
            <v>35</v>
          </cell>
          <cell r="R71">
            <v>35</v>
          </cell>
          <cell r="S71">
            <v>35</v>
          </cell>
          <cell r="T71">
            <v>140</v>
          </cell>
          <cell r="U71" t="str">
            <v>Yes</v>
          </cell>
          <cell r="W71">
            <v>1</v>
          </cell>
          <cell r="X71">
            <v>1</v>
          </cell>
          <cell r="Y71">
            <v>1</v>
          </cell>
          <cell r="Z71">
            <v>1</v>
          </cell>
        </row>
        <row r="72">
          <cell r="A72" t="str">
            <v>AM NON-OPS</v>
          </cell>
          <cell r="B72" t="str">
            <v>Hubert,Oded N</v>
          </cell>
          <cell r="C72" t="str">
            <v>Allen,Barb J</v>
          </cell>
          <cell r="D72" t="str">
            <v>NTW STRATEGY</v>
          </cell>
          <cell r="E72">
            <v>7082</v>
          </cell>
          <cell r="F72" t="str">
            <v>HUBERT Oded</v>
          </cell>
          <cell r="G72" t="str">
            <v>Jeschke,Gunther</v>
          </cell>
          <cell r="H72">
            <v>378861</v>
          </cell>
          <cell r="P72">
            <v>35</v>
          </cell>
          <cell r="Q72">
            <v>35</v>
          </cell>
          <cell r="R72">
            <v>35</v>
          </cell>
          <cell r="S72">
            <v>35</v>
          </cell>
          <cell r="T72">
            <v>140</v>
          </cell>
          <cell r="U72" t="str">
            <v>Yes</v>
          </cell>
          <cell r="W72">
            <v>1</v>
          </cell>
          <cell r="X72">
            <v>1</v>
          </cell>
          <cell r="Y72">
            <v>1</v>
          </cell>
          <cell r="Z72">
            <v>1</v>
          </cell>
        </row>
        <row r="73">
          <cell r="A73" t="str">
            <v>AM NON-OPS</v>
          </cell>
          <cell r="B73" t="str">
            <v>Hubert,Oded N</v>
          </cell>
          <cell r="C73" t="str">
            <v>Allen,Barb J</v>
          </cell>
          <cell r="D73" t="str">
            <v>NTW STRATEGY</v>
          </cell>
          <cell r="E73">
            <v>7082</v>
          </cell>
          <cell r="F73" t="str">
            <v>HUBERT Oded</v>
          </cell>
          <cell r="G73" t="str">
            <v>McIntyre,Laurie</v>
          </cell>
          <cell r="H73">
            <v>390831</v>
          </cell>
          <cell r="P73">
            <v>35</v>
          </cell>
          <cell r="Q73">
            <v>35</v>
          </cell>
          <cell r="R73">
            <v>35</v>
          </cell>
          <cell r="S73">
            <v>35</v>
          </cell>
          <cell r="T73">
            <v>140</v>
          </cell>
          <cell r="U73" t="str">
            <v>Yes</v>
          </cell>
          <cell r="W73">
            <v>1</v>
          </cell>
          <cell r="X73">
            <v>1</v>
          </cell>
          <cell r="Y73">
            <v>1</v>
          </cell>
          <cell r="Z73">
            <v>1</v>
          </cell>
        </row>
        <row r="74">
          <cell r="A74" t="str">
            <v>AM NON-OPS</v>
          </cell>
          <cell r="B74" t="str">
            <v>Hubert,Oded N</v>
          </cell>
          <cell r="C74" t="str">
            <v>Allen,Barb J</v>
          </cell>
          <cell r="D74" t="str">
            <v>NTW STRATEGY</v>
          </cell>
          <cell r="E74">
            <v>7082</v>
          </cell>
          <cell r="F74" t="str">
            <v>HUBERT Oded</v>
          </cell>
          <cell r="G74" t="str">
            <v>Jacobs,Michael</v>
          </cell>
          <cell r="H74">
            <v>444381</v>
          </cell>
          <cell r="P74">
            <v>35</v>
          </cell>
          <cell r="Q74">
            <v>35</v>
          </cell>
          <cell r="R74">
            <v>35</v>
          </cell>
          <cell r="S74">
            <v>35</v>
          </cell>
          <cell r="T74">
            <v>140</v>
          </cell>
          <cell r="U74" t="str">
            <v>Yes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</row>
        <row r="75">
          <cell r="A75" t="str">
            <v>AM NON-OPS</v>
          </cell>
          <cell r="B75" t="str">
            <v>Hubert,Oded N</v>
          </cell>
          <cell r="C75" t="str">
            <v>Allen,Barb J</v>
          </cell>
          <cell r="D75" t="str">
            <v>NTW STRATEGY</v>
          </cell>
          <cell r="E75">
            <v>7082</v>
          </cell>
          <cell r="F75" t="str">
            <v>HUBERT Oded</v>
          </cell>
          <cell r="G75" t="str">
            <v>Stedman,Kathleen</v>
          </cell>
          <cell r="H75">
            <v>622321</v>
          </cell>
          <cell r="P75">
            <v>35</v>
          </cell>
          <cell r="Q75">
            <v>35</v>
          </cell>
          <cell r="R75">
            <v>35</v>
          </cell>
          <cell r="S75">
            <v>35</v>
          </cell>
          <cell r="T75">
            <v>140</v>
          </cell>
          <cell r="U75" t="str">
            <v>Yes</v>
          </cell>
          <cell r="W75">
            <v>1</v>
          </cell>
          <cell r="X75">
            <v>1</v>
          </cell>
          <cell r="Y75">
            <v>1</v>
          </cell>
          <cell r="Z75">
            <v>1</v>
          </cell>
        </row>
        <row r="76">
          <cell r="A76" t="str">
            <v>AM NON-OPS</v>
          </cell>
          <cell r="B76" t="str">
            <v>Hubert,Oded N</v>
          </cell>
          <cell r="C76" t="str">
            <v>Allen,Barb J</v>
          </cell>
          <cell r="D76" t="str">
            <v>NTW STRATEGY</v>
          </cell>
          <cell r="E76">
            <v>7082</v>
          </cell>
          <cell r="F76" t="str">
            <v>HUBERT Oded</v>
          </cell>
          <cell r="G76" t="str">
            <v>Chee Hing,D J</v>
          </cell>
          <cell r="H76">
            <v>717164</v>
          </cell>
          <cell r="P76">
            <v>35</v>
          </cell>
          <cell r="Q76">
            <v>35</v>
          </cell>
          <cell r="R76">
            <v>35</v>
          </cell>
          <cell r="S76">
            <v>35</v>
          </cell>
          <cell r="T76">
            <v>140</v>
          </cell>
          <cell r="U76" t="str">
            <v>Yes</v>
          </cell>
          <cell r="W76">
            <v>1</v>
          </cell>
          <cell r="X76">
            <v>1</v>
          </cell>
          <cell r="Y76">
            <v>1</v>
          </cell>
          <cell r="Z76">
            <v>1</v>
          </cell>
        </row>
        <row r="77">
          <cell r="A77" t="str">
            <v>AM NON-OPS</v>
          </cell>
          <cell r="B77" t="str">
            <v>Hubert,Oded N</v>
          </cell>
          <cell r="C77" t="str">
            <v>Allen,Barb J</v>
          </cell>
          <cell r="D77" t="str">
            <v>NTW STRATEGY</v>
          </cell>
          <cell r="E77">
            <v>7082</v>
          </cell>
          <cell r="F77" t="str">
            <v>HUBERT Oded</v>
          </cell>
          <cell r="G77" t="str">
            <v>Greey,Ruth Elizabeth</v>
          </cell>
          <cell r="H77">
            <v>717815</v>
          </cell>
          <cell r="P77">
            <v>35</v>
          </cell>
          <cell r="Q77">
            <v>35</v>
          </cell>
          <cell r="R77">
            <v>35</v>
          </cell>
          <cell r="S77">
            <v>35</v>
          </cell>
          <cell r="T77">
            <v>140</v>
          </cell>
          <cell r="U77" t="str">
            <v>Yes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</row>
        <row r="78">
          <cell r="A78" t="str">
            <v>AM NON-OPS</v>
          </cell>
          <cell r="B78" t="str">
            <v>Hubert,Oded N</v>
          </cell>
          <cell r="C78" t="str">
            <v>Allen,Barb J</v>
          </cell>
          <cell r="D78" t="str">
            <v>NTW STRATEGY</v>
          </cell>
          <cell r="E78">
            <v>7082</v>
          </cell>
          <cell r="F78" t="str">
            <v>HUBERT Oded</v>
          </cell>
          <cell r="G78" t="str">
            <v>Schwartz,Ana</v>
          </cell>
          <cell r="H78">
            <v>845453</v>
          </cell>
          <cell r="P78">
            <v>40</v>
          </cell>
          <cell r="Q78">
            <v>40</v>
          </cell>
          <cell r="R78">
            <v>0</v>
          </cell>
          <cell r="S78">
            <v>0</v>
          </cell>
          <cell r="T78">
            <v>80</v>
          </cell>
          <cell r="U78" t="str">
            <v>Yes</v>
          </cell>
          <cell r="W78">
            <v>1</v>
          </cell>
          <cell r="X78">
            <v>1</v>
          </cell>
          <cell r="Y78">
            <v>0</v>
          </cell>
          <cell r="Z78">
            <v>0</v>
          </cell>
        </row>
        <row r="79">
          <cell r="A79" t="str">
            <v>AM NON-OPS</v>
          </cell>
          <cell r="B79" t="str">
            <v>Hubert,Oded N</v>
          </cell>
          <cell r="C79" t="str">
            <v>Allen,Barb J</v>
          </cell>
          <cell r="D79" t="str">
            <v>NTW STRATEGY</v>
          </cell>
          <cell r="E79">
            <v>7082</v>
          </cell>
          <cell r="F79" t="str">
            <v>HUBERT Oded</v>
          </cell>
          <cell r="G79" t="str">
            <v>Power,Vicki</v>
          </cell>
          <cell r="H79">
            <v>889826</v>
          </cell>
          <cell r="P79">
            <v>35</v>
          </cell>
          <cell r="Q79">
            <v>35</v>
          </cell>
          <cell r="R79">
            <v>35</v>
          </cell>
          <cell r="S79">
            <v>35</v>
          </cell>
          <cell r="T79">
            <v>140</v>
          </cell>
          <cell r="U79" t="str">
            <v>Yes</v>
          </cell>
          <cell r="W79">
            <v>1</v>
          </cell>
          <cell r="X79">
            <v>1</v>
          </cell>
          <cell r="Y79">
            <v>1</v>
          </cell>
          <cell r="Z79">
            <v>1</v>
          </cell>
        </row>
        <row r="80">
          <cell r="A80" t="str">
            <v>AM NON-OPS</v>
          </cell>
          <cell r="B80" t="str">
            <v>Hubert,Oded N</v>
          </cell>
          <cell r="C80" t="str">
            <v>Barrie,Dave</v>
          </cell>
          <cell r="D80" t="str">
            <v>NTW STRATEGY</v>
          </cell>
          <cell r="E80">
            <v>4048</v>
          </cell>
          <cell r="F80" t="str">
            <v>HUBERT Oded</v>
          </cell>
          <cell r="G80" t="str">
            <v>Hubert,Oded N</v>
          </cell>
          <cell r="H80">
            <v>584633</v>
          </cell>
          <cell r="P80">
            <v>40</v>
          </cell>
          <cell r="Q80">
            <v>40</v>
          </cell>
          <cell r="R80">
            <v>40</v>
          </cell>
          <cell r="S80">
            <v>40</v>
          </cell>
          <cell r="T80">
            <v>160</v>
          </cell>
          <cell r="U80" t="str">
            <v>Yes</v>
          </cell>
          <cell r="W80">
            <v>1</v>
          </cell>
          <cell r="X80">
            <v>1</v>
          </cell>
          <cell r="Y80">
            <v>1</v>
          </cell>
          <cell r="Z80">
            <v>1</v>
          </cell>
        </row>
        <row r="81">
          <cell r="A81" t="str">
            <v>AM NON-OPS</v>
          </cell>
          <cell r="B81" t="str">
            <v>Hubert,Oded N</v>
          </cell>
          <cell r="C81" t="str">
            <v>Baumken,David</v>
          </cell>
          <cell r="D81" t="str">
            <v>NTW STRATEGY</v>
          </cell>
          <cell r="E81">
            <v>4335</v>
          </cell>
          <cell r="F81" t="str">
            <v>HUBERT Oded</v>
          </cell>
          <cell r="G81" t="str">
            <v>Kerr,Kathleen</v>
          </cell>
          <cell r="H81">
            <v>180498</v>
          </cell>
          <cell r="P81">
            <v>35</v>
          </cell>
          <cell r="Q81">
            <v>35</v>
          </cell>
          <cell r="R81">
            <v>35</v>
          </cell>
          <cell r="S81">
            <v>35</v>
          </cell>
          <cell r="T81">
            <v>140</v>
          </cell>
          <cell r="U81" t="str">
            <v>Yes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</row>
        <row r="82">
          <cell r="A82" t="str">
            <v>AM NON-OPS</v>
          </cell>
          <cell r="B82" t="str">
            <v>Hubert,Oded N</v>
          </cell>
          <cell r="C82" t="str">
            <v>Baumken,David</v>
          </cell>
          <cell r="D82" t="str">
            <v>NTW STRATEGY</v>
          </cell>
          <cell r="E82">
            <v>4335</v>
          </cell>
          <cell r="F82" t="str">
            <v>HUBERT Oded</v>
          </cell>
          <cell r="G82" t="str">
            <v>Foley,Jaime Diane</v>
          </cell>
          <cell r="H82">
            <v>181826</v>
          </cell>
          <cell r="P82">
            <v>35</v>
          </cell>
          <cell r="Q82">
            <v>35</v>
          </cell>
          <cell r="R82">
            <v>35</v>
          </cell>
          <cell r="S82">
            <v>35</v>
          </cell>
          <cell r="T82">
            <v>140</v>
          </cell>
          <cell r="U82" t="str">
            <v>Yes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</row>
        <row r="83">
          <cell r="A83" t="str">
            <v>AM NON-OPS</v>
          </cell>
          <cell r="B83" t="str">
            <v>Hubert,Oded N</v>
          </cell>
          <cell r="C83" t="str">
            <v>Baumken,David</v>
          </cell>
          <cell r="D83" t="str">
            <v>NTW STRATEGY</v>
          </cell>
          <cell r="E83">
            <v>4335</v>
          </cell>
          <cell r="G83" t="str">
            <v>English,Donna Lynn</v>
          </cell>
          <cell r="H83">
            <v>182950</v>
          </cell>
          <cell r="V83" t="str">
            <v>No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 t="str">
            <v>AM NON-OPS</v>
          </cell>
          <cell r="B84" t="str">
            <v>Hubert,Oded N</v>
          </cell>
          <cell r="C84" t="str">
            <v>Baumken,David</v>
          </cell>
          <cell r="D84" t="str">
            <v>NTW STRATEGY</v>
          </cell>
          <cell r="E84">
            <v>4335</v>
          </cell>
          <cell r="G84" t="str">
            <v>Gilroy,Jill</v>
          </cell>
          <cell r="H84">
            <v>182951</v>
          </cell>
          <cell r="V84" t="str">
            <v>No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 t="str">
            <v>AM NON-OPS</v>
          </cell>
          <cell r="B85" t="str">
            <v>Hubert,Oded N</v>
          </cell>
          <cell r="C85" t="str">
            <v>Baumken,David</v>
          </cell>
          <cell r="D85" t="str">
            <v>NTW STRATEGY</v>
          </cell>
          <cell r="E85">
            <v>4335</v>
          </cell>
          <cell r="F85" t="str">
            <v>HUBERT Oded</v>
          </cell>
          <cell r="G85" t="str">
            <v>Wood,Jacquie</v>
          </cell>
          <cell r="H85">
            <v>186403</v>
          </cell>
          <cell r="P85">
            <v>35</v>
          </cell>
          <cell r="Q85">
            <v>35</v>
          </cell>
          <cell r="R85">
            <v>35</v>
          </cell>
          <cell r="S85">
            <v>35</v>
          </cell>
          <cell r="T85">
            <v>140</v>
          </cell>
          <cell r="U85" t="str">
            <v>Yes</v>
          </cell>
          <cell r="W85">
            <v>1</v>
          </cell>
          <cell r="X85">
            <v>1</v>
          </cell>
          <cell r="Y85">
            <v>1</v>
          </cell>
          <cell r="Z85">
            <v>1</v>
          </cell>
        </row>
        <row r="86">
          <cell r="A86" t="str">
            <v>AM NON-OPS</v>
          </cell>
          <cell r="B86" t="str">
            <v>Hubert,Oded N</v>
          </cell>
          <cell r="C86" t="str">
            <v>Baumken,David</v>
          </cell>
          <cell r="D86" t="str">
            <v>NTW STRATEGY</v>
          </cell>
          <cell r="E86">
            <v>4335</v>
          </cell>
          <cell r="F86" t="str">
            <v>HUBERT Oded</v>
          </cell>
          <cell r="G86" t="str">
            <v>Hunt,Denise</v>
          </cell>
          <cell r="H86">
            <v>261114</v>
          </cell>
          <cell r="P86">
            <v>35</v>
          </cell>
          <cell r="Q86">
            <v>35</v>
          </cell>
          <cell r="R86">
            <v>35</v>
          </cell>
          <cell r="S86">
            <v>35</v>
          </cell>
          <cell r="T86">
            <v>140</v>
          </cell>
          <cell r="U86" t="str">
            <v>Yes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</row>
        <row r="87">
          <cell r="A87" t="str">
            <v>AM NON-OPS</v>
          </cell>
          <cell r="B87" t="str">
            <v>Hubert,Oded N</v>
          </cell>
          <cell r="C87" t="str">
            <v>Baumken,David</v>
          </cell>
          <cell r="D87" t="str">
            <v>NTW STRATEGY</v>
          </cell>
          <cell r="E87">
            <v>4335</v>
          </cell>
          <cell r="F87" t="str">
            <v>HUBERT Oded</v>
          </cell>
          <cell r="G87" t="str">
            <v>Potter,Donna</v>
          </cell>
          <cell r="H87">
            <v>358106</v>
          </cell>
          <cell r="P87">
            <v>35</v>
          </cell>
          <cell r="Q87">
            <v>35</v>
          </cell>
          <cell r="R87">
            <v>35</v>
          </cell>
          <cell r="S87">
            <v>35</v>
          </cell>
          <cell r="T87">
            <v>140</v>
          </cell>
          <cell r="U87" t="str">
            <v>Yes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</row>
        <row r="88">
          <cell r="A88" t="str">
            <v>AM NON-OPS</v>
          </cell>
          <cell r="B88" t="str">
            <v>Hubert,Oded N</v>
          </cell>
          <cell r="C88" t="str">
            <v>Baumken,David</v>
          </cell>
          <cell r="D88" t="str">
            <v>NTW STRATEGY</v>
          </cell>
          <cell r="E88">
            <v>4335</v>
          </cell>
          <cell r="F88" t="str">
            <v>HUBERT Oded</v>
          </cell>
          <cell r="G88" t="str">
            <v>Scriver,Anne</v>
          </cell>
          <cell r="H88">
            <v>428484</v>
          </cell>
          <cell r="P88">
            <v>35</v>
          </cell>
          <cell r="Q88">
            <v>35</v>
          </cell>
          <cell r="R88">
            <v>35</v>
          </cell>
          <cell r="S88">
            <v>35</v>
          </cell>
          <cell r="T88">
            <v>140</v>
          </cell>
          <cell r="U88" t="str">
            <v>Yes</v>
          </cell>
          <cell r="W88">
            <v>1</v>
          </cell>
          <cell r="X88">
            <v>1</v>
          </cell>
          <cell r="Y88">
            <v>1</v>
          </cell>
          <cell r="Z88">
            <v>1</v>
          </cell>
        </row>
        <row r="89">
          <cell r="A89" t="str">
            <v>AM NON-OPS</v>
          </cell>
          <cell r="B89" t="str">
            <v>Hubert,Oded N</v>
          </cell>
          <cell r="C89" t="str">
            <v>Baumken,David</v>
          </cell>
          <cell r="D89" t="str">
            <v>NTW STRATEGY</v>
          </cell>
          <cell r="E89">
            <v>4335</v>
          </cell>
          <cell r="F89" t="str">
            <v>HUBERT Oded</v>
          </cell>
          <cell r="G89" t="str">
            <v>Spencer,Jenni</v>
          </cell>
          <cell r="H89">
            <v>601776</v>
          </cell>
          <cell r="P89">
            <v>35</v>
          </cell>
          <cell r="Q89">
            <v>35</v>
          </cell>
          <cell r="R89">
            <v>35</v>
          </cell>
          <cell r="S89">
            <v>35</v>
          </cell>
          <cell r="T89">
            <v>140</v>
          </cell>
          <cell r="U89" t="str">
            <v>Yes</v>
          </cell>
          <cell r="W89">
            <v>1</v>
          </cell>
          <cell r="X89">
            <v>1</v>
          </cell>
          <cell r="Y89">
            <v>1</v>
          </cell>
          <cell r="Z89">
            <v>1</v>
          </cell>
        </row>
        <row r="90">
          <cell r="A90" t="str">
            <v>AM NON-OPS</v>
          </cell>
          <cell r="B90" t="str">
            <v>Hubert,Oded N</v>
          </cell>
          <cell r="C90" t="str">
            <v>Baumken,David</v>
          </cell>
          <cell r="D90" t="str">
            <v>NTW STRATEGY</v>
          </cell>
          <cell r="E90">
            <v>4335</v>
          </cell>
          <cell r="F90" t="str">
            <v>HUBERT Oded</v>
          </cell>
          <cell r="G90" t="str">
            <v>Paradoski,Susan</v>
          </cell>
          <cell r="H90">
            <v>669991</v>
          </cell>
          <cell r="V90" t="str">
            <v>No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 t="str">
            <v>AM NON-OPS</v>
          </cell>
          <cell r="B91" t="str">
            <v>Hubert,Oded N</v>
          </cell>
          <cell r="C91" t="str">
            <v>Baumken,David</v>
          </cell>
          <cell r="D91" t="str">
            <v>NTW STRATEGY</v>
          </cell>
          <cell r="E91">
            <v>4335</v>
          </cell>
          <cell r="F91" t="str">
            <v>HUBERT Oded</v>
          </cell>
          <cell r="G91" t="str">
            <v>Cheah,Sumee</v>
          </cell>
          <cell r="H91">
            <v>855176</v>
          </cell>
          <cell r="P91">
            <v>35</v>
          </cell>
          <cell r="Q91">
            <v>35</v>
          </cell>
          <cell r="R91">
            <v>35</v>
          </cell>
          <cell r="S91">
            <v>35</v>
          </cell>
          <cell r="T91">
            <v>140</v>
          </cell>
          <cell r="U91" t="str">
            <v>Yes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</row>
        <row r="92">
          <cell r="A92" t="str">
            <v>AM NON-OPS</v>
          </cell>
          <cell r="B92" t="str">
            <v>Hubert,Oded N</v>
          </cell>
          <cell r="C92" t="str">
            <v>Baumken,David</v>
          </cell>
          <cell r="D92" t="str">
            <v>NTW STRATEGY</v>
          </cell>
          <cell r="E92">
            <v>4335</v>
          </cell>
          <cell r="F92" t="str">
            <v>HUBERT Oded</v>
          </cell>
          <cell r="G92" t="str">
            <v>Mccuish,Penny</v>
          </cell>
          <cell r="H92">
            <v>936586</v>
          </cell>
          <cell r="P92">
            <v>35</v>
          </cell>
          <cell r="Q92">
            <v>35</v>
          </cell>
          <cell r="R92">
            <v>35</v>
          </cell>
          <cell r="S92">
            <v>35</v>
          </cell>
          <cell r="T92">
            <v>140</v>
          </cell>
          <cell r="U92" t="str">
            <v>Yes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</row>
        <row r="93">
          <cell r="A93" t="str">
            <v>AM NON-OPS</v>
          </cell>
          <cell r="B93" t="str">
            <v>Hubert,Oded N</v>
          </cell>
          <cell r="C93" t="str">
            <v>Henderson,Graham B</v>
          </cell>
          <cell r="D93" t="str">
            <v>NTW STRATEGY</v>
          </cell>
          <cell r="E93">
            <v>7055</v>
          </cell>
          <cell r="F93" t="str">
            <v>HUBERT Oded</v>
          </cell>
          <cell r="G93" t="str">
            <v>Lee,Paul</v>
          </cell>
          <cell r="H93">
            <v>408072</v>
          </cell>
          <cell r="P93">
            <v>35</v>
          </cell>
          <cell r="Q93">
            <v>35</v>
          </cell>
          <cell r="R93">
            <v>35</v>
          </cell>
          <cell r="S93">
            <v>0</v>
          </cell>
          <cell r="T93">
            <v>105</v>
          </cell>
          <cell r="U93" t="str">
            <v>Yes</v>
          </cell>
          <cell r="W93">
            <v>1</v>
          </cell>
          <cell r="X93">
            <v>1</v>
          </cell>
          <cell r="Y93">
            <v>1</v>
          </cell>
          <cell r="Z93">
            <v>0</v>
          </cell>
        </row>
        <row r="94">
          <cell r="A94" t="str">
            <v>AM NON-OPS</v>
          </cell>
          <cell r="B94" t="str">
            <v>Hubert,Oded N</v>
          </cell>
          <cell r="C94" t="str">
            <v>Henderson,Graham B</v>
          </cell>
          <cell r="D94" t="str">
            <v>NTW STRATEGY</v>
          </cell>
          <cell r="E94">
            <v>7055</v>
          </cell>
          <cell r="F94" t="str">
            <v>HUBERT Oded</v>
          </cell>
          <cell r="G94" t="str">
            <v>Stankiewicz,Theresa</v>
          </cell>
          <cell r="H94">
            <v>513303</v>
          </cell>
          <cell r="P94">
            <v>35</v>
          </cell>
          <cell r="Q94">
            <v>35</v>
          </cell>
          <cell r="R94">
            <v>0</v>
          </cell>
          <cell r="S94">
            <v>0</v>
          </cell>
          <cell r="T94">
            <v>70</v>
          </cell>
          <cell r="U94" t="str">
            <v>Yes</v>
          </cell>
          <cell r="W94">
            <v>1</v>
          </cell>
          <cell r="X94">
            <v>1</v>
          </cell>
          <cell r="Y94">
            <v>0</v>
          </cell>
          <cell r="Z94">
            <v>0</v>
          </cell>
        </row>
        <row r="95">
          <cell r="A95" t="str">
            <v>AM NON-OPS</v>
          </cell>
          <cell r="B95" t="str">
            <v>Hubert,Oded N</v>
          </cell>
          <cell r="C95" t="str">
            <v>Hubert,Oded N</v>
          </cell>
          <cell r="D95" t="str">
            <v>NTW STRATEGY</v>
          </cell>
          <cell r="E95">
            <v>4184</v>
          </cell>
          <cell r="F95" t="str">
            <v>HUBERT Oded</v>
          </cell>
          <cell r="G95" t="str">
            <v>Penstone,Mike</v>
          </cell>
          <cell r="H95">
            <v>179774</v>
          </cell>
          <cell r="P95">
            <v>40</v>
          </cell>
          <cell r="Q95">
            <v>40</v>
          </cell>
          <cell r="R95">
            <v>40</v>
          </cell>
          <cell r="S95">
            <v>40</v>
          </cell>
          <cell r="T95">
            <v>160</v>
          </cell>
          <cell r="U95" t="str">
            <v>Yes</v>
          </cell>
          <cell r="W95">
            <v>1</v>
          </cell>
          <cell r="X95">
            <v>1</v>
          </cell>
          <cell r="Y95">
            <v>1</v>
          </cell>
          <cell r="Z95">
            <v>1</v>
          </cell>
        </row>
        <row r="96">
          <cell r="A96" t="str">
            <v>AM NON-OPS</v>
          </cell>
          <cell r="B96" t="str">
            <v>Hubert,Oded N</v>
          </cell>
          <cell r="C96" t="str">
            <v>Hubert,Oded N</v>
          </cell>
          <cell r="D96" t="str">
            <v>NTW STRATEGY</v>
          </cell>
          <cell r="E96">
            <v>7082</v>
          </cell>
          <cell r="F96" t="str">
            <v>HUBERT Oded</v>
          </cell>
          <cell r="G96" t="str">
            <v>Allen,Barb J</v>
          </cell>
          <cell r="H96">
            <v>264866</v>
          </cell>
          <cell r="P96">
            <v>40</v>
          </cell>
          <cell r="Q96">
            <v>40</v>
          </cell>
          <cell r="R96">
            <v>40</v>
          </cell>
          <cell r="S96">
            <v>40</v>
          </cell>
          <cell r="T96">
            <v>160</v>
          </cell>
          <cell r="U96" t="str">
            <v>Yes</v>
          </cell>
          <cell r="W96">
            <v>1</v>
          </cell>
          <cell r="X96">
            <v>1</v>
          </cell>
          <cell r="Y96">
            <v>1</v>
          </cell>
          <cell r="Z96">
            <v>1</v>
          </cell>
        </row>
        <row r="97">
          <cell r="A97" t="str">
            <v>AM NON-OPS</v>
          </cell>
          <cell r="B97" t="str">
            <v>Hubert,Oded N</v>
          </cell>
          <cell r="C97" t="str">
            <v>Hubert,Oded N</v>
          </cell>
          <cell r="D97" t="str">
            <v>NTW STRATEGY</v>
          </cell>
          <cell r="E97">
            <v>7055</v>
          </cell>
          <cell r="F97" t="str">
            <v>HUBERT Oded</v>
          </cell>
          <cell r="G97" t="str">
            <v>Henderson,Graham B</v>
          </cell>
          <cell r="H97">
            <v>404236</v>
          </cell>
          <cell r="V97" t="str">
            <v>No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 t="str">
            <v>AM NON-OPS</v>
          </cell>
          <cell r="B98" t="str">
            <v>Hubert,Oded N</v>
          </cell>
          <cell r="C98" t="str">
            <v>Hubert,Oded N</v>
          </cell>
          <cell r="D98" t="str">
            <v>NTW STRATEGY</v>
          </cell>
          <cell r="E98">
            <v>4048</v>
          </cell>
          <cell r="F98" t="str">
            <v>HUBERT Oded</v>
          </cell>
          <cell r="G98" t="str">
            <v>Bartlett,Brenda</v>
          </cell>
          <cell r="H98">
            <v>493402</v>
          </cell>
          <cell r="P98">
            <v>40</v>
          </cell>
          <cell r="Q98">
            <v>40</v>
          </cell>
          <cell r="R98">
            <v>40</v>
          </cell>
          <cell r="S98">
            <v>40</v>
          </cell>
          <cell r="T98">
            <v>160</v>
          </cell>
          <cell r="U98" t="str">
            <v>Yes</v>
          </cell>
          <cell r="W98">
            <v>1</v>
          </cell>
          <cell r="X98">
            <v>1</v>
          </cell>
          <cell r="Y98">
            <v>1</v>
          </cell>
          <cell r="Z98">
            <v>1</v>
          </cell>
        </row>
        <row r="99">
          <cell r="A99" t="str">
            <v>AM NON-OPS</v>
          </cell>
          <cell r="B99" t="str">
            <v>Hubert,Oded N</v>
          </cell>
          <cell r="C99" t="str">
            <v>Hubert,Oded N</v>
          </cell>
          <cell r="D99" t="str">
            <v>NTW STRATEGY</v>
          </cell>
          <cell r="E99">
            <v>7244</v>
          </cell>
          <cell r="G99" t="str">
            <v>Quail,Rob A</v>
          </cell>
          <cell r="H99">
            <v>527233</v>
          </cell>
          <cell r="P99">
            <v>40</v>
          </cell>
          <cell r="Q99">
            <v>40</v>
          </cell>
          <cell r="R99">
            <v>40</v>
          </cell>
          <cell r="S99">
            <v>40</v>
          </cell>
          <cell r="T99">
            <v>160</v>
          </cell>
          <cell r="U99" t="str">
            <v>Yes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</row>
        <row r="100">
          <cell r="A100" t="str">
            <v>AM NON-OPS</v>
          </cell>
          <cell r="B100" t="str">
            <v>Hubert,Oded N</v>
          </cell>
          <cell r="C100" t="str">
            <v>Hubert,Oded N</v>
          </cell>
          <cell r="D100" t="str">
            <v>NTW STRATEGY</v>
          </cell>
          <cell r="E100">
            <v>4335</v>
          </cell>
          <cell r="F100" t="str">
            <v>HUBERT Oded</v>
          </cell>
          <cell r="G100" t="str">
            <v>Baumken,David</v>
          </cell>
          <cell r="H100">
            <v>670880</v>
          </cell>
          <cell r="P100">
            <v>40</v>
          </cell>
          <cell r="Q100">
            <v>40</v>
          </cell>
          <cell r="R100">
            <v>40</v>
          </cell>
          <cell r="S100">
            <v>0</v>
          </cell>
          <cell r="T100">
            <v>120</v>
          </cell>
          <cell r="U100" t="str">
            <v>Yes</v>
          </cell>
          <cell r="W100">
            <v>1</v>
          </cell>
          <cell r="X100">
            <v>1</v>
          </cell>
          <cell r="Y100">
            <v>1</v>
          </cell>
          <cell r="Z100">
            <v>0</v>
          </cell>
        </row>
        <row r="101">
          <cell r="A101" t="str">
            <v>AM NON-OPS</v>
          </cell>
          <cell r="B101" t="str">
            <v>Hubert,Oded N</v>
          </cell>
          <cell r="C101" t="str">
            <v>Hubert,Oded N</v>
          </cell>
          <cell r="D101" t="str">
            <v>NTW STRATEGY</v>
          </cell>
          <cell r="E101">
            <v>7244</v>
          </cell>
          <cell r="F101" t="str">
            <v>HUBERT Oded</v>
          </cell>
          <cell r="G101" t="str">
            <v>Globocki,Robert</v>
          </cell>
          <cell r="H101">
            <v>755895</v>
          </cell>
          <cell r="P101">
            <v>35</v>
          </cell>
          <cell r="Q101">
            <v>35</v>
          </cell>
          <cell r="R101">
            <v>35</v>
          </cell>
          <cell r="S101">
            <v>28</v>
          </cell>
          <cell r="T101">
            <v>133</v>
          </cell>
          <cell r="U101" t="str">
            <v>Yes</v>
          </cell>
          <cell r="W101">
            <v>1</v>
          </cell>
          <cell r="X101">
            <v>1</v>
          </cell>
          <cell r="Y101">
            <v>1</v>
          </cell>
          <cell r="Z101">
            <v>1</v>
          </cell>
        </row>
        <row r="102">
          <cell r="A102" t="str">
            <v>AM NON-OPS</v>
          </cell>
          <cell r="B102" t="str">
            <v>Hubert,Oded N</v>
          </cell>
          <cell r="C102" t="str">
            <v>Hubert,Oded N</v>
          </cell>
          <cell r="D102" t="str">
            <v>NTW STRATEGY</v>
          </cell>
          <cell r="E102">
            <v>4048</v>
          </cell>
          <cell r="F102" t="str">
            <v>GLOVEN Marvin</v>
          </cell>
          <cell r="G102" t="str">
            <v>Phu,Lenh</v>
          </cell>
          <cell r="H102">
            <v>795046</v>
          </cell>
          <cell r="P102">
            <v>35</v>
          </cell>
          <cell r="Q102">
            <v>35</v>
          </cell>
          <cell r="R102">
            <v>35</v>
          </cell>
          <cell r="S102">
            <v>35</v>
          </cell>
          <cell r="T102">
            <v>140</v>
          </cell>
          <cell r="U102" t="str">
            <v>Yes</v>
          </cell>
          <cell r="W102">
            <v>1</v>
          </cell>
          <cell r="X102">
            <v>1</v>
          </cell>
          <cell r="Y102">
            <v>1</v>
          </cell>
          <cell r="Z102">
            <v>1</v>
          </cell>
        </row>
        <row r="103">
          <cell r="A103" t="str">
            <v>AM NON-OPS</v>
          </cell>
          <cell r="B103" t="str">
            <v>Hubert,Oded N</v>
          </cell>
          <cell r="C103" t="str">
            <v>Hubert,Oded N</v>
          </cell>
          <cell r="D103" t="str">
            <v>NTW STRATEGY</v>
          </cell>
          <cell r="E103">
            <v>7244</v>
          </cell>
          <cell r="F103" t="str">
            <v>HUBERT Oded</v>
          </cell>
          <cell r="G103" t="str">
            <v>Relich,Danny</v>
          </cell>
          <cell r="H103">
            <v>845313</v>
          </cell>
          <cell r="P103">
            <v>50</v>
          </cell>
          <cell r="Q103">
            <v>48</v>
          </cell>
          <cell r="R103">
            <v>45</v>
          </cell>
          <cell r="S103">
            <v>46</v>
          </cell>
          <cell r="T103">
            <v>189</v>
          </cell>
          <cell r="U103" t="str">
            <v>Yes</v>
          </cell>
          <cell r="W103">
            <v>1</v>
          </cell>
          <cell r="X103">
            <v>1</v>
          </cell>
          <cell r="Y103">
            <v>1</v>
          </cell>
          <cell r="Z103">
            <v>1</v>
          </cell>
        </row>
        <row r="104">
          <cell r="A104" t="str">
            <v>AM NON-OPS</v>
          </cell>
          <cell r="B104" t="str">
            <v>Hubert,Oded N</v>
          </cell>
          <cell r="C104" t="str">
            <v>Hubert,Oded N</v>
          </cell>
          <cell r="D104" t="str">
            <v>NTW STRATEGY</v>
          </cell>
          <cell r="E104">
            <v>4335</v>
          </cell>
          <cell r="F104" t="str">
            <v>HUBERT Oded</v>
          </cell>
          <cell r="G104" t="str">
            <v>Northey,Sandra</v>
          </cell>
          <cell r="H104">
            <v>995862</v>
          </cell>
          <cell r="P104">
            <v>35</v>
          </cell>
          <cell r="Q104">
            <v>35</v>
          </cell>
          <cell r="R104">
            <v>35</v>
          </cell>
          <cell r="S104">
            <v>35</v>
          </cell>
          <cell r="T104">
            <v>140</v>
          </cell>
          <cell r="U104" t="str">
            <v>Yes</v>
          </cell>
          <cell r="W104">
            <v>1</v>
          </cell>
          <cell r="X104">
            <v>1</v>
          </cell>
          <cell r="Y104">
            <v>1</v>
          </cell>
          <cell r="Z104">
            <v>1</v>
          </cell>
        </row>
        <row r="105">
          <cell r="A105" t="str">
            <v>AM NON-OPS</v>
          </cell>
          <cell r="B105" t="str">
            <v>Hubert,Oded N</v>
          </cell>
          <cell r="C105" t="str">
            <v>Penstone,Mike</v>
          </cell>
          <cell r="D105" t="str">
            <v>BUS INTGRTN</v>
          </cell>
          <cell r="E105">
            <v>7085</v>
          </cell>
          <cell r="F105" t="str">
            <v>GLOVEN Marvin</v>
          </cell>
          <cell r="G105" t="str">
            <v>Venutolo,Vito</v>
          </cell>
          <cell r="H105">
            <v>492940</v>
          </cell>
          <cell r="P105">
            <v>35</v>
          </cell>
          <cell r="Q105">
            <v>35</v>
          </cell>
          <cell r="R105">
            <v>35</v>
          </cell>
          <cell r="S105">
            <v>35</v>
          </cell>
          <cell r="T105">
            <v>140</v>
          </cell>
          <cell r="U105" t="str">
            <v>Yes</v>
          </cell>
          <cell r="W105">
            <v>1</v>
          </cell>
          <cell r="X105">
            <v>1</v>
          </cell>
          <cell r="Y105">
            <v>1</v>
          </cell>
          <cell r="Z105">
            <v>1</v>
          </cell>
        </row>
        <row r="106">
          <cell r="A106" t="str">
            <v>AM NON-OPS</v>
          </cell>
          <cell r="B106" t="str">
            <v>Hubert,Oded N</v>
          </cell>
          <cell r="C106" t="str">
            <v>Penstone,Mike</v>
          </cell>
          <cell r="D106" t="str">
            <v>NTW STRATEGY</v>
          </cell>
          <cell r="E106">
            <v>4184</v>
          </cell>
          <cell r="F106" t="str">
            <v>HUBERT Oded</v>
          </cell>
          <cell r="G106" t="str">
            <v>Salt,Ron</v>
          </cell>
          <cell r="H106">
            <v>31073</v>
          </cell>
          <cell r="P106">
            <v>40</v>
          </cell>
          <cell r="Q106">
            <v>40</v>
          </cell>
          <cell r="R106">
            <v>40</v>
          </cell>
          <cell r="S106">
            <v>40</v>
          </cell>
          <cell r="T106">
            <v>160</v>
          </cell>
          <cell r="U106" t="str">
            <v>Yes</v>
          </cell>
          <cell r="W106">
            <v>1</v>
          </cell>
          <cell r="X106">
            <v>1</v>
          </cell>
          <cell r="Y106">
            <v>1</v>
          </cell>
          <cell r="Z106">
            <v>1</v>
          </cell>
        </row>
        <row r="107">
          <cell r="A107" t="str">
            <v>AM NON-OPS</v>
          </cell>
          <cell r="B107" t="str">
            <v>Hubert,Oded N</v>
          </cell>
          <cell r="C107" t="str">
            <v>Penstone,Mike</v>
          </cell>
          <cell r="D107" t="str">
            <v>NTW STRATEGY</v>
          </cell>
          <cell r="E107">
            <v>4363</v>
          </cell>
          <cell r="F107" t="str">
            <v>HUBERT Oded</v>
          </cell>
          <cell r="G107" t="str">
            <v>Au,Michael</v>
          </cell>
          <cell r="H107">
            <v>54691</v>
          </cell>
          <cell r="P107">
            <v>35</v>
          </cell>
          <cell r="Q107">
            <v>35</v>
          </cell>
          <cell r="R107">
            <v>35</v>
          </cell>
          <cell r="S107">
            <v>35</v>
          </cell>
          <cell r="T107">
            <v>140</v>
          </cell>
          <cell r="U107" t="str">
            <v>Yes</v>
          </cell>
          <cell r="W107">
            <v>1</v>
          </cell>
          <cell r="X107">
            <v>1</v>
          </cell>
          <cell r="Y107">
            <v>1</v>
          </cell>
          <cell r="Z107">
            <v>1</v>
          </cell>
        </row>
        <row r="108">
          <cell r="A108" t="str">
            <v>AM NON-OPS</v>
          </cell>
          <cell r="B108" t="str">
            <v>Hubert,Oded N</v>
          </cell>
          <cell r="C108" t="str">
            <v>Penstone,Mike</v>
          </cell>
          <cell r="D108" t="str">
            <v>NTW STRATEGY</v>
          </cell>
          <cell r="E108">
            <v>4184</v>
          </cell>
          <cell r="F108" t="str">
            <v>HUBERT Oded</v>
          </cell>
          <cell r="G108" t="str">
            <v>Garg,Ajay</v>
          </cell>
          <cell r="H108">
            <v>178345</v>
          </cell>
          <cell r="P108">
            <v>35</v>
          </cell>
          <cell r="Q108">
            <v>40.5</v>
          </cell>
          <cell r="R108">
            <v>36</v>
          </cell>
          <cell r="S108">
            <v>37</v>
          </cell>
          <cell r="T108">
            <v>148.5</v>
          </cell>
          <cell r="U108" t="str">
            <v>Yes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</row>
        <row r="109">
          <cell r="A109" t="str">
            <v>AM NON-OPS</v>
          </cell>
          <cell r="B109" t="str">
            <v>Hubert,Oded N</v>
          </cell>
          <cell r="C109" t="str">
            <v>Penstone,Mike</v>
          </cell>
          <cell r="D109" t="str">
            <v>NTW STRATEGY</v>
          </cell>
          <cell r="E109">
            <v>4184</v>
          </cell>
          <cell r="F109" t="str">
            <v>HUBERT Oded</v>
          </cell>
          <cell r="G109" t="str">
            <v>Khanna,Madhav</v>
          </cell>
          <cell r="H109">
            <v>182583</v>
          </cell>
          <cell r="V109" t="str">
            <v>No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 t="str">
            <v>AM NON-OPS</v>
          </cell>
          <cell r="B110" t="str">
            <v>Hubert,Oded N</v>
          </cell>
          <cell r="C110" t="str">
            <v>Penstone,Mike</v>
          </cell>
          <cell r="D110" t="str">
            <v>NTW STRATEGY</v>
          </cell>
          <cell r="E110">
            <v>4363</v>
          </cell>
          <cell r="F110" t="str">
            <v>HUBERT Oded</v>
          </cell>
          <cell r="G110" t="str">
            <v>Chui,Vicky</v>
          </cell>
          <cell r="H110">
            <v>182995</v>
          </cell>
          <cell r="P110">
            <v>35</v>
          </cell>
          <cell r="Q110">
            <v>35</v>
          </cell>
          <cell r="R110">
            <v>35</v>
          </cell>
          <cell r="S110">
            <v>35</v>
          </cell>
          <cell r="T110">
            <v>140</v>
          </cell>
          <cell r="U110" t="str">
            <v>Yes</v>
          </cell>
          <cell r="W110">
            <v>1</v>
          </cell>
          <cell r="X110">
            <v>1</v>
          </cell>
          <cell r="Y110">
            <v>1</v>
          </cell>
          <cell r="Z110">
            <v>1</v>
          </cell>
        </row>
        <row r="111">
          <cell r="A111" t="str">
            <v>AM NON-OPS</v>
          </cell>
          <cell r="B111" t="str">
            <v>Hubert,Oded N</v>
          </cell>
          <cell r="C111" t="str">
            <v>Penstone,Mike</v>
          </cell>
          <cell r="D111" t="str">
            <v>NTW STRATEGY</v>
          </cell>
          <cell r="E111">
            <v>4184</v>
          </cell>
          <cell r="G111" t="str">
            <v>Bobal,Sachna</v>
          </cell>
          <cell r="H111">
            <v>183046</v>
          </cell>
          <cell r="V111" t="str">
            <v>No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 t="str">
            <v>AM NON-OPS</v>
          </cell>
          <cell r="B112" t="str">
            <v>Hubert,Oded N</v>
          </cell>
          <cell r="C112" t="str">
            <v>Penstone,Mike</v>
          </cell>
          <cell r="D112" t="str">
            <v>NTW STRATEGY</v>
          </cell>
          <cell r="E112">
            <v>4363</v>
          </cell>
          <cell r="F112" t="str">
            <v>HUBERT Oded</v>
          </cell>
          <cell r="G112" t="str">
            <v>Sperou,George</v>
          </cell>
          <cell r="H112">
            <v>225372</v>
          </cell>
          <cell r="P112">
            <v>35</v>
          </cell>
          <cell r="Q112">
            <v>35</v>
          </cell>
          <cell r="R112">
            <v>35</v>
          </cell>
          <cell r="S112">
            <v>35</v>
          </cell>
          <cell r="T112">
            <v>140</v>
          </cell>
          <cell r="U112" t="str">
            <v>Yes</v>
          </cell>
          <cell r="W112">
            <v>1</v>
          </cell>
          <cell r="X112">
            <v>1</v>
          </cell>
          <cell r="Y112">
            <v>1</v>
          </cell>
          <cell r="Z112">
            <v>1</v>
          </cell>
        </row>
        <row r="113">
          <cell r="A113" t="str">
            <v>AM NON-OPS</v>
          </cell>
          <cell r="B113" t="str">
            <v>Hubert,Oded N</v>
          </cell>
          <cell r="C113" t="str">
            <v>Penstone,Mike</v>
          </cell>
          <cell r="D113" t="str">
            <v>NTW STRATEGY</v>
          </cell>
          <cell r="E113">
            <v>4184</v>
          </cell>
          <cell r="F113" t="str">
            <v>HUBERT Oded</v>
          </cell>
          <cell r="G113" t="str">
            <v>Ciufo,John</v>
          </cell>
          <cell r="H113">
            <v>298501</v>
          </cell>
          <cell r="P113">
            <v>35</v>
          </cell>
          <cell r="Q113">
            <v>35</v>
          </cell>
          <cell r="R113">
            <v>35</v>
          </cell>
          <cell r="S113">
            <v>0</v>
          </cell>
          <cell r="T113">
            <v>105</v>
          </cell>
          <cell r="U113" t="str">
            <v>Yes</v>
          </cell>
          <cell r="W113">
            <v>1</v>
          </cell>
          <cell r="X113">
            <v>1</v>
          </cell>
          <cell r="Y113">
            <v>1</v>
          </cell>
          <cell r="Z113">
            <v>0</v>
          </cell>
        </row>
        <row r="114">
          <cell r="A114" t="str">
            <v>AM NON-OPS</v>
          </cell>
          <cell r="B114" t="str">
            <v>Hubert,Oded N</v>
          </cell>
          <cell r="C114" t="str">
            <v>Penstone,Mike</v>
          </cell>
          <cell r="D114" t="str">
            <v>NTW STRATEGY</v>
          </cell>
          <cell r="E114">
            <v>4363</v>
          </cell>
          <cell r="F114" t="str">
            <v>HUBERT Oded</v>
          </cell>
          <cell r="G114" t="str">
            <v>Jesus,Bruno</v>
          </cell>
          <cell r="H114">
            <v>355992</v>
          </cell>
          <cell r="P114">
            <v>35</v>
          </cell>
          <cell r="Q114">
            <v>35</v>
          </cell>
          <cell r="R114">
            <v>35</v>
          </cell>
          <cell r="S114">
            <v>35</v>
          </cell>
          <cell r="T114">
            <v>140</v>
          </cell>
          <cell r="U114" t="str">
            <v>Yes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</row>
        <row r="115">
          <cell r="A115" t="str">
            <v>AM NON-OPS</v>
          </cell>
          <cell r="B115" t="str">
            <v>Hubert,Oded N</v>
          </cell>
          <cell r="C115" t="str">
            <v>Penstone,Mike</v>
          </cell>
          <cell r="D115" t="str">
            <v>NTW STRATEGY</v>
          </cell>
          <cell r="E115">
            <v>4363</v>
          </cell>
          <cell r="F115" t="str">
            <v>HUBERT Oded</v>
          </cell>
          <cell r="G115" t="str">
            <v>Dougan,Ken</v>
          </cell>
          <cell r="H115">
            <v>407435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140</v>
          </cell>
          <cell r="U115" t="str">
            <v>Yes</v>
          </cell>
          <cell r="W115">
            <v>1</v>
          </cell>
          <cell r="X115">
            <v>1</v>
          </cell>
          <cell r="Y115">
            <v>1</v>
          </cell>
          <cell r="Z115">
            <v>1</v>
          </cell>
        </row>
        <row r="116">
          <cell r="A116" t="str">
            <v>AM NON-OPS</v>
          </cell>
          <cell r="B116" t="str">
            <v>Hubert,Oded N</v>
          </cell>
          <cell r="C116" t="str">
            <v>Penstone,Mike</v>
          </cell>
          <cell r="D116" t="str">
            <v>NTW STRATEGY</v>
          </cell>
          <cell r="E116">
            <v>4363</v>
          </cell>
          <cell r="F116" t="str">
            <v>HUBERT Oded</v>
          </cell>
          <cell r="G116" t="str">
            <v>Lee,L.</v>
          </cell>
          <cell r="H116">
            <v>441483</v>
          </cell>
          <cell r="P116">
            <v>35</v>
          </cell>
          <cell r="Q116">
            <v>35</v>
          </cell>
          <cell r="R116">
            <v>35</v>
          </cell>
          <cell r="S116">
            <v>35</v>
          </cell>
          <cell r="T116">
            <v>140</v>
          </cell>
          <cell r="U116" t="str">
            <v>Yes</v>
          </cell>
          <cell r="W116">
            <v>1</v>
          </cell>
          <cell r="X116">
            <v>1</v>
          </cell>
          <cell r="Y116">
            <v>1</v>
          </cell>
          <cell r="Z116">
            <v>1</v>
          </cell>
        </row>
        <row r="117">
          <cell r="A117" t="str">
            <v>AM NON-OPS</v>
          </cell>
          <cell r="B117" t="str">
            <v>Hubert,Oded N</v>
          </cell>
          <cell r="C117" t="str">
            <v>Penstone,Mike</v>
          </cell>
          <cell r="D117" t="str">
            <v>NTW STRATEGY</v>
          </cell>
          <cell r="E117">
            <v>4184</v>
          </cell>
          <cell r="G117" t="str">
            <v>Bell,Michael D.</v>
          </cell>
          <cell r="H117">
            <v>458500</v>
          </cell>
          <cell r="P117">
            <v>35</v>
          </cell>
          <cell r="Q117">
            <v>35</v>
          </cell>
          <cell r="R117">
            <v>35</v>
          </cell>
          <cell r="S117">
            <v>35</v>
          </cell>
          <cell r="T117">
            <v>140</v>
          </cell>
          <cell r="U117" t="str">
            <v>Yes</v>
          </cell>
          <cell r="W117">
            <v>1</v>
          </cell>
          <cell r="X117">
            <v>1</v>
          </cell>
          <cell r="Y117">
            <v>1</v>
          </cell>
          <cell r="Z117">
            <v>1</v>
          </cell>
        </row>
        <row r="118">
          <cell r="A118" t="str">
            <v>AM NON-OPS</v>
          </cell>
          <cell r="B118" t="str">
            <v>Hubert,Oded N</v>
          </cell>
          <cell r="C118" t="str">
            <v>Penstone,Mike</v>
          </cell>
          <cell r="D118" t="str">
            <v>NTW STRATEGY</v>
          </cell>
          <cell r="E118">
            <v>4184</v>
          </cell>
          <cell r="F118" t="str">
            <v>HUBERT Oded</v>
          </cell>
          <cell r="G118" t="str">
            <v>Watt,George</v>
          </cell>
          <cell r="H118">
            <v>486780</v>
          </cell>
          <cell r="P118">
            <v>35</v>
          </cell>
          <cell r="Q118">
            <v>38</v>
          </cell>
          <cell r="R118">
            <v>38</v>
          </cell>
          <cell r="S118">
            <v>38</v>
          </cell>
          <cell r="T118">
            <v>149</v>
          </cell>
          <cell r="U118" t="str">
            <v>Yes</v>
          </cell>
          <cell r="W118">
            <v>1</v>
          </cell>
          <cell r="X118">
            <v>1</v>
          </cell>
          <cell r="Y118">
            <v>1</v>
          </cell>
          <cell r="Z118">
            <v>1</v>
          </cell>
        </row>
        <row r="119">
          <cell r="A119" t="str">
            <v>AM NON-OPS</v>
          </cell>
          <cell r="B119" t="str">
            <v>Hubert,Oded N</v>
          </cell>
          <cell r="C119" t="str">
            <v>Penstone,Mike</v>
          </cell>
          <cell r="D119" t="str">
            <v>NTW STRATEGY</v>
          </cell>
          <cell r="E119">
            <v>4184</v>
          </cell>
          <cell r="F119" t="str">
            <v>HUBERT Oded</v>
          </cell>
          <cell r="G119" t="str">
            <v>Kiguel,David</v>
          </cell>
          <cell r="H119">
            <v>499485</v>
          </cell>
          <cell r="P119">
            <v>35</v>
          </cell>
          <cell r="Q119">
            <v>35</v>
          </cell>
          <cell r="R119">
            <v>35</v>
          </cell>
          <cell r="S119">
            <v>35</v>
          </cell>
          <cell r="T119">
            <v>140</v>
          </cell>
          <cell r="U119" t="str">
            <v>Yes</v>
          </cell>
          <cell r="W119">
            <v>1</v>
          </cell>
          <cell r="X119">
            <v>1</v>
          </cell>
          <cell r="Y119">
            <v>1</v>
          </cell>
          <cell r="Z119">
            <v>1</v>
          </cell>
        </row>
        <row r="120">
          <cell r="A120" t="str">
            <v>AM NON-OPS</v>
          </cell>
          <cell r="B120" t="str">
            <v>Hubert,Oded N</v>
          </cell>
          <cell r="C120" t="str">
            <v>Penstone,Mike</v>
          </cell>
          <cell r="D120" t="str">
            <v>NTW STRATEGY</v>
          </cell>
          <cell r="E120">
            <v>4184</v>
          </cell>
          <cell r="F120" t="str">
            <v>HUBERT Oded</v>
          </cell>
          <cell r="G120" t="str">
            <v>Rolston,Kevin</v>
          </cell>
          <cell r="H120">
            <v>500122</v>
          </cell>
          <cell r="P120">
            <v>35</v>
          </cell>
          <cell r="Q120">
            <v>35</v>
          </cell>
          <cell r="R120">
            <v>35</v>
          </cell>
          <cell r="S120">
            <v>0</v>
          </cell>
          <cell r="T120">
            <v>105</v>
          </cell>
          <cell r="U120" t="str">
            <v>Yes</v>
          </cell>
          <cell r="W120">
            <v>1</v>
          </cell>
          <cell r="X120">
            <v>1</v>
          </cell>
          <cell r="Y120">
            <v>1</v>
          </cell>
          <cell r="Z120">
            <v>0</v>
          </cell>
        </row>
        <row r="121">
          <cell r="A121" t="str">
            <v>AM NON-OPS</v>
          </cell>
          <cell r="B121" t="str">
            <v>Hubert,Oded N</v>
          </cell>
          <cell r="C121" t="str">
            <v>Penstone,Mike</v>
          </cell>
          <cell r="D121" t="str">
            <v>NTW STRATEGY</v>
          </cell>
          <cell r="E121">
            <v>4363</v>
          </cell>
          <cell r="F121" t="str">
            <v>HUBERT Oded</v>
          </cell>
          <cell r="G121" t="str">
            <v>Sabouba,Ayesha</v>
          </cell>
          <cell r="H121">
            <v>542570</v>
          </cell>
          <cell r="V121" t="str">
            <v>No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 t="str">
            <v>AM NON-OPS</v>
          </cell>
          <cell r="B122" t="str">
            <v>Hubert,Oded N</v>
          </cell>
          <cell r="C122" t="str">
            <v>Penstone,Mike</v>
          </cell>
          <cell r="D122" t="str">
            <v>NTW STRATEGY</v>
          </cell>
          <cell r="E122">
            <v>4363</v>
          </cell>
          <cell r="F122" t="str">
            <v>HUBERT Oded</v>
          </cell>
          <cell r="G122" t="str">
            <v>Walewski,John</v>
          </cell>
          <cell r="H122">
            <v>705950</v>
          </cell>
          <cell r="P122">
            <v>35</v>
          </cell>
          <cell r="Q122">
            <v>35</v>
          </cell>
          <cell r="R122">
            <v>35</v>
          </cell>
          <cell r="S122">
            <v>35</v>
          </cell>
          <cell r="T122">
            <v>140</v>
          </cell>
          <cell r="U122" t="str">
            <v>Yes</v>
          </cell>
          <cell r="W122">
            <v>1</v>
          </cell>
          <cell r="X122">
            <v>1</v>
          </cell>
          <cell r="Y122">
            <v>1</v>
          </cell>
          <cell r="Z122">
            <v>1</v>
          </cell>
        </row>
        <row r="123">
          <cell r="A123" t="str">
            <v>AM NON-OPS</v>
          </cell>
          <cell r="B123" t="str">
            <v>Hubert,Oded N</v>
          </cell>
          <cell r="C123" t="str">
            <v>Penstone,Mike</v>
          </cell>
          <cell r="D123" t="str">
            <v>NTW STRATEGY</v>
          </cell>
          <cell r="E123">
            <v>4184</v>
          </cell>
          <cell r="F123" t="str">
            <v>HUBERT Oded</v>
          </cell>
          <cell r="G123" t="str">
            <v>Yung,Cochrane</v>
          </cell>
          <cell r="H123">
            <v>716275</v>
          </cell>
          <cell r="P123">
            <v>35</v>
          </cell>
          <cell r="Q123">
            <v>35</v>
          </cell>
          <cell r="R123">
            <v>35</v>
          </cell>
          <cell r="S123">
            <v>35</v>
          </cell>
          <cell r="T123">
            <v>140</v>
          </cell>
          <cell r="U123" t="str">
            <v>Yes</v>
          </cell>
          <cell r="W123">
            <v>1</v>
          </cell>
          <cell r="X123">
            <v>1</v>
          </cell>
          <cell r="Y123">
            <v>1</v>
          </cell>
          <cell r="Z123">
            <v>1</v>
          </cell>
        </row>
        <row r="124">
          <cell r="A124" t="str">
            <v>AM NON-OPS</v>
          </cell>
          <cell r="B124" t="str">
            <v>Hubert,Oded N</v>
          </cell>
          <cell r="C124" t="str">
            <v>Penstone,Mike</v>
          </cell>
          <cell r="D124" t="str">
            <v>NTW STRATEGY</v>
          </cell>
          <cell r="E124">
            <v>4184</v>
          </cell>
          <cell r="F124" t="str">
            <v>HUBERT Oded</v>
          </cell>
          <cell r="G124" t="str">
            <v>Cooper,Chris</v>
          </cell>
          <cell r="H124">
            <v>970914</v>
          </cell>
          <cell r="P124">
            <v>35</v>
          </cell>
          <cell r="Q124">
            <v>35</v>
          </cell>
          <cell r="R124">
            <v>35</v>
          </cell>
          <cell r="S124">
            <v>35</v>
          </cell>
          <cell r="T124">
            <v>140</v>
          </cell>
          <cell r="U124" t="str">
            <v>Yes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</row>
        <row r="125">
          <cell r="A125" t="str">
            <v>AM NON-OPS</v>
          </cell>
          <cell r="B125" t="str">
            <v>Hubert,Oded N</v>
          </cell>
          <cell r="C125" t="str">
            <v>Relich,Danny</v>
          </cell>
          <cell r="D125" t="str">
            <v>NTW STRATEGY</v>
          </cell>
          <cell r="E125">
            <v>7244</v>
          </cell>
          <cell r="F125" t="str">
            <v>HUBERT Oded</v>
          </cell>
          <cell r="G125" t="str">
            <v>Berto,Lea</v>
          </cell>
          <cell r="H125">
            <v>151186</v>
          </cell>
          <cell r="P125">
            <v>35</v>
          </cell>
          <cell r="Q125">
            <v>35</v>
          </cell>
          <cell r="R125">
            <v>35</v>
          </cell>
          <cell r="S125">
            <v>35</v>
          </cell>
          <cell r="T125">
            <v>140</v>
          </cell>
          <cell r="U125" t="str">
            <v>Yes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</row>
        <row r="126">
          <cell r="A126" t="str">
            <v>AM NON-OPS</v>
          </cell>
          <cell r="B126" t="str">
            <v>Hubert,Oded N</v>
          </cell>
          <cell r="C126" t="str">
            <v>Relich,Danny</v>
          </cell>
          <cell r="D126" t="str">
            <v>NTW STRATEGY</v>
          </cell>
          <cell r="E126">
            <v>7244</v>
          </cell>
          <cell r="F126" t="str">
            <v>HUBERT Oded</v>
          </cell>
          <cell r="G126" t="str">
            <v>Ware,Kriston</v>
          </cell>
          <cell r="H126">
            <v>178986</v>
          </cell>
          <cell r="P126">
            <v>0</v>
          </cell>
          <cell r="Q126">
            <v>35</v>
          </cell>
          <cell r="R126">
            <v>37.5</v>
          </cell>
          <cell r="S126">
            <v>30</v>
          </cell>
          <cell r="T126">
            <v>102.5</v>
          </cell>
          <cell r="U126" t="str">
            <v>Yes</v>
          </cell>
          <cell r="W126">
            <v>0</v>
          </cell>
          <cell r="X126">
            <v>1</v>
          </cell>
          <cell r="Y126">
            <v>1</v>
          </cell>
          <cell r="Z126">
            <v>1</v>
          </cell>
        </row>
        <row r="127">
          <cell r="A127" t="str">
            <v>AM NON-OPS</v>
          </cell>
          <cell r="B127" t="str">
            <v>Hubert,Oded N</v>
          </cell>
          <cell r="C127" t="str">
            <v>Relich,Danny</v>
          </cell>
          <cell r="D127" t="str">
            <v>NTW STRATEGY</v>
          </cell>
          <cell r="E127">
            <v>7244</v>
          </cell>
          <cell r="F127" t="str">
            <v>HUBERT Oded</v>
          </cell>
          <cell r="G127" t="str">
            <v>Bracken,Brenda</v>
          </cell>
          <cell r="H127">
            <v>214053</v>
          </cell>
          <cell r="P127">
            <v>35</v>
          </cell>
          <cell r="Q127">
            <v>35</v>
          </cell>
          <cell r="R127">
            <v>35</v>
          </cell>
          <cell r="S127">
            <v>35</v>
          </cell>
          <cell r="T127">
            <v>140</v>
          </cell>
          <cell r="U127" t="str">
            <v>Yes</v>
          </cell>
          <cell r="W127">
            <v>1</v>
          </cell>
          <cell r="X127">
            <v>1</v>
          </cell>
          <cell r="Y127">
            <v>1</v>
          </cell>
          <cell r="Z127">
            <v>1</v>
          </cell>
        </row>
        <row r="128">
          <cell r="A128" t="str">
            <v>AM NON-OPS</v>
          </cell>
          <cell r="B128" t="str">
            <v>Hubert,Oded N</v>
          </cell>
          <cell r="C128" t="str">
            <v>Relich,Danny</v>
          </cell>
          <cell r="D128" t="str">
            <v>NTW STRATEGY</v>
          </cell>
          <cell r="E128">
            <v>7244</v>
          </cell>
          <cell r="G128" t="str">
            <v>Byck Johnston,Michelle</v>
          </cell>
          <cell r="H128">
            <v>357623</v>
          </cell>
          <cell r="P128">
            <v>35</v>
          </cell>
          <cell r="Q128">
            <v>35</v>
          </cell>
          <cell r="R128">
            <v>39</v>
          </cell>
          <cell r="S128">
            <v>39</v>
          </cell>
          <cell r="T128">
            <v>148</v>
          </cell>
          <cell r="U128" t="str">
            <v>Yes</v>
          </cell>
          <cell r="W128">
            <v>1</v>
          </cell>
          <cell r="X128">
            <v>1</v>
          </cell>
          <cell r="Y128">
            <v>1</v>
          </cell>
          <cell r="Z128">
            <v>1</v>
          </cell>
        </row>
        <row r="129">
          <cell r="A129" t="str">
            <v>AM NON-OPS</v>
          </cell>
          <cell r="B129" t="str">
            <v>Hubert,Oded N</v>
          </cell>
          <cell r="C129" t="str">
            <v>Relich,Danny</v>
          </cell>
          <cell r="D129" t="str">
            <v>NTW STRATEGY</v>
          </cell>
          <cell r="E129">
            <v>7244</v>
          </cell>
          <cell r="F129" t="str">
            <v>HUBERT Oded</v>
          </cell>
          <cell r="G129" t="str">
            <v>Jurasek,Laura</v>
          </cell>
          <cell r="H129">
            <v>496293</v>
          </cell>
          <cell r="P129">
            <v>35</v>
          </cell>
          <cell r="Q129">
            <v>35</v>
          </cell>
          <cell r="R129">
            <v>35</v>
          </cell>
          <cell r="S129">
            <v>35</v>
          </cell>
          <cell r="T129">
            <v>140</v>
          </cell>
          <cell r="U129" t="str">
            <v>Yes</v>
          </cell>
          <cell r="W129">
            <v>1</v>
          </cell>
          <cell r="X129">
            <v>1</v>
          </cell>
          <cell r="Y129">
            <v>1</v>
          </cell>
          <cell r="Z129">
            <v>1</v>
          </cell>
        </row>
        <row r="130">
          <cell r="A130" t="str">
            <v>AM NON-OPS</v>
          </cell>
          <cell r="B130" t="str">
            <v>Hubert,Oded N</v>
          </cell>
          <cell r="C130" t="str">
            <v>Relich,Danny</v>
          </cell>
          <cell r="D130" t="str">
            <v>NTW STRATEGY</v>
          </cell>
          <cell r="E130">
            <v>7244</v>
          </cell>
          <cell r="F130" t="str">
            <v>HUBERT Oded</v>
          </cell>
          <cell r="G130" t="str">
            <v>Kingsley,Kelly</v>
          </cell>
          <cell r="H130">
            <v>620984</v>
          </cell>
          <cell r="P130">
            <v>37.5</v>
          </cell>
          <cell r="Q130">
            <v>35</v>
          </cell>
          <cell r="R130">
            <v>39.5</v>
          </cell>
          <cell r="S130">
            <v>38.5</v>
          </cell>
          <cell r="T130">
            <v>150.5</v>
          </cell>
          <cell r="U130" t="str">
            <v>Yes</v>
          </cell>
          <cell r="W130">
            <v>1</v>
          </cell>
          <cell r="X130">
            <v>1</v>
          </cell>
          <cell r="Y130">
            <v>1</v>
          </cell>
          <cell r="Z130">
            <v>1</v>
          </cell>
        </row>
        <row r="131">
          <cell r="A131" t="str">
            <v>AM NON-OPS</v>
          </cell>
          <cell r="B131" t="str">
            <v>Marcello,Carmine</v>
          </cell>
          <cell r="D131" t="str">
            <v>SYSTEM DEV</v>
          </cell>
          <cell r="E131">
            <v>4189</v>
          </cell>
          <cell r="G131" t="str">
            <v>Nazim Nematullah</v>
          </cell>
          <cell r="H131" t="str">
            <v>e01030</v>
          </cell>
          <cell r="P131">
            <v>37.5</v>
          </cell>
          <cell r="Q131">
            <v>37.5</v>
          </cell>
          <cell r="R131">
            <v>37.5</v>
          </cell>
          <cell r="S131">
            <v>37.5</v>
          </cell>
          <cell r="T131">
            <v>150</v>
          </cell>
          <cell r="U131" t="str">
            <v>Yes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</row>
        <row r="132">
          <cell r="A132" t="str">
            <v>AM NON-OPS</v>
          </cell>
          <cell r="B132" t="str">
            <v>Marcello,Carmine</v>
          </cell>
          <cell r="C132" t="str">
            <v>Barrie,Dave</v>
          </cell>
          <cell r="D132" t="str">
            <v>SYSTEM DEV</v>
          </cell>
          <cell r="E132">
            <v>7981</v>
          </cell>
          <cell r="F132" t="str">
            <v>CARLETON George</v>
          </cell>
          <cell r="G132" t="str">
            <v>Marcello,Carmine</v>
          </cell>
          <cell r="H132">
            <v>360521</v>
          </cell>
          <cell r="V132" t="str">
            <v>No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 t="str">
            <v>AM NON-OPS</v>
          </cell>
          <cell r="B133" t="str">
            <v>Marcello,Carmine</v>
          </cell>
          <cell r="C133" t="str">
            <v>Harris,Neil</v>
          </cell>
          <cell r="D133" t="str">
            <v>SYSTEM DEV</v>
          </cell>
          <cell r="E133">
            <v>4050</v>
          </cell>
          <cell r="F133" t="str">
            <v>Harris,Neil</v>
          </cell>
          <cell r="G133" t="str">
            <v>Cook,Paul</v>
          </cell>
          <cell r="H133">
            <v>25606</v>
          </cell>
          <cell r="P133">
            <v>35</v>
          </cell>
          <cell r="Q133">
            <v>35</v>
          </cell>
          <cell r="R133">
            <v>35</v>
          </cell>
          <cell r="S133">
            <v>35</v>
          </cell>
          <cell r="T133">
            <v>140</v>
          </cell>
          <cell r="U133" t="str">
            <v>Yes</v>
          </cell>
          <cell r="W133">
            <v>1</v>
          </cell>
          <cell r="X133">
            <v>1</v>
          </cell>
          <cell r="Y133">
            <v>1</v>
          </cell>
          <cell r="Z133">
            <v>1</v>
          </cell>
        </row>
        <row r="134">
          <cell r="A134" t="str">
            <v>AM NON-OPS</v>
          </cell>
          <cell r="B134" t="str">
            <v>Marcello,Carmine</v>
          </cell>
          <cell r="C134" t="str">
            <v>Harris,Neil</v>
          </cell>
          <cell r="D134" t="str">
            <v>SYSTEM DEV</v>
          </cell>
          <cell r="E134">
            <v>4050</v>
          </cell>
          <cell r="F134" t="str">
            <v>Harris,Neil</v>
          </cell>
          <cell r="G134" t="str">
            <v>Navo,Mo</v>
          </cell>
          <cell r="H134">
            <v>72744</v>
          </cell>
          <cell r="P134">
            <v>35</v>
          </cell>
          <cell r="Q134">
            <v>35</v>
          </cell>
          <cell r="R134">
            <v>0</v>
          </cell>
          <cell r="S134">
            <v>0</v>
          </cell>
          <cell r="T134">
            <v>70</v>
          </cell>
          <cell r="U134" t="str">
            <v>Yes</v>
          </cell>
          <cell r="W134">
            <v>1</v>
          </cell>
          <cell r="X134">
            <v>1</v>
          </cell>
          <cell r="Y134">
            <v>0</v>
          </cell>
          <cell r="Z134">
            <v>0</v>
          </cell>
        </row>
        <row r="135">
          <cell r="A135" t="str">
            <v>AM NON-OPS</v>
          </cell>
          <cell r="B135" t="str">
            <v>Marcello,Carmine</v>
          </cell>
          <cell r="C135" t="str">
            <v>Harris,Neil</v>
          </cell>
          <cell r="D135" t="str">
            <v>SYSTEM DEV</v>
          </cell>
          <cell r="E135">
            <v>4050</v>
          </cell>
          <cell r="F135" t="str">
            <v>Harris,Neil</v>
          </cell>
          <cell r="G135" t="str">
            <v>Sava,Maria-Cristina</v>
          </cell>
          <cell r="H135">
            <v>179828</v>
          </cell>
          <cell r="P135">
            <v>35</v>
          </cell>
          <cell r="Q135">
            <v>35</v>
          </cell>
          <cell r="R135">
            <v>35</v>
          </cell>
          <cell r="S135">
            <v>35</v>
          </cell>
          <cell r="T135">
            <v>140</v>
          </cell>
          <cell r="U135" t="str">
            <v>Yes</v>
          </cell>
          <cell r="W135">
            <v>1</v>
          </cell>
          <cell r="X135">
            <v>1</v>
          </cell>
          <cell r="Y135">
            <v>1</v>
          </cell>
          <cell r="Z135">
            <v>1</v>
          </cell>
        </row>
        <row r="136">
          <cell r="A136" t="str">
            <v>AM NON-OPS</v>
          </cell>
          <cell r="B136" t="str">
            <v>Marcello,Carmine</v>
          </cell>
          <cell r="C136" t="str">
            <v>Harris,Neil</v>
          </cell>
          <cell r="D136" t="str">
            <v>SYSTEM DEV</v>
          </cell>
          <cell r="E136">
            <v>4050</v>
          </cell>
          <cell r="F136" t="str">
            <v>Harris,Neil</v>
          </cell>
          <cell r="G136" t="str">
            <v>Ghai,Raj</v>
          </cell>
          <cell r="H136">
            <v>179844</v>
          </cell>
          <cell r="P136">
            <v>40.25</v>
          </cell>
          <cell r="Q136">
            <v>39</v>
          </cell>
          <cell r="R136">
            <v>43</v>
          </cell>
          <cell r="S136">
            <v>39.75</v>
          </cell>
          <cell r="T136">
            <v>162</v>
          </cell>
          <cell r="U136" t="str">
            <v>Yes</v>
          </cell>
          <cell r="W136">
            <v>1</v>
          </cell>
          <cell r="X136">
            <v>1</v>
          </cell>
          <cell r="Y136">
            <v>1</v>
          </cell>
          <cell r="Z136">
            <v>1</v>
          </cell>
        </row>
        <row r="137">
          <cell r="A137" t="str">
            <v>AM NON-OPS</v>
          </cell>
          <cell r="B137" t="str">
            <v>Marcello,Carmine</v>
          </cell>
          <cell r="C137" t="str">
            <v>Harris,Neil</v>
          </cell>
          <cell r="D137" t="str">
            <v>SYSTEM DEV</v>
          </cell>
          <cell r="E137">
            <v>4050</v>
          </cell>
          <cell r="F137" t="str">
            <v>Harris,Neil</v>
          </cell>
          <cell r="G137" t="str">
            <v>Roach,Cliff</v>
          </cell>
          <cell r="H137">
            <v>224392</v>
          </cell>
          <cell r="P137">
            <v>42</v>
          </cell>
          <cell r="Q137">
            <v>39</v>
          </cell>
          <cell r="R137">
            <v>40.5</v>
          </cell>
          <cell r="S137">
            <v>0</v>
          </cell>
          <cell r="T137">
            <v>121.5</v>
          </cell>
          <cell r="U137" t="str">
            <v>Yes</v>
          </cell>
          <cell r="W137">
            <v>1</v>
          </cell>
          <cell r="X137">
            <v>1</v>
          </cell>
          <cell r="Y137">
            <v>1</v>
          </cell>
          <cell r="Z137">
            <v>0</v>
          </cell>
        </row>
        <row r="138">
          <cell r="A138" t="str">
            <v>AM NON-OPS</v>
          </cell>
          <cell r="B138" t="str">
            <v>Marcello,Carmine</v>
          </cell>
          <cell r="C138" t="str">
            <v>Harris,Neil</v>
          </cell>
          <cell r="D138" t="str">
            <v>SYSTEM DEV</v>
          </cell>
          <cell r="E138">
            <v>4050</v>
          </cell>
          <cell r="F138" t="str">
            <v>Harris,Neil</v>
          </cell>
          <cell r="G138" t="str">
            <v>Bahra,Devinder</v>
          </cell>
          <cell r="H138">
            <v>594265</v>
          </cell>
          <cell r="P138">
            <v>35</v>
          </cell>
          <cell r="Q138">
            <v>40</v>
          </cell>
          <cell r="R138">
            <v>40</v>
          </cell>
          <cell r="S138">
            <v>40</v>
          </cell>
          <cell r="T138">
            <v>155</v>
          </cell>
          <cell r="U138" t="str">
            <v>Yes</v>
          </cell>
          <cell r="W138">
            <v>1</v>
          </cell>
          <cell r="X138">
            <v>1</v>
          </cell>
          <cell r="Y138">
            <v>1</v>
          </cell>
          <cell r="Z138">
            <v>1</v>
          </cell>
        </row>
        <row r="139">
          <cell r="A139" t="str">
            <v>AM NON-OPS</v>
          </cell>
          <cell r="B139" t="str">
            <v>Marcello,Carmine</v>
          </cell>
          <cell r="C139" t="str">
            <v>Harris,Neil</v>
          </cell>
          <cell r="D139" t="str">
            <v>SYSTEM DEV</v>
          </cell>
          <cell r="E139">
            <v>4050</v>
          </cell>
          <cell r="F139" t="str">
            <v>Harris,Neil</v>
          </cell>
          <cell r="G139" t="str">
            <v>Christophi,Chris</v>
          </cell>
          <cell r="H139">
            <v>604891</v>
          </cell>
          <cell r="P139">
            <v>35</v>
          </cell>
          <cell r="Q139">
            <v>35</v>
          </cell>
          <cell r="R139">
            <v>35</v>
          </cell>
          <cell r="S139">
            <v>35</v>
          </cell>
          <cell r="T139">
            <v>140</v>
          </cell>
          <cell r="U139" t="str">
            <v>Yes</v>
          </cell>
          <cell r="W139">
            <v>1</v>
          </cell>
          <cell r="X139">
            <v>1</v>
          </cell>
          <cell r="Y139">
            <v>1</v>
          </cell>
          <cell r="Z139">
            <v>1</v>
          </cell>
        </row>
        <row r="140">
          <cell r="A140" t="str">
            <v>AM NON-OPS</v>
          </cell>
          <cell r="B140" t="str">
            <v>Marcello,Carmine</v>
          </cell>
          <cell r="C140" t="str">
            <v>Harris,Neil</v>
          </cell>
          <cell r="D140" t="str">
            <v>SYSTEM DEV</v>
          </cell>
          <cell r="E140">
            <v>4050</v>
          </cell>
          <cell r="F140" t="str">
            <v>Harris,Neil</v>
          </cell>
          <cell r="G140" t="str">
            <v>Poon, Philip</v>
          </cell>
          <cell r="H140">
            <v>777406</v>
          </cell>
          <cell r="P140">
            <v>35</v>
          </cell>
          <cell r="Q140">
            <v>35</v>
          </cell>
          <cell r="R140">
            <v>35</v>
          </cell>
          <cell r="S140">
            <v>35</v>
          </cell>
          <cell r="T140">
            <v>140</v>
          </cell>
          <cell r="U140" t="str">
            <v>Yes</v>
          </cell>
          <cell r="W140">
            <v>1</v>
          </cell>
          <cell r="X140">
            <v>1</v>
          </cell>
          <cell r="Y140">
            <v>1</v>
          </cell>
          <cell r="Z140">
            <v>1</v>
          </cell>
        </row>
        <row r="141">
          <cell r="A141" t="str">
            <v>AM NON-OPS</v>
          </cell>
          <cell r="B141" t="str">
            <v>Marcello,Carmine</v>
          </cell>
          <cell r="C141" t="str">
            <v>Marcello,Carmine</v>
          </cell>
          <cell r="D141" t="str">
            <v>SYSTEM DEV</v>
          </cell>
          <cell r="E141">
            <v>4174</v>
          </cell>
          <cell r="F141" t="str">
            <v>SINGH Bob</v>
          </cell>
          <cell r="G141" t="str">
            <v>Singh,Bob</v>
          </cell>
          <cell r="H141">
            <v>178147</v>
          </cell>
          <cell r="P141">
            <v>40</v>
          </cell>
          <cell r="Q141">
            <v>40</v>
          </cell>
          <cell r="R141">
            <v>40</v>
          </cell>
          <cell r="S141">
            <v>0</v>
          </cell>
          <cell r="T141">
            <v>120</v>
          </cell>
          <cell r="U141" t="str">
            <v>Yes</v>
          </cell>
          <cell r="W141">
            <v>1</v>
          </cell>
          <cell r="X141">
            <v>1</v>
          </cell>
          <cell r="Y141">
            <v>1</v>
          </cell>
          <cell r="Z141">
            <v>0</v>
          </cell>
        </row>
        <row r="142">
          <cell r="A142" t="str">
            <v>AM NON-OPS</v>
          </cell>
          <cell r="B142" t="str">
            <v>Marcello,Carmine</v>
          </cell>
          <cell r="C142" t="str">
            <v>Marcello,Carmine</v>
          </cell>
          <cell r="D142" t="str">
            <v>SYSTEM DEV</v>
          </cell>
          <cell r="E142">
            <v>7981</v>
          </cell>
          <cell r="G142" t="str">
            <v>Fazio,Rossella</v>
          </cell>
          <cell r="H142">
            <v>179208</v>
          </cell>
          <cell r="P142">
            <v>35</v>
          </cell>
          <cell r="Q142">
            <v>35</v>
          </cell>
          <cell r="R142">
            <v>35</v>
          </cell>
          <cell r="S142">
            <v>35</v>
          </cell>
          <cell r="T142">
            <v>140</v>
          </cell>
          <cell r="U142" t="str">
            <v>Yes</v>
          </cell>
          <cell r="W142">
            <v>1</v>
          </cell>
          <cell r="X142">
            <v>1</v>
          </cell>
          <cell r="Y142">
            <v>1</v>
          </cell>
          <cell r="Z142">
            <v>1</v>
          </cell>
        </row>
        <row r="143">
          <cell r="A143" t="str">
            <v>AM NON-OPS</v>
          </cell>
          <cell r="B143" t="str">
            <v>Marcello,Carmine</v>
          </cell>
          <cell r="C143" t="str">
            <v>Marcello,Carmine</v>
          </cell>
          <cell r="D143" t="str">
            <v>SYSTEM DEV</v>
          </cell>
          <cell r="E143">
            <v>4189</v>
          </cell>
          <cell r="G143" t="str">
            <v>Huang,Peter</v>
          </cell>
          <cell r="H143">
            <v>179822</v>
          </cell>
          <cell r="I143" t="str">
            <v>OE</v>
          </cell>
          <cell r="J143" t="str">
            <v>Y</v>
          </cell>
          <cell r="K143" t="str">
            <v>YES</v>
          </cell>
          <cell r="P143">
            <v>35</v>
          </cell>
          <cell r="Q143">
            <v>35</v>
          </cell>
          <cell r="R143">
            <v>35</v>
          </cell>
          <cell r="S143">
            <v>35</v>
          </cell>
          <cell r="T143">
            <v>140</v>
          </cell>
          <cell r="U143" t="str">
            <v>Yes</v>
          </cell>
          <cell r="W143">
            <v>1</v>
          </cell>
          <cell r="X143">
            <v>1</v>
          </cell>
          <cell r="Y143">
            <v>1</v>
          </cell>
          <cell r="Z143">
            <v>1</v>
          </cell>
        </row>
        <row r="144">
          <cell r="A144" t="str">
            <v>AM NON-OPS</v>
          </cell>
          <cell r="B144" t="str">
            <v>Marcello,Carmine</v>
          </cell>
          <cell r="C144" t="str">
            <v>Marcello,Carmine</v>
          </cell>
          <cell r="D144" t="str">
            <v>SYSTEM DEV</v>
          </cell>
          <cell r="E144">
            <v>4050</v>
          </cell>
          <cell r="G144" t="str">
            <v>Harris,Neil</v>
          </cell>
          <cell r="H144">
            <v>181090</v>
          </cell>
          <cell r="P144">
            <v>40</v>
          </cell>
          <cell r="Q144">
            <v>40</v>
          </cell>
          <cell r="R144">
            <v>40</v>
          </cell>
          <cell r="S144">
            <v>40</v>
          </cell>
          <cell r="T144">
            <v>160</v>
          </cell>
          <cell r="U144" t="str">
            <v>Yes</v>
          </cell>
          <cell r="W144">
            <v>1</v>
          </cell>
          <cell r="X144">
            <v>1</v>
          </cell>
          <cell r="Y144">
            <v>1</v>
          </cell>
          <cell r="Z144">
            <v>1</v>
          </cell>
        </row>
        <row r="145">
          <cell r="A145" t="str">
            <v>AM NON-OPS</v>
          </cell>
          <cell r="B145" t="str">
            <v>Marcello,Carmine</v>
          </cell>
          <cell r="C145" t="str">
            <v>Marcello,Carmine</v>
          </cell>
          <cell r="D145" t="str">
            <v>SYSTEM DEV</v>
          </cell>
          <cell r="E145">
            <v>4189</v>
          </cell>
          <cell r="G145" t="str">
            <v>Young,Bing</v>
          </cell>
          <cell r="H145">
            <v>232946</v>
          </cell>
          <cell r="P145">
            <v>35</v>
          </cell>
          <cell r="Q145">
            <v>35</v>
          </cell>
          <cell r="R145">
            <v>0</v>
          </cell>
          <cell r="S145">
            <v>0</v>
          </cell>
          <cell r="T145">
            <v>70</v>
          </cell>
          <cell r="U145" t="str">
            <v>Yes</v>
          </cell>
          <cell r="W145">
            <v>1</v>
          </cell>
          <cell r="X145">
            <v>1</v>
          </cell>
          <cell r="Y145">
            <v>0</v>
          </cell>
          <cell r="Z145">
            <v>0</v>
          </cell>
        </row>
        <row r="146">
          <cell r="A146" t="str">
            <v>AM NON-OPS</v>
          </cell>
          <cell r="B146" t="str">
            <v>Marcello,Carmine</v>
          </cell>
          <cell r="C146" t="str">
            <v>Marcello,Carmine</v>
          </cell>
          <cell r="D146" t="str">
            <v>SYSTEM DEV</v>
          </cell>
          <cell r="E146">
            <v>7981</v>
          </cell>
          <cell r="G146" t="str">
            <v>Tsimberg,Yury</v>
          </cell>
          <cell r="H146">
            <v>492912</v>
          </cell>
          <cell r="P146">
            <v>40</v>
          </cell>
          <cell r="Q146">
            <v>40</v>
          </cell>
          <cell r="R146">
            <v>40</v>
          </cell>
          <cell r="S146">
            <v>40</v>
          </cell>
          <cell r="T146">
            <v>160</v>
          </cell>
          <cell r="U146" t="str">
            <v>Yes</v>
          </cell>
          <cell r="W146">
            <v>1</v>
          </cell>
          <cell r="X146">
            <v>1</v>
          </cell>
          <cell r="Y146">
            <v>1</v>
          </cell>
          <cell r="Z146">
            <v>1</v>
          </cell>
        </row>
        <row r="147">
          <cell r="A147" t="str">
            <v>AM NON-OPS</v>
          </cell>
          <cell r="B147" t="str">
            <v>Marcello,Carmine</v>
          </cell>
          <cell r="C147" t="str">
            <v>Marcello,Carmine</v>
          </cell>
          <cell r="D147" t="str">
            <v>SYSTEM DEV</v>
          </cell>
          <cell r="E147">
            <v>7981</v>
          </cell>
          <cell r="G147" t="str">
            <v>Schneider,Gary</v>
          </cell>
          <cell r="H147">
            <v>981085</v>
          </cell>
          <cell r="P147">
            <v>45</v>
          </cell>
          <cell r="Q147">
            <v>45</v>
          </cell>
          <cell r="R147">
            <v>46</v>
          </cell>
          <cell r="S147">
            <v>45</v>
          </cell>
          <cell r="T147">
            <v>181</v>
          </cell>
          <cell r="U147" t="str">
            <v>Yes</v>
          </cell>
          <cell r="W147">
            <v>1</v>
          </cell>
          <cell r="X147">
            <v>1</v>
          </cell>
          <cell r="Y147">
            <v>1</v>
          </cell>
          <cell r="Z147">
            <v>1</v>
          </cell>
        </row>
        <row r="148">
          <cell r="A148" t="str">
            <v>AM NON-OPS</v>
          </cell>
          <cell r="B148" t="str">
            <v>Marcello,Carmine</v>
          </cell>
          <cell r="C148" t="str">
            <v>Schneider,Gary</v>
          </cell>
          <cell r="D148" t="str">
            <v>SYSTEM DEV</v>
          </cell>
          <cell r="E148">
            <v>7981</v>
          </cell>
          <cell r="G148" t="str">
            <v>Van Impe,Darlene</v>
          </cell>
          <cell r="H148">
            <v>99295</v>
          </cell>
          <cell r="P148">
            <v>40</v>
          </cell>
          <cell r="Q148">
            <v>44</v>
          </cell>
          <cell r="R148">
            <v>40</v>
          </cell>
          <cell r="S148">
            <v>48</v>
          </cell>
          <cell r="T148">
            <v>172</v>
          </cell>
          <cell r="U148" t="str">
            <v>Yes</v>
          </cell>
          <cell r="W148">
            <v>1</v>
          </cell>
          <cell r="X148">
            <v>1</v>
          </cell>
          <cell r="Y148">
            <v>1</v>
          </cell>
          <cell r="Z148">
            <v>1</v>
          </cell>
        </row>
        <row r="149">
          <cell r="A149" t="str">
            <v>AM NON-OPS</v>
          </cell>
          <cell r="B149" t="str">
            <v>Marcello,Carmine</v>
          </cell>
          <cell r="C149" t="str">
            <v>Singh,Bob</v>
          </cell>
          <cell r="D149" t="str">
            <v>BUS INTGRTN</v>
          </cell>
          <cell r="E149">
            <v>7085</v>
          </cell>
          <cell r="G149" t="str">
            <v>Wagner,Mary</v>
          </cell>
          <cell r="H149">
            <v>196462</v>
          </cell>
          <cell r="P149">
            <v>35</v>
          </cell>
          <cell r="Q149">
            <v>35</v>
          </cell>
          <cell r="R149">
            <v>35</v>
          </cell>
          <cell r="S149">
            <v>35</v>
          </cell>
          <cell r="T149">
            <v>140</v>
          </cell>
          <cell r="U149" t="str">
            <v>Yes</v>
          </cell>
          <cell r="W149">
            <v>1</v>
          </cell>
          <cell r="X149">
            <v>1</v>
          </cell>
          <cell r="Y149">
            <v>1</v>
          </cell>
          <cell r="Z149">
            <v>1</v>
          </cell>
        </row>
        <row r="150">
          <cell r="A150" t="str">
            <v>AM NON-OPS</v>
          </cell>
          <cell r="B150" t="str">
            <v>Marcello,Carmine</v>
          </cell>
          <cell r="C150" t="str">
            <v>Singh,Bob</v>
          </cell>
          <cell r="D150" t="str">
            <v>SYSTEM DEV</v>
          </cell>
          <cell r="E150">
            <v>4174</v>
          </cell>
          <cell r="G150" t="str">
            <v>Krause,Don</v>
          </cell>
          <cell r="H150">
            <v>99442</v>
          </cell>
          <cell r="P150">
            <v>35</v>
          </cell>
          <cell r="Q150">
            <v>0</v>
          </cell>
          <cell r="R150">
            <v>0</v>
          </cell>
          <cell r="S150">
            <v>0</v>
          </cell>
          <cell r="T150">
            <v>35</v>
          </cell>
          <cell r="U150" t="str">
            <v>Yes</v>
          </cell>
          <cell r="W150">
            <v>1</v>
          </cell>
          <cell r="X150">
            <v>0</v>
          </cell>
          <cell r="Y150">
            <v>0</v>
          </cell>
          <cell r="Z150">
            <v>0</v>
          </cell>
        </row>
        <row r="151">
          <cell r="A151" t="str">
            <v>AM NON-OPS</v>
          </cell>
          <cell r="B151" t="str">
            <v>Marcello,Carmine</v>
          </cell>
          <cell r="C151" t="str">
            <v>Singh,Bob</v>
          </cell>
          <cell r="D151" t="str">
            <v>SYSTEM DEV</v>
          </cell>
          <cell r="E151">
            <v>4174</v>
          </cell>
          <cell r="G151" t="str">
            <v>Ma,Jessie Wing-See</v>
          </cell>
          <cell r="H151">
            <v>175641</v>
          </cell>
          <cell r="P151">
            <v>35</v>
          </cell>
          <cell r="Q151">
            <v>35</v>
          </cell>
          <cell r="R151">
            <v>35</v>
          </cell>
          <cell r="S151">
            <v>35</v>
          </cell>
          <cell r="T151">
            <v>140</v>
          </cell>
          <cell r="U151" t="str">
            <v>Yes</v>
          </cell>
          <cell r="W151">
            <v>1</v>
          </cell>
          <cell r="X151">
            <v>1</v>
          </cell>
          <cell r="Y151">
            <v>1</v>
          </cell>
          <cell r="Z151">
            <v>1</v>
          </cell>
        </row>
        <row r="152">
          <cell r="A152" t="str">
            <v>AM NON-OPS</v>
          </cell>
          <cell r="B152" t="str">
            <v>Marcello,Carmine</v>
          </cell>
          <cell r="C152" t="str">
            <v>Singh,Bob</v>
          </cell>
          <cell r="D152" t="str">
            <v>SYSTEM DEV</v>
          </cell>
          <cell r="E152">
            <v>4174</v>
          </cell>
          <cell r="F152" t="str">
            <v>SINGH Bob</v>
          </cell>
          <cell r="G152" t="str">
            <v>Duggan,Pat</v>
          </cell>
          <cell r="H152">
            <v>176602</v>
          </cell>
          <cell r="P152">
            <v>35</v>
          </cell>
          <cell r="Q152">
            <v>35</v>
          </cell>
          <cell r="R152">
            <v>35</v>
          </cell>
          <cell r="S152">
            <v>0</v>
          </cell>
          <cell r="T152">
            <v>105</v>
          </cell>
          <cell r="U152" t="str">
            <v>Yes</v>
          </cell>
          <cell r="W152">
            <v>1</v>
          </cell>
          <cell r="X152">
            <v>1</v>
          </cell>
          <cell r="Y152">
            <v>1</v>
          </cell>
          <cell r="Z152">
            <v>0</v>
          </cell>
        </row>
        <row r="153">
          <cell r="A153" t="str">
            <v>AM NON-OPS</v>
          </cell>
          <cell r="B153" t="str">
            <v>Marcello,Carmine</v>
          </cell>
          <cell r="C153" t="str">
            <v>Singh,Bob</v>
          </cell>
          <cell r="D153" t="str">
            <v>SYSTEM DEV</v>
          </cell>
          <cell r="E153">
            <v>4174</v>
          </cell>
          <cell r="G153" t="str">
            <v>Shannon,Richard W.</v>
          </cell>
          <cell r="H153">
            <v>201985</v>
          </cell>
          <cell r="P153">
            <v>35</v>
          </cell>
          <cell r="Q153">
            <v>35</v>
          </cell>
          <cell r="R153">
            <v>0</v>
          </cell>
          <cell r="S153">
            <v>0</v>
          </cell>
          <cell r="T153">
            <v>70</v>
          </cell>
          <cell r="U153" t="str">
            <v>Yes</v>
          </cell>
          <cell r="W153">
            <v>1</v>
          </cell>
          <cell r="X153">
            <v>1</v>
          </cell>
          <cell r="Y153">
            <v>0</v>
          </cell>
          <cell r="Z153">
            <v>0</v>
          </cell>
        </row>
        <row r="154">
          <cell r="A154" t="str">
            <v>AM NON-OPS</v>
          </cell>
          <cell r="B154" t="str">
            <v>Marcello,Carmine</v>
          </cell>
          <cell r="C154" t="str">
            <v>Singh,Bob</v>
          </cell>
          <cell r="D154" t="str">
            <v>SYSTEM DEV</v>
          </cell>
          <cell r="E154">
            <v>4189</v>
          </cell>
          <cell r="F154" t="str">
            <v>SINGH Bob</v>
          </cell>
          <cell r="G154" t="str">
            <v>Kellermann,Witold</v>
          </cell>
          <cell r="H154">
            <v>233121</v>
          </cell>
          <cell r="P154">
            <v>35</v>
          </cell>
          <cell r="Q154">
            <v>35</v>
          </cell>
          <cell r="R154">
            <v>35</v>
          </cell>
          <cell r="S154">
            <v>35</v>
          </cell>
          <cell r="T154">
            <v>140</v>
          </cell>
          <cell r="U154" t="str">
            <v>Yes</v>
          </cell>
          <cell r="W154">
            <v>1</v>
          </cell>
          <cell r="X154">
            <v>1</v>
          </cell>
          <cell r="Y154">
            <v>1</v>
          </cell>
          <cell r="Z154">
            <v>1</v>
          </cell>
        </row>
        <row r="155">
          <cell r="A155" t="str">
            <v>AM NON-OPS</v>
          </cell>
          <cell r="B155" t="str">
            <v>Marcello,Carmine</v>
          </cell>
          <cell r="C155" t="str">
            <v>Singh,Bob</v>
          </cell>
          <cell r="D155" t="str">
            <v>SYSTEM DEV</v>
          </cell>
          <cell r="E155">
            <v>4174</v>
          </cell>
          <cell r="F155" t="str">
            <v>SINGH Bob</v>
          </cell>
          <cell r="G155" t="str">
            <v>Hendriksen,Gerry</v>
          </cell>
          <cell r="H155">
            <v>248493</v>
          </cell>
          <cell r="P155">
            <v>37.5</v>
          </cell>
          <cell r="Q155">
            <v>35</v>
          </cell>
          <cell r="R155">
            <v>35</v>
          </cell>
          <cell r="S155">
            <v>35</v>
          </cell>
          <cell r="T155">
            <v>142.5</v>
          </cell>
          <cell r="U155" t="str">
            <v>Yes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</row>
        <row r="156">
          <cell r="A156" t="str">
            <v>AM NON-OPS</v>
          </cell>
          <cell r="B156" t="str">
            <v>Marcello,Carmine</v>
          </cell>
          <cell r="C156" t="str">
            <v>Singh,Bob</v>
          </cell>
          <cell r="D156" t="str">
            <v>SYSTEM DEV</v>
          </cell>
          <cell r="E156">
            <v>4174</v>
          </cell>
          <cell r="F156" t="str">
            <v>SINGH Bob</v>
          </cell>
          <cell r="G156" t="str">
            <v>Fuerth,John</v>
          </cell>
          <cell r="H156">
            <v>369201</v>
          </cell>
          <cell r="P156">
            <v>35</v>
          </cell>
          <cell r="Q156">
            <v>35</v>
          </cell>
          <cell r="R156">
            <v>35</v>
          </cell>
          <cell r="S156">
            <v>35</v>
          </cell>
          <cell r="T156">
            <v>140</v>
          </cell>
          <cell r="U156" t="str">
            <v>Yes</v>
          </cell>
          <cell r="W156">
            <v>1</v>
          </cell>
          <cell r="X156">
            <v>1</v>
          </cell>
          <cell r="Y156">
            <v>1</v>
          </cell>
          <cell r="Z156">
            <v>1</v>
          </cell>
        </row>
        <row r="157">
          <cell r="A157" t="str">
            <v>AM NON-OPS</v>
          </cell>
          <cell r="B157" t="str">
            <v>Marcello,Carmine</v>
          </cell>
          <cell r="C157" t="str">
            <v>Singh,Bob</v>
          </cell>
          <cell r="D157" t="str">
            <v>SYSTEM DEV</v>
          </cell>
          <cell r="E157">
            <v>4174</v>
          </cell>
          <cell r="F157" t="str">
            <v>SINGH Bob</v>
          </cell>
          <cell r="G157" t="str">
            <v>LeBel,Ashley</v>
          </cell>
          <cell r="H157">
            <v>460656</v>
          </cell>
          <cell r="P157">
            <v>35</v>
          </cell>
          <cell r="Q157">
            <v>35</v>
          </cell>
          <cell r="R157">
            <v>35</v>
          </cell>
          <cell r="S157">
            <v>35</v>
          </cell>
          <cell r="T157">
            <v>140</v>
          </cell>
          <cell r="U157" t="str">
            <v>Yes</v>
          </cell>
          <cell r="W157">
            <v>1</v>
          </cell>
          <cell r="X157">
            <v>1</v>
          </cell>
          <cell r="Y157">
            <v>1</v>
          </cell>
          <cell r="Z157">
            <v>1</v>
          </cell>
        </row>
        <row r="158">
          <cell r="A158" t="str">
            <v>AM NON-OPS</v>
          </cell>
          <cell r="B158" t="str">
            <v>Marcello,Carmine</v>
          </cell>
          <cell r="C158" t="str">
            <v>Singh,Bob</v>
          </cell>
          <cell r="D158" t="str">
            <v>SYSTEM DEV</v>
          </cell>
          <cell r="E158">
            <v>4174</v>
          </cell>
          <cell r="F158" t="str">
            <v>SINGH Bob</v>
          </cell>
          <cell r="G158" t="str">
            <v>Lee,Charlie</v>
          </cell>
          <cell r="H158">
            <v>475923</v>
          </cell>
          <cell r="P158">
            <v>35</v>
          </cell>
          <cell r="Q158">
            <v>35</v>
          </cell>
          <cell r="R158">
            <v>35</v>
          </cell>
          <cell r="S158">
            <v>35</v>
          </cell>
          <cell r="T158">
            <v>140</v>
          </cell>
          <cell r="U158" t="str">
            <v>Yes</v>
          </cell>
          <cell r="W158">
            <v>1</v>
          </cell>
          <cell r="X158">
            <v>1</v>
          </cell>
          <cell r="Y158">
            <v>1</v>
          </cell>
          <cell r="Z158">
            <v>1</v>
          </cell>
        </row>
        <row r="159">
          <cell r="A159" t="str">
            <v>AM NON-OPS</v>
          </cell>
          <cell r="B159" t="str">
            <v>Marcello,Carmine</v>
          </cell>
          <cell r="C159" t="str">
            <v>Singh,Bob</v>
          </cell>
          <cell r="D159" t="str">
            <v>SYSTEM DEV</v>
          </cell>
          <cell r="E159">
            <v>4174</v>
          </cell>
          <cell r="F159" t="str">
            <v>SINGH Bob</v>
          </cell>
          <cell r="G159" t="str">
            <v>Dang,Michael</v>
          </cell>
          <cell r="H159">
            <v>480690</v>
          </cell>
          <cell r="P159">
            <v>35</v>
          </cell>
          <cell r="Q159">
            <v>35</v>
          </cell>
          <cell r="R159">
            <v>35</v>
          </cell>
          <cell r="S159">
            <v>35</v>
          </cell>
          <cell r="T159">
            <v>140</v>
          </cell>
          <cell r="U159" t="str">
            <v>Yes</v>
          </cell>
          <cell r="W159">
            <v>1</v>
          </cell>
          <cell r="X159">
            <v>1</v>
          </cell>
          <cell r="Y159">
            <v>1</v>
          </cell>
          <cell r="Z159">
            <v>1</v>
          </cell>
        </row>
        <row r="160">
          <cell r="A160" t="str">
            <v>AM NON-OPS</v>
          </cell>
          <cell r="B160" t="str">
            <v>Marcello,Carmine</v>
          </cell>
          <cell r="C160" t="str">
            <v>Singh,Bob</v>
          </cell>
          <cell r="D160" t="str">
            <v>SYSTEM DEV</v>
          </cell>
          <cell r="E160">
            <v>4174</v>
          </cell>
          <cell r="F160" t="str">
            <v>SINGH Bob</v>
          </cell>
          <cell r="G160" t="str">
            <v>Baggerman,Rich</v>
          </cell>
          <cell r="H160">
            <v>974911</v>
          </cell>
          <cell r="P160">
            <v>35</v>
          </cell>
          <cell r="Q160">
            <v>35</v>
          </cell>
          <cell r="R160">
            <v>0</v>
          </cell>
          <cell r="S160">
            <v>0</v>
          </cell>
          <cell r="T160">
            <v>70</v>
          </cell>
          <cell r="U160" t="str">
            <v>Yes</v>
          </cell>
          <cell r="W160">
            <v>1</v>
          </cell>
          <cell r="X160">
            <v>1</v>
          </cell>
          <cell r="Y160">
            <v>0</v>
          </cell>
          <cell r="Z160">
            <v>0</v>
          </cell>
        </row>
        <row r="161">
          <cell r="A161" t="str">
            <v>AM NON-OPS</v>
          </cell>
          <cell r="B161" t="str">
            <v>Marcello,Carmine</v>
          </cell>
          <cell r="C161" t="str">
            <v>Tsimberg,Yury</v>
          </cell>
          <cell r="D161" t="str">
            <v>SYSTEM DEV</v>
          </cell>
          <cell r="E161">
            <v>7981</v>
          </cell>
          <cell r="G161" t="str">
            <v>Wigmore,Nancy H.</v>
          </cell>
          <cell r="H161">
            <v>180854</v>
          </cell>
          <cell r="P161">
            <v>35</v>
          </cell>
          <cell r="Q161">
            <v>35</v>
          </cell>
          <cell r="R161">
            <v>35</v>
          </cell>
          <cell r="S161">
            <v>35</v>
          </cell>
          <cell r="T161">
            <v>140</v>
          </cell>
          <cell r="U161" t="str">
            <v>Yes</v>
          </cell>
          <cell r="W161">
            <v>1</v>
          </cell>
          <cell r="X161">
            <v>1</v>
          </cell>
          <cell r="Y161">
            <v>1</v>
          </cell>
          <cell r="Z161">
            <v>1</v>
          </cell>
        </row>
        <row r="162">
          <cell r="A162" t="str">
            <v>AM NON-OPS</v>
          </cell>
          <cell r="B162" t="str">
            <v>Marcello,Carmine</v>
          </cell>
          <cell r="C162" t="str">
            <v>Young,Bing</v>
          </cell>
          <cell r="D162" t="str">
            <v>SYSTEM DEV</v>
          </cell>
          <cell r="E162">
            <v>4189</v>
          </cell>
          <cell r="F162" t="str">
            <v>Young,Bing</v>
          </cell>
          <cell r="G162" t="str">
            <v>Elen,Alain</v>
          </cell>
          <cell r="H162">
            <v>179660</v>
          </cell>
          <cell r="P162">
            <v>35</v>
          </cell>
          <cell r="Q162">
            <v>35</v>
          </cell>
          <cell r="R162">
            <v>35</v>
          </cell>
          <cell r="S162">
            <v>35</v>
          </cell>
          <cell r="T162">
            <v>140</v>
          </cell>
          <cell r="U162" t="str">
            <v>Yes</v>
          </cell>
          <cell r="W162">
            <v>1</v>
          </cell>
          <cell r="X162">
            <v>1</v>
          </cell>
          <cell r="Y162">
            <v>1</v>
          </cell>
          <cell r="Z162">
            <v>1</v>
          </cell>
        </row>
        <row r="163">
          <cell r="A163" t="str">
            <v>AM NON-OPS</v>
          </cell>
          <cell r="B163" t="str">
            <v>Marcello,Carmine</v>
          </cell>
          <cell r="C163" t="str">
            <v>Young,Bing</v>
          </cell>
          <cell r="D163" t="str">
            <v>SYSTEM DEV</v>
          </cell>
          <cell r="E163">
            <v>4189</v>
          </cell>
          <cell r="F163" t="str">
            <v>Young,Bing</v>
          </cell>
          <cell r="G163" t="str">
            <v>Celli,Alessia</v>
          </cell>
          <cell r="H163">
            <v>180842</v>
          </cell>
          <cell r="P163">
            <v>35</v>
          </cell>
          <cell r="Q163">
            <v>35</v>
          </cell>
          <cell r="R163">
            <v>35</v>
          </cell>
          <cell r="S163">
            <v>0</v>
          </cell>
          <cell r="T163">
            <v>105</v>
          </cell>
          <cell r="U163" t="str">
            <v>Yes</v>
          </cell>
          <cell r="W163">
            <v>1</v>
          </cell>
          <cell r="X163">
            <v>1</v>
          </cell>
          <cell r="Y163">
            <v>1</v>
          </cell>
          <cell r="Z163">
            <v>0</v>
          </cell>
        </row>
        <row r="164">
          <cell r="A164" t="str">
            <v>AM NON-OPS</v>
          </cell>
          <cell r="B164" t="str">
            <v>Marcello,Carmine</v>
          </cell>
          <cell r="C164" t="str">
            <v>Young,Bing</v>
          </cell>
          <cell r="D164" t="str">
            <v>SYSTEM DEV</v>
          </cell>
          <cell r="E164">
            <v>4189</v>
          </cell>
          <cell r="F164" t="str">
            <v>Young,Bing</v>
          </cell>
          <cell r="G164" t="str">
            <v>Ping,Eva</v>
          </cell>
          <cell r="H164">
            <v>181002</v>
          </cell>
          <cell r="P164">
            <v>35</v>
          </cell>
          <cell r="Q164">
            <v>21</v>
          </cell>
          <cell r="R164">
            <v>35</v>
          </cell>
          <cell r="S164">
            <v>35</v>
          </cell>
          <cell r="T164">
            <v>126</v>
          </cell>
          <cell r="U164" t="str">
            <v>Yes</v>
          </cell>
          <cell r="W164">
            <v>1</v>
          </cell>
          <cell r="X164">
            <v>1</v>
          </cell>
          <cell r="Y164">
            <v>1</v>
          </cell>
          <cell r="Z164">
            <v>1</v>
          </cell>
        </row>
        <row r="165">
          <cell r="A165" t="str">
            <v>AM NON-OPS</v>
          </cell>
          <cell r="B165" t="str">
            <v>Marcello,Carmine</v>
          </cell>
          <cell r="C165" t="str">
            <v>Young,Bing</v>
          </cell>
          <cell r="D165" t="str">
            <v>SYSTEM DEV</v>
          </cell>
          <cell r="E165">
            <v>4189</v>
          </cell>
          <cell r="F165" t="str">
            <v>Young,Bing</v>
          </cell>
          <cell r="G165" t="str">
            <v>Tarasiewicz,Eva</v>
          </cell>
          <cell r="H165">
            <v>296793</v>
          </cell>
          <cell r="P165">
            <v>36.5</v>
          </cell>
          <cell r="Q165">
            <v>37.5</v>
          </cell>
          <cell r="R165">
            <v>35.5</v>
          </cell>
          <cell r="S165">
            <v>38</v>
          </cell>
          <cell r="T165">
            <v>147.5</v>
          </cell>
          <cell r="U165" t="str">
            <v>Yes</v>
          </cell>
          <cell r="W165">
            <v>1</v>
          </cell>
          <cell r="X165">
            <v>1</v>
          </cell>
          <cell r="Y165">
            <v>1</v>
          </cell>
          <cell r="Z165">
            <v>1</v>
          </cell>
        </row>
        <row r="166">
          <cell r="A166" t="str">
            <v>AM NON-OPS</v>
          </cell>
          <cell r="B166" t="str">
            <v>Marcello,Carmine</v>
          </cell>
          <cell r="C166" t="str">
            <v>Young,Bing</v>
          </cell>
          <cell r="D166" t="str">
            <v>SYSTEM DEV</v>
          </cell>
          <cell r="E166">
            <v>4189</v>
          </cell>
          <cell r="F166" t="str">
            <v>Young,Bing</v>
          </cell>
          <cell r="G166" t="str">
            <v>El Nahas,Ibrahim</v>
          </cell>
          <cell r="H166">
            <v>323806</v>
          </cell>
          <cell r="P166">
            <v>35</v>
          </cell>
          <cell r="Q166">
            <v>35</v>
          </cell>
          <cell r="R166">
            <v>35</v>
          </cell>
          <cell r="S166">
            <v>35</v>
          </cell>
          <cell r="T166">
            <v>140</v>
          </cell>
          <cell r="U166" t="str">
            <v>Yes</v>
          </cell>
          <cell r="W166">
            <v>1</v>
          </cell>
          <cell r="X166">
            <v>1</v>
          </cell>
          <cell r="Y166">
            <v>1</v>
          </cell>
          <cell r="Z166">
            <v>1</v>
          </cell>
        </row>
        <row r="167">
          <cell r="A167" t="str">
            <v>AM NON-OPS</v>
          </cell>
          <cell r="B167" t="str">
            <v>Marcello,Carmine</v>
          </cell>
          <cell r="C167" t="str">
            <v>Young,Bing</v>
          </cell>
          <cell r="D167" t="str">
            <v>SYSTEM DEV</v>
          </cell>
          <cell r="E167">
            <v>4189</v>
          </cell>
          <cell r="F167" t="str">
            <v>Young,Bing</v>
          </cell>
          <cell r="G167" t="str">
            <v>Lee,Jim</v>
          </cell>
          <cell r="H167">
            <v>371091</v>
          </cell>
          <cell r="P167">
            <v>35</v>
          </cell>
          <cell r="Q167">
            <v>35</v>
          </cell>
          <cell r="R167">
            <v>35</v>
          </cell>
          <cell r="S167">
            <v>35</v>
          </cell>
          <cell r="T167">
            <v>140</v>
          </cell>
          <cell r="U167" t="str">
            <v>Yes</v>
          </cell>
          <cell r="W167">
            <v>1</v>
          </cell>
          <cell r="X167">
            <v>1</v>
          </cell>
          <cell r="Y167">
            <v>1</v>
          </cell>
          <cell r="Z167">
            <v>1</v>
          </cell>
        </row>
        <row r="168">
          <cell r="A168" t="str">
            <v>AM NON-OPS</v>
          </cell>
          <cell r="B168" t="str">
            <v>Marcello,Carmine</v>
          </cell>
          <cell r="C168" t="str">
            <v>Young,Bing</v>
          </cell>
          <cell r="D168" t="str">
            <v>SYSTEM DEV</v>
          </cell>
          <cell r="E168">
            <v>4189</v>
          </cell>
          <cell r="F168" t="str">
            <v>Young,Bing</v>
          </cell>
          <cell r="G168" t="str">
            <v>Wagner,Dieter</v>
          </cell>
          <cell r="H168">
            <v>373072</v>
          </cell>
          <cell r="P168">
            <v>35</v>
          </cell>
          <cell r="Q168">
            <v>35</v>
          </cell>
          <cell r="R168">
            <v>35</v>
          </cell>
          <cell r="S168">
            <v>35</v>
          </cell>
          <cell r="T168">
            <v>140</v>
          </cell>
          <cell r="U168" t="str">
            <v>Yes</v>
          </cell>
          <cell r="W168">
            <v>1</v>
          </cell>
          <cell r="X168">
            <v>1</v>
          </cell>
          <cell r="Y168">
            <v>1</v>
          </cell>
          <cell r="Z168">
            <v>1</v>
          </cell>
        </row>
        <row r="169">
          <cell r="A169" t="str">
            <v>AM NON-OPS</v>
          </cell>
          <cell r="B169" t="str">
            <v>Marcello,Carmine</v>
          </cell>
          <cell r="C169" t="str">
            <v>Young,Bing</v>
          </cell>
          <cell r="D169" t="str">
            <v>SYSTEM DEV</v>
          </cell>
          <cell r="E169">
            <v>4189</v>
          </cell>
          <cell r="F169" t="str">
            <v>Young,Bing</v>
          </cell>
          <cell r="G169" t="str">
            <v>Sabiston,John</v>
          </cell>
          <cell r="H169">
            <v>491022</v>
          </cell>
          <cell r="P169">
            <v>35</v>
          </cell>
          <cell r="Q169">
            <v>35</v>
          </cell>
          <cell r="R169">
            <v>35</v>
          </cell>
          <cell r="S169">
            <v>35</v>
          </cell>
          <cell r="T169">
            <v>140</v>
          </cell>
          <cell r="U169" t="str">
            <v>Yes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</row>
        <row r="170">
          <cell r="A170" t="str">
            <v>AM NON-OPS</v>
          </cell>
          <cell r="B170" t="str">
            <v>Marcello,Carmine</v>
          </cell>
          <cell r="C170" t="str">
            <v>Young,Bing</v>
          </cell>
          <cell r="D170" t="str">
            <v>SYSTEM DEV</v>
          </cell>
          <cell r="E170">
            <v>4189</v>
          </cell>
          <cell r="F170" t="str">
            <v>Young,Bing</v>
          </cell>
          <cell r="G170" t="str">
            <v>Okongwu,Emeka</v>
          </cell>
          <cell r="H170">
            <v>495271</v>
          </cell>
          <cell r="P170">
            <v>35</v>
          </cell>
          <cell r="Q170">
            <v>35</v>
          </cell>
          <cell r="R170">
            <v>35</v>
          </cell>
          <cell r="S170">
            <v>35</v>
          </cell>
          <cell r="T170">
            <v>140</v>
          </cell>
          <cell r="U170" t="str">
            <v>Yes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</row>
        <row r="171">
          <cell r="A171" t="str">
            <v>AM NON-OPS</v>
          </cell>
          <cell r="B171" t="str">
            <v>Marcello,Carmine</v>
          </cell>
          <cell r="C171" t="str">
            <v>Young,Bing</v>
          </cell>
          <cell r="D171" t="str">
            <v>SYSTEM DEV</v>
          </cell>
          <cell r="E171">
            <v>4189</v>
          </cell>
          <cell r="F171" t="str">
            <v>Young,Bing</v>
          </cell>
          <cell r="G171" t="str">
            <v>Parker,Bruce</v>
          </cell>
          <cell r="H171">
            <v>596876</v>
          </cell>
          <cell r="P171">
            <v>35</v>
          </cell>
          <cell r="Q171">
            <v>35</v>
          </cell>
          <cell r="R171">
            <v>35</v>
          </cell>
          <cell r="S171">
            <v>35</v>
          </cell>
          <cell r="T171">
            <v>140</v>
          </cell>
          <cell r="U171" t="str">
            <v>Yes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</row>
        <row r="172">
          <cell r="A172" t="str">
            <v>AM NON-OPS</v>
          </cell>
          <cell r="B172" t="str">
            <v>Marcello,Carmine</v>
          </cell>
          <cell r="C172" t="str">
            <v>Young,Bing</v>
          </cell>
          <cell r="D172" t="str">
            <v>SYSTEM DEV</v>
          </cell>
          <cell r="E172">
            <v>4189</v>
          </cell>
          <cell r="F172" t="str">
            <v>Young,Bing</v>
          </cell>
          <cell r="G172" t="str">
            <v>Qureshy,Farooq</v>
          </cell>
          <cell r="H172">
            <v>999243</v>
          </cell>
          <cell r="P172">
            <v>35</v>
          </cell>
          <cell r="Q172">
            <v>35</v>
          </cell>
          <cell r="R172">
            <v>35</v>
          </cell>
          <cell r="S172">
            <v>35</v>
          </cell>
          <cell r="T172">
            <v>140</v>
          </cell>
          <cell r="U172" t="str">
            <v>Yes</v>
          </cell>
          <cell r="W172">
            <v>1</v>
          </cell>
          <cell r="X172">
            <v>1</v>
          </cell>
          <cell r="Y172">
            <v>1</v>
          </cell>
          <cell r="Z172">
            <v>1</v>
          </cell>
        </row>
        <row r="173">
          <cell r="A173" t="str">
            <v>AM NON-OPS</v>
          </cell>
          <cell r="B173" t="str">
            <v>Patterson,Jim</v>
          </cell>
          <cell r="C173" t="str">
            <v>Barrie,Dave</v>
          </cell>
          <cell r="D173" t="str">
            <v>CST CON &amp; BR</v>
          </cell>
          <cell r="E173">
            <v>7078</v>
          </cell>
          <cell r="F173" t="str">
            <v>CARLETON George</v>
          </cell>
          <cell r="G173" t="str">
            <v>Patterson,Jim</v>
          </cell>
          <cell r="H173">
            <v>477813</v>
          </cell>
          <cell r="P173">
            <v>40</v>
          </cell>
          <cell r="Q173">
            <v>40</v>
          </cell>
          <cell r="R173">
            <v>40</v>
          </cell>
          <cell r="S173">
            <v>0</v>
          </cell>
          <cell r="T173">
            <v>120</v>
          </cell>
          <cell r="U173" t="str">
            <v>Yes</v>
          </cell>
          <cell r="W173">
            <v>1</v>
          </cell>
          <cell r="X173">
            <v>1</v>
          </cell>
          <cell r="Y173">
            <v>1</v>
          </cell>
          <cell r="Z173">
            <v>0</v>
          </cell>
        </row>
        <row r="174">
          <cell r="A174" t="str">
            <v>AM NON-OPS</v>
          </cell>
          <cell r="B174" t="str">
            <v>Patterson,Jim</v>
          </cell>
          <cell r="C174" t="str">
            <v>Patterson,Jim</v>
          </cell>
          <cell r="D174" t="str">
            <v>CST CON &amp; BR</v>
          </cell>
          <cell r="E174">
            <v>7078</v>
          </cell>
          <cell r="G174" t="str">
            <v>Taylor,Joe</v>
          </cell>
          <cell r="H174">
            <v>112231</v>
          </cell>
          <cell r="P174">
            <v>40.5</v>
          </cell>
          <cell r="Q174">
            <v>40.5</v>
          </cell>
          <cell r="R174">
            <v>35</v>
          </cell>
          <cell r="S174">
            <v>39</v>
          </cell>
          <cell r="T174">
            <v>155</v>
          </cell>
          <cell r="U174" t="str">
            <v>Yes</v>
          </cell>
          <cell r="W174">
            <v>1</v>
          </cell>
          <cell r="X174">
            <v>1</v>
          </cell>
          <cell r="Y174">
            <v>1</v>
          </cell>
          <cell r="Z174">
            <v>1</v>
          </cell>
        </row>
        <row r="175">
          <cell r="A175" t="str">
            <v>AM NON-OPS</v>
          </cell>
          <cell r="B175" t="str">
            <v>Patterson,Jim</v>
          </cell>
          <cell r="C175" t="str">
            <v>Patterson,Jim</v>
          </cell>
          <cell r="D175" t="str">
            <v>CST CON &amp; BR</v>
          </cell>
          <cell r="E175">
            <v>7078</v>
          </cell>
          <cell r="G175" t="str">
            <v>Longlade,Marty</v>
          </cell>
          <cell r="H175">
            <v>112413</v>
          </cell>
          <cell r="P175">
            <v>35</v>
          </cell>
          <cell r="Q175">
            <v>35</v>
          </cell>
          <cell r="R175">
            <v>35</v>
          </cell>
          <cell r="S175">
            <v>35</v>
          </cell>
          <cell r="T175">
            <v>140</v>
          </cell>
          <cell r="U175" t="str">
            <v>Yes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</row>
        <row r="176">
          <cell r="A176" t="str">
            <v>AM NON-OPS</v>
          </cell>
          <cell r="B176" t="str">
            <v>Patterson,Jim</v>
          </cell>
          <cell r="C176" t="str">
            <v>Patterson,Jim</v>
          </cell>
          <cell r="D176" t="str">
            <v>CST CON &amp; BR</v>
          </cell>
          <cell r="E176">
            <v>7078</v>
          </cell>
          <cell r="G176" t="str">
            <v>Dafoe,Darryl</v>
          </cell>
          <cell r="H176">
            <v>175871</v>
          </cell>
          <cell r="P176">
            <v>35</v>
          </cell>
          <cell r="Q176">
            <v>35</v>
          </cell>
          <cell r="R176">
            <v>35</v>
          </cell>
          <cell r="S176">
            <v>35</v>
          </cell>
          <cell r="T176">
            <v>140</v>
          </cell>
          <cell r="U176" t="str">
            <v>Yes</v>
          </cell>
          <cell r="W176">
            <v>1</v>
          </cell>
          <cell r="X176">
            <v>1</v>
          </cell>
          <cell r="Y176">
            <v>1</v>
          </cell>
          <cell r="Z176">
            <v>1</v>
          </cell>
        </row>
        <row r="177">
          <cell r="A177" t="str">
            <v>AM NON-OPS</v>
          </cell>
          <cell r="B177" t="str">
            <v>Patterson,Jim</v>
          </cell>
          <cell r="C177" t="str">
            <v>Patterson,Jim</v>
          </cell>
          <cell r="D177" t="str">
            <v>CST CON &amp; BR</v>
          </cell>
          <cell r="E177">
            <v>7078</v>
          </cell>
          <cell r="G177" t="str">
            <v>Landgraff,Colleen</v>
          </cell>
          <cell r="H177">
            <v>179290</v>
          </cell>
          <cell r="P177">
            <v>35</v>
          </cell>
          <cell r="Q177">
            <v>35</v>
          </cell>
          <cell r="R177">
            <v>35</v>
          </cell>
          <cell r="S177">
            <v>0</v>
          </cell>
          <cell r="T177">
            <v>105</v>
          </cell>
          <cell r="U177" t="str">
            <v>Yes</v>
          </cell>
          <cell r="W177">
            <v>1</v>
          </cell>
          <cell r="X177">
            <v>1</v>
          </cell>
          <cell r="Y177">
            <v>1</v>
          </cell>
          <cell r="Z177">
            <v>0</v>
          </cell>
        </row>
        <row r="178">
          <cell r="A178" t="str">
            <v>AM NON-OPS</v>
          </cell>
          <cell r="B178" t="str">
            <v>Patterson,Jim</v>
          </cell>
          <cell r="C178" t="str">
            <v>Patterson,Jim</v>
          </cell>
          <cell r="D178" t="str">
            <v>CST CON &amp; BR</v>
          </cell>
          <cell r="E178">
            <v>7078</v>
          </cell>
          <cell r="G178" t="str">
            <v>Buehlow,Carey</v>
          </cell>
          <cell r="H178">
            <v>183055</v>
          </cell>
          <cell r="P178">
            <v>35</v>
          </cell>
          <cell r="Q178">
            <v>35</v>
          </cell>
          <cell r="R178">
            <v>35</v>
          </cell>
          <cell r="S178">
            <v>35</v>
          </cell>
          <cell r="T178">
            <v>140</v>
          </cell>
          <cell r="U178" t="str">
            <v>Yes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</row>
        <row r="179">
          <cell r="A179" t="str">
            <v>AM NON-OPS</v>
          </cell>
          <cell r="B179" t="str">
            <v>Patterson,Jim</v>
          </cell>
          <cell r="C179" t="str">
            <v>Patterson,Jim</v>
          </cell>
          <cell r="D179" t="str">
            <v>CST CON &amp; BR</v>
          </cell>
          <cell r="E179">
            <v>7078</v>
          </cell>
          <cell r="G179" t="str">
            <v>Urbanowicz,Alex</v>
          </cell>
          <cell r="H179">
            <v>234024</v>
          </cell>
          <cell r="P179">
            <v>35</v>
          </cell>
          <cell r="Q179">
            <v>35</v>
          </cell>
          <cell r="R179">
            <v>35</v>
          </cell>
          <cell r="S179">
            <v>0</v>
          </cell>
          <cell r="T179">
            <v>105</v>
          </cell>
          <cell r="U179" t="str">
            <v>Yes</v>
          </cell>
          <cell r="W179">
            <v>1</v>
          </cell>
          <cell r="X179">
            <v>1</v>
          </cell>
          <cell r="Y179">
            <v>1</v>
          </cell>
          <cell r="Z179">
            <v>0</v>
          </cell>
        </row>
        <row r="180">
          <cell r="A180" t="str">
            <v>AM NON-OPS</v>
          </cell>
          <cell r="B180" t="str">
            <v>Patterson,Jim</v>
          </cell>
          <cell r="C180" t="str">
            <v>Patterson,Jim</v>
          </cell>
          <cell r="D180" t="str">
            <v>CST CON &amp; BR</v>
          </cell>
          <cell r="E180">
            <v>7078</v>
          </cell>
          <cell r="G180" t="str">
            <v>Collins,Leon</v>
          </cell>
          <cell r="H180">
            <v>267295</v>
          </cell>
          <cell r="P180">
            <v>35</v>
          </cell>
          <cell r="Q180">
            <v>42</v>
          </cell>
          <cell r="R180">
            <v>35</v>
          </cell>
          <cell r="S180">
            <v>35</v>
          </cell>
          <cell r="T180">
            <v>147</v>
          </cell>
          <cell r="U180" t="str">
            <v>Yes</v>
          </cell>
          <cell r="W180">
            <v>1</v>
          </cell>
          <cell r="X180">
            <v>1</v>
          </cell>
          <cell r="Y180">
            <v>1</v>
          </cell>
          <cell r="Z180">
            <v>1</v>
          </cell>
        </row>
        <row r="181">
          <cell r="A181" t="str">
            <v>AM NON-OPS</v>
          </cell>
          <cell r="B181" t="str">
            <v>Patterson,Jim</v>
          </cell>
          <cell r="C181" t="str">
            <v>Patterson,Jim</v>
          </cell>
          <cell r="D181" t="str">
            <v>CST CON &amp; BR</v>
          </cell>
          <cell r="E181">
            <v>7078</v>
          </cell>
          <cell r="G181" t="str">
            <v>Dafoe,Stan</v>
          </cell>
          <cell r="H181">
            <v>270340</v>
          </cell>
          <cell r="P181">
            <v>35</v>
          </cell>
          <cell r="Q181">
            <v>35</v>
          </cell>
          <cell r="R181">
            <v>35</v>
          </cell>
          <cell r="S181">
            <v>35</v>
          </cell>
          <cell r="T181">
            <v>140</v>
          </cell>
          <cell r="U181" t="str">
            <v>Yes</v>
          </cell>
          <cell r="W181">
            <v>1</v>
          </cell>
          <cell r="X181">
            <v>1</v>
          </cell>
          <cell r="Y181">
            <v>1</v>
          </cell>
          <cell r="Z181">
            <v>1</v>
          </cell>
        </row>
        <row r="182">
          <cell r="A182" t="str">
            <v>AM NON-OPS</v>
          </cell>
          <cell r="B182" t="str">
            <v>Patterson,Jim</v>
          </cell>
          <cell r="C182" t="str">
            <v>Patterson,Jim</v>
          </cell>
          <cell r="D182" t="str">
            <v>CST CON &amp; BR</v>
          </cell>
          <cell r="E182">
            <v>7078</v>
          </cell>
          <cell r="G182" t="str">
            <v>Davidson,Robert</v>
          </cell>
          <cell r="H182">
            <v>273392</v>
          </cell>
          <cell r="P182">
            <v>35</v>
          </cell>
          <cell r="Q182">
            <v>35</v>
          </cell>
          <cell r="R182">
            <v>35</v>
          </cell>
          <cell r="S182">
            <v>35</v>
          </cell>
          <cell r="T182">
            <v>140</v>
          </cell>
          <cell r="U182" t="str">
            <v>Yes</v>
          </cell>
          <cell r="W182">
            <v>1</v>
          </cell>
          <cell r="X182">
            <v>1</v>
          </cell>
          <cell r="Y182">
            <v>1</v>
          </cell>
          <cell r="Z182">
            <v>1</v>
          </cell>
        </row>
        <row r="183">
          <cell r="A183" t="str">
            <v>AM NON-OPS</v>
          </cell>
          <cell r="B183" t="str">
            <v>Patterson,Jim</v>
          </cell>
          <cell r="C183" t="str">
            <v>Patterson,Jim</v>
          </cell>
          <cell r="D183" t="str">
            <v>CST CON &amp; BR</v>
          </cell>
          <cell r="E183">
            <v>7078</v>
          </cell>
          <cell r="G183" t="str">
            <v>Hakkarainen,Timo</v>
          </cell>
          <cell r="H183">
            <v>287273</v>
          </cell>
          <cell r="P183">
            <v>35</v>
          </cell>
          <cell r="Q183">
            <v>35</v>
          </cell>
          <cell r="R183">
            <v>35</v>
          </cell>
          <cell r="S183">
            <v>35</v>
          </cell>
          <cell r="T183">
            <v>140</v>
          </cell>
          <cell r="U183" t="str">
            <v>Yes</v>
          </cell>
          <cell r="W183">
            <v>1</v>
          </cell>
          <cell r="X183">
            <v>1</v>
          </cell>
          <cell r="Y183">
            <v>1</v>
          </cell>
          <cell r="Z183">
            <v>1</v>
          </cell>
        </row>
        <row r="184">
          <cell r="A184" t="str">
            <v>AM NON-OPS</v>
          </cell>
          <cell r="B184" t="str">
            <v>Patterson,Jim</v>
          </cell>
          <cell r="C184" t="str">
            <v>Patterson,Jim</v>
          </cell>
          <cell r="D184" t="str">
            <v>CST CON &amp; BR</v>
          </cell>
          <cell r="E184">
            <v>7078</v>
          </cell>
          <cell r="G184" t="str">
            <v>Reynolds,Derek</v>
          </cell>
          <cell r="H184">
            <v>324086</v>
          </cell>
          <cell r="P184">
            <v>40</v>
          </cell>
          <cell r="Q184">
            <v>40</v>
          </cell>
          <cell r="R184">
            <v>0</v>
          </cell>
          <cell r="S184">
            <v>0</v>
          </cell>
          <cell r="T184">
            <v>80</v>
          </cell>
          <cell r="U184" t="str">
            <v>Yes</v>
          </cell>
          <cell r="W184">
            <v>1</v>
          </cell>
          <cell r="X184">
            <v>1</v>
          </cell>
          <cell r="Y184">
            <v>0</v>
          </cell>
          <cell r="Z184">
            <v>0</v>
          </cell>
        </row>
        <row r="185">
          <cell r="A185" t="str">
            <v>AM NON-OPS</v>
          </cell>
          <cell r="B185" t="str">
            <v>Patterson,Jim</v>
          </cell>
          <cell r="C185" t="str">
            <v>Patterson,Jim</v>
          </cell>
          <cell r="D185" t="str">
            <v>CST CON &amp; BR</v>
          </cell>
          <cell r="E185">
            <v>7078</v>
          </cell>
          <cell r="G185" t="str">
            <v>Pesant,Bob</v>
          </cell>
          <cell r="H185">
            <v>452340</v>
          </cell>
          <cell r="P185">
            <v>35</v>
          </cell>
          <cell r="Q185">
            <v>0</v>
          </cell>
          <cell r="R185">
            <v>0</v>
          </cell>
          <cell r="S185">
            <v>0</v>
          </cell>
          <cell r="T185">
            <v>35</v>
          </cell>
          <cell r="U185" t="str">
            <v>Yes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</row>
        <row r="186">
          <cell r="A186" t="str">
            <v>AM NON-OPS</v>
          </cell>
          <cell r="B186" t="str">
            <v>Patterson,Jim</v>
          </cell>
          <cell r="C186" t="str">
            <v>Patterson,Jim</v>
          </cell>
          <cell r="D186" t="str">
            <v>CST CON &amp; BR</v>
          </cell>
          <cell r="E186">
            <v>7078</v>
          </cell>
          <cell r="G186" t="str">
            <v>Choy,Maurice</v>
          </cell>
          <cell r="H186">
            <v>493682</v>
          </cell>
          <cell r="P186">
            <v>35</v>
          </cell>
          <cell r="Q186">
            <v>35</v>
          </cell>
          <cell r="R186">
            <v>35</v>
          </cell>
          <cell r="S186">
            <v>35</v>
          </cell>
          <cell r="T186">
            <v>140</v>
          </cell>
          <cell r="U186" t="str">
            <v>Yes</v>
          </cell>
          <cell r="W186">
            <v>1</v>
          </cell>
          <cell r="X186">
            <v>1</v>
          </cell>
          <cell r="Y186">
            <v>1</v>
          </cell>
          <cell r="Z186">
            <v>1</v>
          </cell>
        </row>
        <row r="187">
          <cell r="A187" t="str">
            <v>AM NON-OPS</v>
          </cell>
          <cell r="B187" t="str">
            <v>Patterson,Jim</v>
          </cell>
          <cell r="C187" t="str">
            <v>Patterson,Jim</v>
          </cell>
          <cell r="D187" t="str">
            <v>CST CON &amp; BR</v>
          </cell>
          <cell r="E187">
            <v>7078</v>
          </cell>
          <cell r="G187" t="str">
            <v>Lesychyn,Michael</v>
          </cell>
          <cell r="H187">
            <v>684600</v>
          </cell>
          <cell r="P187">
            <v>35</v>
          </cell>
          <cell r="Q187">
            <v>35</v>
          </cell>
          <cell r="R187">
            <v>35</v>
          </cell>
          <cell r="S187">
            <v>35</v>
          </cell>
          <cell r="T187">
            <v>140</v>
          </cell>
          <cell r="U187" t="str">
            <v>Yes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</row>
        <row r="188">
          <cell r="A188" t="str">
            <v>AM NON-OPS</v>
          </cell>
          <cell r="B188" t="str">
            <v>Patterson,Jim</v>
          </cell>
          <cell r="C188" t="str">
            <v>Patterson,Jim</v>
          </cell>
          <cell r="D188" t="str">
            <v>CST CON &amp; BR</v>
          </cell>
          <cell r="E188">
            <v>7078</v>
          </cell>
          <cell r="G188" t="str">
            <v>Ritchie,Michael D.</v>
          </cell>
          <cell r="H188">
            <v>685531</v>
          </cell>
          <cell r="P188">
            <v>43</v>
          </cell>
          <cell r="Q188">
            <v>0</v>
          </cell>
          <cell r="R188">
            <v>0</v>
          </cell>
          <cell r="S188">
            <v>0</v>
          </cell>
          <cell r="T188">
            <v>43</v>
          </cell>
          <cell r="U188" t="str">
            <v>Yes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</row>
        <row r="189">
          <cell r="A189" t="str">
            <v>AM NON-OPS</v>
          </cell>
          <cell r="B189" t="str">
            <v>Patterson,Jim</v>
          </cell>
          <cell r="C189" t="str">
            <v>Patterson,Jim</v>
          </cell>
          <cell r="D189" t="str">
            <v>CST CON &amp; BR</v>
          </cell>
          <cell r="E189">
            <v>7078</v>
          </cell>
          <cell r="G189" t="str">
            <v>Tomlinson,Jeff</v>
          </cell>
          <cell r="H189">
            <v>703206</v>
          </cell>
          <cell r="P189">
            <v>35</v>
          </cell>
          <cell r="Q189">
            <v>35</v>
          </cell>
          <cell r="R189">
            <v>35</v>
          </cell>
          <cell r="S189">
            <v>35</v>
          </cell>
          <cell r="T189">
            <v>140</v>
          </cell>
          <cell r="U189" t="str">
            <v>Yes</v>
          </cell>
          <cell r="W189">
            <v>1</v>
          </cell>
          <cell r="X189">
            <v>1</v>
          </cell>
          <cell r="Y189">
            <v>1</v>
          </cell>
          <cell r="Z189">
            <v>1</v>
          </cell>
        </row>
        <row r="190">
          <cell r="A190" t="str">
            <v>AM NON-OPS</v>
          </cell>
          <cell r="B190" t="str">
            <v>Patterson,Jim</v>
          </cell>
          <cell r="C190" t="str">
            <v>Patterson,Jim</v>
          </cell>
          <cell r="D190" t="str">
            <v>CST CON &amp; BR</v>
          </cell>
          <cell r="E190">
            <v>7078</v>
          </cell>
          <cell r="G190" t="str">
            <v>Carter,Tammy</v>
          </cell>
          <cell r="H190">
            <v>881580</v>
          </cell>
          <cell r="P190">
            <v>35</v>
          </cell>
          <cell r="Q190">
            <v>0</v>
          </cell>
          <cell r="R190">
            <v>0</v>
          </cell>
          <cell r="S190">
            <v>0</v>
          </cell>
          <cell r="T190">
            <v>35</v>
          </cell>
          <cell r="U190" t="str">
            <v>Yes</v>
          </cell>
          <cell r="W190">
            <v>1</v>
          </cell>
          <cell r="X190">
            <v>0</v>
          </cell>
          <cell r="Y190">
            <v>0</v>
          </cell>
          <cell r="Z190">
            <v>0</v>
          </cell>
        </row>
        <row r="191">
          <cell r="A191" t="str">
            <v>AM NON-OPS</v>
          </cell>
          <cell r="B191" t="str">
            <v>Patterson,Jim</v>
          </cell>
          <cell r="C191" t="str">
            <v>Patterson,Jim</v>
          </cell>
          <cell r="D191" t="str">
            <v>CST CON &amp; BR</v>
          </cell>
          <cell r="E191">
            <v>7078</v>
          </cell>
          <cell r="G191" t="str">
            <v>Fischer,Arthur</v>
          </cell>
          <cell r="H191">
            <v>959560</v>
          </cell>
          <cell r="P191">
            <v>35</v>
          </cell>
          <cell r="Q191">
            <v>3</v>
          </cell>
          <cell r="R191">
            <v>0</v>
          </cell>
          <cell r="S191">
            <v>0</v>
          </cell>
          <cell r="T191">
            <v>38</v>
          </cell>
          <cell r="U191" t="str">
            <v>Yes</v>
          </cell>
          <cell r="W191">
            <v>1</v>
          </cell>
          <cell r="X191">
            <v>1</v>
          </cell>
          <cell r="Y191">
            <v>0</v>
          </cell>
          <cell r="Z191">
            <v>0</v>
          </cell>
        </row>
        <row r="192">
          <cell r="A192" t="str">
            <v>AM NON-OPS</v>
          </cell>
          <cell r="B192" t="str">
            <v>Smith,Wayne</v>
          </cell>
          <cell r="D192" t="str">
            <v>INVSTMT PLNG</v>
          </cell>
          <cell r="G192" t="str">
            <v>Denise Compostella</v>
          </cell>
          <cell r="H192">
            <v>179751</v>
          </cell>
          <cell r="P192">
            <v>40.5</v>
          </cell>
          <cell r="Q192">
            <v>42</v>
          </cell>
          <cell r="R192">
            <v>39</v>
          </cell>
          <cell r="S192">
            <v>38</v>
          </cell>
          <cell r="T192">
            <v>159.5</v>
          </cell>
          <cell r="U192" t="str">
            <v>Yes</v>
          </cell>
          <cell r="W192">
            <v>1</v>
          </cell>
          <cell r="X192">
            <v>1</v>
          </cell>
          <cell r="Y192">
            <v>1</v>
          </cell>
          <cell r="Z192">
            <v>1</v>
          </cell>
        </row>
        <row r="193">
          <cell r="A193" t="str">
            <v>AM NON-OPS</v>
          </cell>
          <cell r="B193" t="str">
            <v>Smith,Wayne</v>
          </cell>
          <cell r="D193" t="str">
            <v>INVSTMT PLNG</v>
          </cell>
          <cell r="E193">
            <v>4155</v>
          </cell>
          <cell r="G193" t="str">
            <v>Patricia McDermott</v>
          </cell>
          <cell r="H193">
            <v>322406</v>
          </cell>
          <cell r="P193">
            <v>35</v>
          </cell>
          <cell r="Q193">
            <v>35</v>
          </cell>
          <cell r="R193">
            <v>35</v>
          </cell>
          <cell r="S193">
            <v>35</v>
          </cell>
          <cell r="T193">
            <v>140</v>
          </cell>
          <cell r="U193" t="str">
            <v>Yes</v>
          </cell>
          <cell r="W193">
            <v>1</v>
          </cell>
          <cell r="X193">
            <v>1</v>
          </cell>
          <cell r="Y193">
            <v>1</v>
          </cell>
          <cell r="Z193">
            <v>1</v>
          </cell>
        </row>
        <row r="194">
          <cell r="A194" t="str">
            <v>AM NON-OPS</v>
          </cell>
          <cell r="B194" t="str">
            <v>Smith,Wayne</v>
          </cell>
          <cell r="C194" t="str">
            <v>Altomare,Carm</v>
          </cell>
          <cell r="D194" t="str">
            <v>INVSTMT PLNG</v>
          </cell>
          <cell r="E194">
            <v>4388</v>
          </cell>
          <cell r="G194" t="str">
            <v>Andre,Henry</v>
          </cell>
          <cell r="H194">
            <v>208166</v>
          </cell>
          <cell r="P194">
            <v>35</v>
          </cell>
          <cell r="Q194">
            <v>35</v>
          </cell>
          <cell r="R194">
            <v>35</v>
          </cell>
          <cell r="S194">
            <v>35</v>
          </cell>
          <cell r="T194">
            <v>140</v>
          </cell>
          <cell r="U194" t="str">
            <v>Yes</v>
          </cell>
          <cell r="W194">
            <v>1</v>
          </cell>
          <cell r="X194">
            <v>1</v>
          </cell>
          <cell r="Y194">
            <v>1</v>
          </cell>
          <cell r="Z194">
            <v>1</v>
          </cell>
        </row>
        <row r="195">
          <cell r="A195" t="str">
            <v>AM NON-OPS</v>
          </cell>
          <cell r="B195" t="str">
            <v>Smith,Wayne</v>
          </cell>
          <cell r="C195" t="str">
            <v>Barrie,Dave</v>
          </cell>
          <cell r="D195" t="str">
            <v>INVSTMT PLNG</v>
          </cell>
          <cell r="E195">
            <v>4467</v>
          </cell>
          <cell r="F195" t="str">
            <v>CARLETON George</v>
          </cell>
          <cell r="G195" t="str">
            <v>Smith,Wayne</v>
          </cell>
          <cell r="H195">
            <v>221746</v>
          </cell>
          <cell r="P195">
            <v>45</v>
          </cell>
          <cell r="Q195">
            <v>45</v>
          </cell>
          <cell r="R195">
            <v>40</v>
          </cell>
          <cell r="S195">
            <v>42</v>
          </cell>
          <cell r="T195">
            <v>172</v>
          </cell>
          <cell r="U195" t="str">
            <v>Yes</v>
          </cell>
          <cell r="W195">
            <v>1</v>
          </cell>
          <cell r="X195">
            <v>1</v>
          </cell>
          <cell r="Y195">
            <v>1</v>
          </cell>
          <cell r="Z195">
            <v>1</v>
          </cell>
        </row>
        <row r="196">
          <cell r="A196" t="str">
            <v>AM NON-OPS</v>
          </cell>
          <cell r="B196" t="str">
            <v>Smith,Wayne</v>
          </cell>
          <cell r="C196" t="str">
            <v>Boland,Mike.M.D.</v>
          </cell>
          <cell r="D196" t="str">
            <v>INVSTMT PLNG</v>
          </cell>
          <cell r="E196">
            <v>4414</v>
          </cell>
          <cell r="F196" t="str">
            <v>MCMULLEN Paul</v>
          </cell>
          <cell r="G196" t="str">
            <v>Salter,Janice</v>
          </cell>
          <cell r="H196">
            <v>321594</v>
          </cell>
          <cell r="P196">
            <v>0</v>
          </cell>
          <cell r="Q196">
            <v>14</v>
          </cell>
          <cell r="R196">
            <v>35</v>
          </cell>
          <cell r="S196">
            <v>35</v>
          </cell>
          <cell r="T196">
            <v>84</v>
          </cell>
          <cell r="U196" t="str">
            <v>Yes</v>
          </cell>
          <cell r="W196">
            <v>0</v>
          </cell>
          <cell r="X196">
            <v>1</v>
          </cell>
          <cell r="Y196">
            <v>1</v>
          </cell>
          <cell r="Z196">
            <v>1</v>
          </cell>
        </row>
        <row r="197">
          <cell r="A197" t="str">
            <v>AM NON-OPS</v>
          </cell>
          <cell r="B197" t="str">
            <v>Smith,Wayne</v>
          </cell>
          <cell r="C197" t="str">
            <v>Handfield,Ginette</v>
          </cell>
          <cell r="D197" t="str">
            <v>INVSTMT PLNG</v>
          </cell>
          <cell r="E197">
            <v>4155</v>
          </cell>
          <cell r="G197" t="str">
            <v>Dickinson,Kevin S.</v>
          </cell>
          <cell r="H197">
            <v>181220</v>
          </cell>
          <cell r="P197">
            <v>35</v>
          </cell>
          <cell r="Q197">
            <v>0</v>
          </cell>
          <cell r="R197">
            <v>0</v>
          </cell>
          <cell r="S197">
            <v>0</v>
          </cell>
          <cell r="T197">
            <v>35</v>
          </cell>
          <cell r="U197" t="str">
            <v>Yes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</row>
        <row r="198">
          <cell r="A198" t="str">
            <v>AM NON-OPS</v>
          </cell>
          <cell r="B198" t="str">
            <v>Smith,Wayne</v>
          </cell>
          <cell r="C198" t="str">
            <v>Handfield,Ginette</v>
          </cell>
          <cell r="D198" t="str">
            <v>INVSTMT PLNG</v>
          </cell>
          <cell r="E198">
            <v>4155</v>
          </cell>
          <cell r="G198" t="str">
            <v>Tang,Lianxiang</v>
          </cell>
          <cell r="H198">
            <v>181662</v>
          </cell>
          <cell r="P198">
            <v>35</v>
          </cell>
          <cell r="Q198">
            <v>0</v>
          </cell>
          <cell r="R198">
            <v>0</v>
          </cell>
          <cell r="S198">
            <v>0</v>
          </cell>
          <cell r="T198">
            <v>35</v>
          </cell>
          <cell r="U198" t="str">
            <v>Yes</v>
          </cell>
          <cell r="W198">
            <v>1</v>
          </cell>
          <cell r="X198">
            <v>0</v>
          </cell>
          <cell r="Y198">
            <v>0</v>
          </cell>
          <cell r="Z198">
            <v>0</v>
          </cell>
        </row>
        <row r="199">
          <cell r="A199" t="str">
            <v>AM NON-OPS</v>
          </cell>
          <cell r="B199" t="str">
            <v>Smith,Wayne</v>
          </cell>
          <cell r="C199" t="str">
            <v>Handfield,Ginette</v>
          </cell>
          <cell r="D199" t="str">
            <v>INVSTMT PLNG</v>
          </cell>
          <cell r="E199">
            <v>4155</v>
          </cell>
          <cell r="G199" t="str">
            <v>Li,Chun</v>
          </cell>
          <cell r="H199">
            <v>181714</v>
          </cell>
          <cell r="P199">
            <v>35</v>
          </cell>
          <cell r="Q199">
            <v>35</v>
          </cell>
          <cell r="R199">
            <v>35</v>
          </cell>
          <cell r="S199">
            <v>35</v>
          </cell>
          <cell r="T199">
            <v>140</v>
          </cell>
          <cell r="U199" t="str">
            <v>Yes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</row>
        <row r="200">
          <cell r="A200" t="str">
            <v>AM NON-OPS</v>
          </cell>
          <cell r="B200" t="str">
            <v>Smith,Wayne</v>
          </cell>
          <cell r="C200" t="str">
            <v>Handfield,Ginette</v>
          </cell>
          <cell r="D200" t="str">
            <v>INVSTMT PLNG</v>
          </cell>
          <cell r="E200">
            <v>4155</v>
          </cell>
          <cell r="G200" t="str">
            <v>Patricia Carianopol</v>
          </cell>
          <cell r="H200">
            <v>183152</v>
          </cell>
          <cell r="P200">
            <v>35</v>
          </cell>
          <cell r="Q200">
            <v>35</v>
          </cell>
          <cell r="R200">
            <v>35</v>
          </cell>
          <cell r="S200">
            <v>35</v>
          </cell>
          <cell r="T200">
            <v>140</v>
          </cell>
          <cell r="U200" t="str">
            <v>Yes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</row>
        <row r="201">
          <cell r="A201" t="str">
            <v>AM NON-OPS</v>
          </cell>
          <cell r="B201" t="str">
            <v>Smith,Wayne</v>
          </cell>
          <cell r="C201" t="str">
            <v>Handfield,Ginette</v>
          </cell>
          <cell r="D201" t="str">
            <v>INVSTMT PLNG</v>
          </cell>
          <cell r="E201">
            <v>4155</v>
          </cell>
          <cell r="G201" t="str">
            <v>Holt,Allison</v>
          </cell>
          <cell r="H201">
            <v>314650</v>
          </cell>
          <cell r="P201">
            <v>35</v>
          </cell>
          <cell r="Q201">
            <v>35</v>
          </cell>
          <cell r="R201">
            <v>35</v>
          </cell>
          <cell r="S201">
            <v>35</v>
          </cell>
          <cell r="T201">
            <v>140</v>
          </cell>
          <cell r="U201" t="str">
            <v>Yes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</row>
        <row r="202">
          <cell r="A202" t="str">
            <v>AM NON-OPS</v>
          </cell>
          <cell r="B202" t="str">
            <v>Smith,Wayne</v>
          </cell>
          <cell r="C202" t="str">
            <v>Handfield,Ginette</v>
          </cell>
          <cell r="D202" t="str">
            <v>INVSTMT PLNG</v>
          </cell>
          <cell r="E202">
            <v>4155</v>
          </cell>
          <cell r="G202" t="str">
            <v>Looi,Chin-Tek</v>
          </cell>
          <cell r="H202">
            <v>397901</v>
          </cell>
          <cell r="P202">
            <v>35</v>
          </cell>
          <cell r="Q202">
            <v>35</v>
          </cell>
          <cell r="R202">
            <v>35</v>
          </cell>
          <cell r="S202">
            <v>35</v>
          </cell>
          <cell r="T202">
            <v>140</v>
          </cell>
          <cell r="U202" t="str">
            <v>Yes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</row>
        <row r="203">
          <cell r="A203" t="str">
            <v>AM NON-OPS</v>
          </cell>
          <cell r="B203" t="str">
            <v>Smith,Wayne</v>
          </cell>
          <cell r="C203" t="str">
            <v>Handfield,Ginette</v>
          </cell>
          <cell r="D203" t="str">
            <v>INVSTMT PLNG</v>
          </cell>
          <cell r="E203">
            <v>4155</v>
          </cell>
          <cell r="G203" t="str">
            <v>Marti,Luis</v>
          </cell>
          <cell r="H203">
            <v>641823</v>
          </cell>
          <cell r="P203">
            <v>35</v>
          </cell>
          <cell r="Q203">
            <v>35</v>
          </cell>
          <cell r="R203">
            <v>14</v>
          </cell>
          <cell r="S203">
            <v>35</v>
          </cell>
          <cell r="T203">
            <v>119</v>
          </cell>
          <cell r="U203" t="str">
            <v>Yes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</row>
        <row r="204">
          <cell r="A204" t="str">
            <v>AM NON-OPS</v>
          </cell>
          <cell r="B204" t="str">
            <v>Smith,Wayne</v>
          </cell>
          <cell r="C204" t="str">
            <v>Handfield,Ginette</v>
          </cell>
          <cell r="D204" t="str">
            <v>INVSTMT PLNG</v>
          </cell>
          <cell r="E204">
            <v>4155</v>
          </cell>
          <cell r="G204" t="str">
            <v>Yan,Andrew</v>
          </cell>
          <cell r="H204">
            <v>994245</v>
          </cell>
          <cell r="P204">
            <v>35</v>
          </cell>
          <cell r="Q204">
            <v>35</v>
          </cell>
          <cell r="R204">
            <v>35</v>
          </cell>
          <cell r="S204">
            <v>35</v>
          </cell>
          <cell r="T204">
            <v>140</v>
          </cell>
          <cell r="U204" t="str">
            <v>Yes</v>
          </cell>
          <cell r="W204">
            <v>1</v>
          </cell>
          <cell r="X204">
            <v>1</v>
          </cell>
          <cell r="Y204">
            <v>1</v>
          </cell>
          <cell r="Z204">
            <v>1</v>
          </cell>
        </row>
        <row r="205">
          <cell r="A205" t="str">
            <v>AM NON-OPS</v>
          </cell>
          <cell r="B205" t="str">
            <v>Smith,Wayne</v>
          </cell>
          <cell r="C205" t="str">
            <v>Jakob,Frank</v>
          </cell>
          <cell r="D205" t="str">
            <v>INVSTMT PLNG</v>
          </cell>
          <cell r="E205">
            <v>4418</v>
          </cell>
          <cell r="G205" t="str">
            <v>Foley,Joe</v>
          </cell>
          <cell r="H205">
            <v>210980</v>
          </cell>
          <cell r="P205">
            <v>35</v>
          </cell>
          <cell r="Q205">
            <v>0</v>
          </cell>
          <cell r="R205">
            <v>0</v>
          </cell>
          <cell r="S205">
            <v>0</v>
          </cell>
          <cell r="T205">
            <v>35</v>
          </cell>
          <cell r="U205" t="str">
            <v>Yes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</row>
        <row r="206">
          <cell r="A206" t="str">
            <v>AM NON-OPS</v>
          </cell>
          <cell r="B206" t="str">
            <v>Smith,Wayne</v>
          </cell>
          <cell r="C206" t="str">
            <v>Jakob,Frank</v>
          </cell>
          <cell r="D206" t="str">
            <v>INVSTMT PLNG</v>
          </cell>
          <cell r="E206">
            <v>4418</v>
          </cell>
          <cell r="G206" t="str">
            <v>El Hennawy,Hussein</v>
          </cell>
          <cell r="H206">
            <v>313740</v>
          </cell>
          <cell r="P206">
            <v>35</v>
          </cell>
          <cell r="Q206">
            <v>35</v>
          </cell>
          <cell r="R206">
            <v>35</v>
          </cell>
          <cell r="S206">
            <v>35</v>
          </cell>
          <cell r="T206">
            <v>140</v>
          </cell>
          <cell r="U206" t="str">
            <v>Yes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</row>
        <row r="207">
          <cell r="A207" t="str">
            <v>AM NON-OPS</v>
          </cell>
          <cell r="B207" t="str">
            <v>Smith,Wayne</v>
          </cell>
          <cell r="C207" t="str">
            <v>Jakob,Frank</v>
          </cell>
          <cell r="D207" t="str">
            <v>INVSTMT PLNG</v>
          </cell>
          <cell r="E207">
            <v>4418</v>
          </cell>
          <cell r="G207" t="str">
            <v>Cooperberg,Aaron</v>
          </cell>
          <cell r="H207">
            <v>417123</v>
          </cell>
          <cell r="P207">
            <v>35</v>
          </cell>
          <cell r="Q207">
            <v>35</v>
          </cell>
          <cell r="R207">
            <v>35</v>
          </cell>
          <cell r="S207">
            <v>0</v>
          </cell>
          <cell r="T207">
            <v>105</v>
          </cell>
          <cell r="U207" t="str">
            <v>Yes</v>
          </cell>
          <cell r="W207">
            <v>1</v>
          </cell>
          <cell r="X207">
            <v>1</v>
          </cell>
          <cell r="Y207">
            <v>1</v>
          </cell>
          <cell r="Z207">
            <v>0</v>
          </cell>
        </row>
        <row r="208">
          <cell r="A208" t="str">
            <v>AM NON-OPS</v>
          </cell>
          <cell r="B208" t="str">
            <v>Smith,Wayne</v>
          </cell>
          <cell r="C208" t="str">
            <v>Jakob,Frank</v>
          </cell>
          <cell r="D208" t="str">
            <v>INVSTMT PLNG</v>
          </cell>
          <cell r="E208">
            <v>4418</v>
          </cell>
          <cell r="G208" t="str">
            <v>Church,Randy</v>
          </cell>
          <cell r="H208">
            <v>497525</v>
          </cell>
          <cell r="P208">
            <v>35</v>
          </cell>
          <cell r="Q208">
            <v>35</v>
          </cell>
          <cell r="R208">
            <v>35</v>
          </cell>
          <cell r="S208">
            <v>28</v>
          </cell>
          <cell r="T208">
            <v>133</v>
          </cell>
          <cell r="U208" t="str">
            <v>Yes</v>
          </cell>
          <cell r="W208">
            <v>1</v>
          </cell>
          <cell r="X208">
            <v>1</v>
          </cell>
          <cell r="Y208">
            <v>1</v>
          </cell>
          <cell r="Z208">
            <v>1</v>
          </cell>
        </row>
        <row r="209">
          <cell r="A209" t="str">
            <v>AM NON-OPS</v>
          </cell>
          <cell r="B209" t="str">
            <v>Smith,Wayne</v>
          </cell>
          <cell r="C209" t="str">
            <v>Jakob,Frank</v>
          </cell>
          <cell r="D209" t="str">
            <v>INVSTMT PLNG</v>
          </cell>
          <cell r="E209">
            <v>4418</v>
          </cell>
          <cell r="G209" t="str">
            <v>Hughes,Derek Joseph</v>
          </cell>
          <cell r="H209">
            <v>596204</v>
          </cell>
          <cell r="P209">
            <v>35</v>
          </cell>
          <cell r="Q209">
            <v>35</v>
          </cell>
          <cell r="R209">
            <v>35</v>
          </cell>
          <cell r="S209">
            <v>35</v>
          </cell>
          <cell r="T209">
            <v>140</v>
          </cell>
          <cell r="U209" t="str">
            <v>Yes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</row>
        <row r="210">
          <cell r="A210" t="str">
            <v>AM NON-OPS</v>
          </cell>
          <cell r="B210" t="str">
            <v>Smith,Wayne</v>
          </cell>
          <cell r="C210" t="str">
            <v>Jakob,Frank</v>
          </cell>
          <cell r="D210" t="str">
            <v>INVSTMT PLNG</v>
          </cell>
          <cell r="E210">
            <v>4418</v>
          </cell>
          <cell r="G210" t="str">
            <v>Katsios,Jim</v>
          </cell>
          <cell r="H210">
            <v>606872</v>
          </cell>
          <cell r="P210">
            <v>35</v>
          </cell>
          <cell r="Q210">
            <v>35</v>
          </cell>
          <cell r="R210">
            <v>35</v>
          </cell>
          <cell r="S210">
            <v>35</v>
          </cell>
          <cell r="T210">
            <v>140</v>
          </cell>
          <cell r="U210" t="str">
            <v>Yes</v>
          </cell>
          <cell r="W210">
            <v>1</v>
          </cell>
          <cell r="X210">
            <v>1</v>
          </cell>
          <cell r="Y210">
            <v>1</v>
          </cell>
          <cell r="Z210">
            <v>1</v>
          </cell>
        </row>
        <row r="211">
          <cell r="A211" t="str">
            <v>AM NON-OPS</v>
          </cell>
          <cell r="B211" t="str">
            <v>Smith,Wayne</v>
          </cell>
          <cell r="C211" t="str">
            <v>Jakob,Frank</v>
          </cell>
          <cell r="D211" t="str">
            <v>INVSTMT PLNG</v>
          </cell>
          <cell r="E211">
            <v>4418</v>
          </cell>
          <cell r="G211" t="str">
            <v>Consorti,Dominic</v>
          </cell>
          <cell r="H211">
            <v>971222</v>
          </cell>
          <cell r="P211">
            <v>70</v>
          </cell>
          <cell r="Q211">
            <v>70</v>
          </cell>
          <cell r="R211">
            <v>69.98</v>
          </cell>
          <cell r="S211">
            <v>69.98</v>
          </cell>
          <cell r="T211">
            <v>279.95999999999998</v>
          </cell>
          <cell r="U211" t="str">
            <v>Yes</v>
          </cell>
          <cell r="W211">
            <v>1</v>
          </cell>
          <cell r="X211">
            <v>1</v>
          </cell>
          <cell r="Y211">
            <v>1</v>
          </cell>
          <cell r="Z211">
            <v>1</v>
          </cell>
        </row>
        <row r="212">
          <cell r="A212" t="str">
            <v>AM NON-OPS</v>
          </cell>
          <cell r="B212" t="str">
            <v>Smith,Wayne</v>
          </cell>
          <cell r="C212" t="str">
            <v>Juhn,George</v>
          </cell>
          <cell r="D212" t="str">
            <v>INVSTMT PLNG</v>
          </cell>
          <cell r="E212">
            <v>4388</v>
          </cell>
          <cell r="G212" t="str">
            <v>Medeiros,Michael</v>
          </cell>
          <cell r="H212">
            <v>179393</v>
          </cell>
          <cell r="I212" t="str">
            <v>OP</v>
          </cell>
          <cell r="O212">
            <v>1</v>
          </cell>
          <cell r="P212">
            <v>35</v>
          </cell>
          <cell r="Q212">
            <v>35</v>
          </cell>
          <cell r="R212">
            <v>35</v>
          </cell>
          <cell r="S212">
            <v>35</v>
          </cell>
          <cell r="T212">
            <v>140</v>
          </cell>
          <cell r="U212" t="str">
            <v>Yes</v>
          </cell>
          <cell r="W212">
            <v>1</v>
          </cell>
          <cell r="X212">
            <v>1</v>
          </cell>
          <cell r="Y212">
            <v>1</v>
          </cell>
          <cell r="Z212">
            <v>1</v>
          </cell>
        </row>
        <row r="213">
          <cell r="A213" t="str">
            <v>AM NON-OPS</v>
          </cell>
          <cell r="B213" t="str">
            <v>Smith,Wayne</v>
          </cell>
          <cell r="C213" t="str">
            <v>Juhn,George</v>
          </cell>
          <cell r="D213" t="str">
            <v>INVSTMT PLNG</v>
          </cell>
          <cell r="E213">
            <v>4388</v>
          </cell>
          <cell r="G213" t="str">
            <v>Mammoliti,Fred</v>
          </cell>
          <cell r="H213">
            <v>179725</v>
          </cell>
          <cell r="P213">
            <v>35</v>
          </cell>
          <cell r="Q213">
            <v>35</v>
          </cell>
          <cell r="R213">
            <v>0</v>
          </cell>
          <cell r="S213">
            <v>0</v>
          </cell>
          <cell r="T213">
            <v>70</v>
          </cell>
          <cell r="U213" t="str">
            <v>Yes</v>
          </cell>
          <cell r="W213">
            <v>1</v>
          </cell>
          <cell r="X213">
            <v>1</v>
          </cell>
          <cell r="Y213">
            <v>0</v>
          </cell>
          <cell r="Z213">
            <v>0</v>
          </cell>
        </row>
        <row r="214">
          <cell r="A214" t="str">
            <v>AM NON-OPS</v>
          </cell>
          <cell r="B214" t="str">
            <v>Smith,Wayne</v>
          </cell>
          <cell r="C214" t="str">
            <v>Juhn,George</v>
          </cell>
          <cell r="D214" t="str">
            <v>INVSTMT PLNG</v>
          </cell>
          <cell r="E214">
            <v>4388</v>
          </cell>
          <cell r="G214" t="str">
            <v>Khan,Azhar</v>
          </cell>
          <cell r="H214">
            <v>182207</v>
          </cell>
          <cell r="P214">
            <v>37</v>
          </cell>
          <cell r="Q214">
            <v>37.5</v>
          </cell>
          <cell r="R214">
            <v>30</v>
          </cell>
          <cell r="S214">
            <v>37</v>
          </cell>
          <cell r="T214">
            <v>141.5</v>
          </cell>
          <cell r="U214" t="str">
            <v>Yes</v>
          </cell>
          <cell r="W214">
            <v>1</v>
          </cell>
          <cell r="X214">
            <v>1</v>
          </cell>
          <cell r="Y214">
            <v>1</v>
          </cell>
          <cell r="Z214">
            <v>1</v>
          </cell>
        </row>
        <row r="215">
          <cell r="A215" t="str">
            <v>AM NON-OPS</v>
          </cell>
          <cell r="B215" t="str">
            <v>Smith,Wayne</v>
          </cell>
          <cell r="C215" t="str">
            <v>Juhn,George</v>
          </cell>
          <cell r="D215" t="str">
            <v>INVSTMT PLNG</v>
          </cell>
          <cell r="E215">
            <v>4388</v>
          </cell>
          <cell r="G215" t="str">
            <v>Bajwa,Faraz</v>
          </cell>
          <cell r="H215">
            <v>182635</v>
          </cell>
          <cell r="P215">
            <v>35</v>
          </cell>
          <cell r="Q215">
            <v>35</v>
          </cell>
          <cell r="R215">
            <v>35</v>
          </cell>
          <cell r="S215">
            <v>35</v>
          </cell>
          <cell r="T215">
            <v>140</v>
          </cell>
          <cell r="U215" t="str">
            <v>Yes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</row>
        <row r="216">
          <cell r="A216" t="str">
            <v>AM NON-OPS</v>
          </cell>
          <cell r="B216" t="str">
            <v>Smith,Wayne</v>
          </cell>
          <cell r="C216" t="str">
            <v>Juhn,George</v>
          </cell>
          <cell r="D216" t="str">
            <v>INVSTMT PLNG</v>
          </cell>
          <cell r="E216">
            <v>4388</v>
          </cell>
          <cell r="G216" t="str">
            <v>Monga,Nirmit</v>
          </cell>
          <cell r="H216">
            <v>182976</v>
          </cell>
          <cell r="P216">
            <v>35</v>
          </cell>
          <cell r="Q216">
            <v>35</v>
          </cell>
          <cell r="R216">
            <v>35</v>
          </cell>
          <cell r="S216">
            <v>0</v>
          </cell>
          <cell r="T216">
            <v>105</v>
          </cell>
          <cell r="U216" t="str">
            <v>Yes</v>
          </cell>
          <cell r="W216">
            <v>1</v>
          </cell>
          <cell r="X216">
            <v>1</v>
          </cell>
          <cell r="Y216">
            <v>1</v>
          </cell>
          <cell r="Z216">
            <v>0</v>
          </cell>
        </row>
        <row r="217">
          <cell r="A217" t="str">
            <v>AM NON-OPS</v>
          </cell>
          <cell r="B217" t="str">
            <v>Smith,Wayne</v>
          </cell>
          <cell r="C217" t="str">
            <v>Juhn,George</v>
          </cell>
          <cell r="D217" t="str">
            <v>INVSTMT PLNG</v>
          </cell>
          <cell r="E217">
            <v>4388</v>
          </cell>
          <cell r="G217" t="str">
            <v>Ip,Wallace</v>
          </cell>
          <cell r="H217">
            <v>182996</v>
          </cell>
          <cell r="V217" t="str">
            <v>No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 t="str">
            <v>AM NON-OPS</v>
          </cell>
          <cell r="B218" t="str">
            <v>Smith,Wayne</v>
          </cell>
          <cell r="C218" t="str">
            <v>Juhn,George</v>
          </cell>
          <cell r="D218" t="str">
            <v>INVSTMT PLNG</v>
          </cell>
          <cell r="E218">
            <v>4388</v>
          </cell>
          <cell r="G218" t="str">
            <v>Miron,Melissa</v>
          </cell>
          <cell r="H218">
            <v>183026</v>
          </cell>
          <cell r="P218">
            <v>35</v>
          </cell>
          <cell r="Q218">
            <v>35</v>
          </cell>
          <cell r="R218">
            <v>0</v>
          </cell>
          <cell r="S218">
            <v>0</v>
          </cell>
          <cell r="T218">
            <v>70</v>
          </cell>
          <cell r="U218" t="str">
            <v>Yes</v>
          </cell>
          <cell r="W218">
            <v>1</v>
          </cell>
          <cell r="X218">
            <v>1</v>
          </cell>
          <cell r="Y218">
            <v>0</v>
          </cell>
          <cell r="Z218">
            <v>0</v>
          </cell>
        </row>
        <row r="219">
          <cell r="A219" t="str">
            <v>AM NON-OPS</v>
          </cell>
          <cell r="B219" t="str">
            <v>Smith,Wayne</v>
          </cell>
          <cell r="C219" t="str">
            <v>Juhn,George</v>
          </cell>
          <cell r="D219" t="str">
            <v>INVSTMT PLNG</v>
          </cell>
          <cell r="E219">
            <v>4388</v>
          </cell>
          <cell r="G219" t="str">
            <v>Hawkins,John</v>
          </cell>
          <cell r="H219">
            <v>214270</v>
          </cell>
          <cell r="P219">
            <v>35</v>
          </cell>
          <cell r="Q219">
            <v>35</v>
          </cell>
          <cell r="R219">
            <v>35</v>
          </cell>
          <cell r="S219">
            <v>35</v>
          </cell>
          <cell r="T219">
            <v>140</v>
          </cell>
          <cell r="U219" t="str">
            <v>Yes</v>
          </cell>
          <cell r="W219">
            <v>1</v>
          </cell>
          <cell r="X219">
            <v>1</v>
          </cell>
          <cell r="Y219">
            <v>1</v>
          </cell>
          <cell r="Z219">
            <v>1</v>
          </cell>
        </row>
        <row r="220">
          <cell r="A220" t="str">
            <v>AM NON-OPS</v>
          </cell>
          <cell r="B220" t="str">
            <v>Smith,Wayne</v>
          </cell>
          <cell r="C220" t="str">
            <v>Juhn,George</v>
          </cell>
          <cell r="D220" t="str">
            <v>INVSTMT PLNG</v>
          </cell>
          <cell r="E220">
            <v>4388</v>
          </cell>
          <cell r="G220" t="str">
            <v>Dedlow,John</v>
          </cell>
          <cell r="H220">
            <v>486493</v>
          </cell>
          <cell r="P220">
            <v>35</v>
          </cell>
          <cell r="Q220">
            <v>35</v>
          </cell>
          <cell r="R220">
            <v>35</v>
          </cell>
          <cell r="S220">
            <v>35</v>
          </cell>
          <cell r="T220">
            <v>140</v>
          </cell>
          <cell r="U220" t="str">
            <v>Yes</v>
          </cell>
          <cell r="W220">
            <v>1</v>
          </cell>
          <cell r="X220">
            <v>1</v>
          </cell>
          <cell r="Y220">
            <v>1</v>
          </cell>
          <cell r="Z220">
            <v>1</v>
          </cell>
        </row>
        <row r="221">
          <cell r="A221" t="str">
            <v>AM NON-OPS</v>
          </cell>
          <cell r="B221" t="str">
            <v>Smith,Wayne</v>
          </cell>
          <cell r="C221" t="str">
            <v>Juhn,George</v>
          </cell>
          <cell r="D221" t="str">
            <v>INVSTMT PLNG</v>
          </cell>
          <cell r="E221">
            <v>4388</v>
          </cell>
          <cell r="G221" t="str">
            <v>Colaco,Derick</v>
          </cell>
          <cell r="H221">
            <v>493696</v>
          </cell>
          <cell r="P221">
            <v>35</v>
          </cell>
          <cell r="Q221">
            <v>35</v>
          </cell>
          <cell r="R221">
            <v>35</v>
          </cell>
          <cell r="S221">
            <v>35</v>
          </cell>
          <cell r="T221">
            <v>140</v>
          </cell>
          <cell r="U221" t="str">
            <v>Yes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</row>
        <row r="222">
          <cell r="A222" t="str">
            <v>AM NON-OPS</v>
          </cell>
          <cell r="B222" t="str">
            <v>Smith,Wayne</v>
          </cell>
          <cell r="C222" t="str">
            <v>Juhn,George</v>
          </cell>
          <cell r="D222" t="str">
            <v>INVSTMT PLNG</v>
          </cell>
          <cell r="E222">
            <v>4388</v>
          </cell>
          <cell r="G222" t="str">
            <v>Haddock,Steve</v>
          </cell>
          <cell r="H222">
            <v>540015</v>
          </cell>
          <cell r="P222">
            <v>35</v>
          </cell>
          <cell r="Q222">
            <v>35</v>
          </cell>
          <cell r="R222">
            <v>35</v>
          </cell>
          <cell r="S222">
            <v>35</v>
          </cell>
          <cell r="T222">
            <v>140</v>
          </cell>
          <cell r="U222" t="str">
            <v>Yes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</row>
        <row r="223">
          <cell r="A223" t="str">
            <v>AM NON-OPS</v>
          </cell>
          <cell r="B223" t="str">
            <v>Smith,Wayne</v>
          </cell>
          <cell r="C223" t="str">
            <v>Juhn,George</v>
          </cell>
          <cell r="D223" t="str">
            <v>INVSTMT PLNG</v>
          </cell>
          <cell r="E223">
            <v>4388</v>
          </cell>
          <cell r="G223" t="str">
            <v>Woodward,Stephen</v>
          </cell>
          <cell r="H223">
            <v>667205</v>
          </cell>
          <cell r="P223">
            <v>40</v>
          </cell>
          <cell r="Q223">
            <v>40</v>
          </cell>
          <cell r="R223">
            <v>40</v>
          </cell>
          <cell r="S223">
            <v>40</v>
          </cell>
          <cell r="T223">
            <v>160</v>
          </cell>
          <cell r="U223" t="str">
            <v>Yes</v>
          </cell>
          <cell r="W223">
            <v>1</v>
          </cell>
          <cell r="X223">
            <v>1</v>
          </cell>
          <cell r="Y223">
            <v>1</v>
          </cell>
          <cell r="Z223">
            <v>1</v>
          </cell>
        </row>
        <row r="224">
          <cell r="A224" t="str">
            <v>AM NON-OPS</v>
          </cell>
          <cell r="B224" t="str">
            <v>Smith,Wayne</v>
          </cell>
          <cell r="C224" t="str">
            <v>Juhn,George</v>
          </cell>
          <cell r="D224" t="str">
            <v>INVSTMT PLNG</v>
          </cell>
          <cell r="E224">
            <v>4388</v>
          </cell>
          <cell r="G224" t="str">
            <v>Ierullo,Tony</v>
          </cell>
          <cell r="H224">
            <v>716471</v>
          </cell>
          <cell r="P224">
            <v>35</v>
          </cell>
          <cell r="Q224">
            <v>0</v>
          </cell>
          <cell r="R224">
            <v>0</v>
          </cell>
          <cell r="S224">
            <v>0</v>
          </cell>
          <cell r="T224">
            <v>35</v>
          </cell>
          <cell r="U224" t="str">
            <v>Yes</v>
          </cell>
          <cell r="W224">
            <v>1</v>
          </cell>
          <cell r="X224">
            <v>0</v>
          </cell>
          <cell r="Y224">
            <v>0</v>
          </cell>
          <cell r="Z224">
            <v>0</v>
          </cell>
        </row>
        <row r="225">
          <cell r="A225" t="str">
            <v>AM NON-OPS</v>
          </cell>
          <cell r="B225" t="str">
            <v>Smith,Wayne</v>
          </cell>
          <cell r="C225" t="str">
            <v>Juhn,George</v>
          </cell>
          <cell r="D225" t="str">
            <v>INVSTMT PLNG</v>
          </cell>
          <cell r="E225">
            <v>4388</v>
          </cell>
          <cell r="G225" t="str">
            <v>Howard,John</v>
          </cell>
          <cell r="H225">
            <v>745430</v>
          </cell>
          <cell r="P225">
            <v>35</v>
          </cell>
          <cell r="Q225">
            <v>35</v>
          </cell>
          <cell r="R225">
            <v>35</v>
          </cell>
          <cell r="S225">
            <v>0</v>
          </cell>
          <cell r="T225">
            <v>105</v>
          </cell>
          <cell r="U225" t="str">
            <v>Yes</v>
          </cell>
          <cell r="W225">
            <v>1</v>
          </cell>
          <cell r="X225">
            <v>1</v>
          </cell>
          <cell r="Y225">
            <v>1</v>
          </cell>
          <cell r="Z225">
            <v>0</v>
          </cell>
        </row>
        <row r="226">
          <cell r="A226" t="str">
            <v>AM NON-OPS</v>
          </cell>
          <cell r="B226" t="str">
            <v>Smith,Wayne</v>
          </cell>
          <cell r="C226" t="str">
            <v>Juhn,George</v>
          </cell>
          <cell r="D226" t="str">
            <v>INVSTMT PLNG</v>
          </cell>
          <cell r="E226">
            <v>4388</v>
          </cell>
          <cell r="G226" t="str">
            <v>David Bellows</v>
          </cell>
          <cell r="H226" t="str">
            <v>e01830</v>
          </cell>
          <cell r="P226">
            <v>39.5</v>
          </cell>
          <cell r="Q226">
            <v>40.5</v>
          </cell>
          <cell r="R226">
            <v>35.5</v>
          </cell>
          <cell r="S226">
            <v>33</v>
          </cell>
          <cell r="T226">
            <v>148.5</v>
          </cell>
          <cell r="U226" t="str">
            <v>Yes</v>
          </cell>
          <cell r="W226">
            <v>1</v>
          </cell>
          <cell r="X226">
            <v>1</v>
          </cell>
          <cell r="Y226">
            <v>1</v>
          </cell>
          <cell r="Z226">
            <v>1</v>
          </cell>
        </row>
        <row r="227">
          <cell r="A227" t="str">
            <v>AM NON-OPS</v>
          </cell>
          <cell r="B227" t="str">
            <v>Smith,Wayne</v>
          </cell>
          <cell r="C227" t="str">
            <v>Juhn,George</v>
          </cell>
          <cell r="D227" t="str">
            <v>INVSTMT PLNG</v>
          </cell>
          <cell r="E227">
            <v>4388</v>
          </cell>
          <cell r="G227" t="str">
            <v>Randy Murray</v>
          </cell>
          <cell r="H227" t="str">
            <v>e02373</v>
          </cell>
          <cell r="P227">
            <v>24</v>
          </cell>
          <cell r="Q227">
            <v>40</v>
          </cell>
          <cell r="R227">
            <v>40</v>
          </cell>
          <cell r="S227">
            <v>37.5</v>
          </cell>
          <cell r="T227">
            <v>141.5</v>
          </cell>
          <cell r="U227" t="str">
            <v>Yes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</row>
        <row r="228">
          <cell r="A228" t="str">
            <v>AM NON-OPS</v>
          </cell>
          <cell r="B228" t="str">
            <v>Smith,Wayne</v>
          </cell>
          <cell r="C228" t="str">
            <v>McMullen,Paul</v>
          </cell>
          <cell r="D228" t="str">
            <v>INVSTMT PLNG</v>
          </cell>
          <cell r="E228">
            <v>4414</v>
          </cell>
          <cell r="F228" t="str">
            <v>McMullen,Paul</v>
          </cell>
          <cell r="G228" t="str">
            <v>Kydd,Tom</v>
          </cell>
          <cell r="H228">
            <v>97405</v>
          </cell>
          <cell r="P228">
            <v>35</v>
          </cell>
          <cell r="Q228">
            <v>28</v>
          </cell>
          <cell r="R228">
            <v>35</v>
          </cell>
          <cell r="S228">
            <v>35</v>
          </cell>
          <cell r="T228">
            <v>133</v>
          </cell>
          <cell r="U228" t="str">
            <v>Yes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</row>
        <row r="229">
          <cell r="A229" t="str">
            <v>AM NON-OPS</v>
          </cell>
          <cell r="B229" t="str">
            <v>Smith,Wayne</v>
          </cell>
          <cell r="C229" t="str">
            <v>McMullen,Paul</v>
          </cell>
          <cell r="D229" t="str">
            <v>INVSTMT PLNG</v>
          </cell>
          <cell r="E229">
            <v>4414</v>
          </cell>
          <cell r="F229" t="str">
            <v>McMullen,Paul</v>
          </cell>
          <cell r="G229" t="str">
            <v>Ankrett,Paul</v>
          </cell>
          <cell r="H229">
            <v>175730</v>
          </cell>
          <cell r="P229">
            <v>35</v>
          </cell>
          <cell r="Q229">
            <v>35</v>
          </cell>
          <cell r="R229">
            <v>35</v>
          </cell>
          <cell r="S229">
            <v>35</v>
          </cell>
          <cell r="T229">
            <v>140</v>
          </cell>
          <cell r="U229" t="str">
            <v>Yes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</row>
        <row r="230">
          <cell r="A230" t="str">
            <v>AM NON-OPS</v>
          </cell>
          <cell r="B230" t="str">
            <v>Smith,Wayne</v>
          </cell>
          <cell r="C230" t="str">
            <v>McMullen,Paul</v>
          </cell>
          <cell r="D230" t="str">
            <v>INVSTMT PLNG</v>
          </cell>
          <cell r="E230">
            <v>4414</v>
          </cell>
          <cell r="F230" t="str">
            <v>McMullen,Paul</v>
          </cell>
          <cell r="G230" t="str">
            <v>Taylor,Nicole</v>
          </cell>
          <cell r="H230">
            <v>178812</v>
          </cell>
          <cell r="P230">
            <v>35</v>
          </cell>
          <cell r="Q230">
            <v>35</v>
          </cell>
          <cell r="R230">
            <v>35</v>
          </cell>
          <cell r="S230">
            <v>35</v>
          </cell>
          <cell r="T230">
            <v>140</v>
          </cell>
          <cell r="U230" t="str">
            <v>Yes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</row>
        <row r="231">
          <cell r="A231" t="str">
            <v>AM NON-OPS</v>
          </cell>
          <cell r="B231" t="str">
            <v>Smith,Wayne</v>
          </cell>
          <cell r="C231" t="str">
            <v>McMullen,Paul</v>
          </cell>
          <cell r="D231" t="str">
            <v>INVSTMT PLNG</v>
          </cell>
          <cell r="E231">
            <v>4414</v>
          </cell>
          <cell r="F231" t="str">
            <v>McMullen,Paul</v>
          </cell>
          <cell r="G231" t="str">
            <v>Laframboise,Kevin</v>
          </cell>
          <cell r="H231">
            <v>179616</v>
          </cell>
          <cell r="P231">
            <v>38</v>
          </cell>
          <cell r="Q231">
            <v>44.5</v>
          </cell>
          <cell r="R231">
            <v>35.5</v>
          </cell>
          <cell r="S231">
            <v>39</v>
          </cell>
          <cell r="T231">
            <v>157</v>
          </cell>
          <cell r="U231" t="str">
            <v>Yes</v>
          </cell>
          <cell r="W231">
            <v>1</v>
          </cell>
          <cell r="X231">
            <v>1</v>
          </cell>
          <cell r="Y231">
            <v>1</v>
          </cell>
          <cell r="Z231">
            <v>1</v>
          </cell>
        </row>
        <row r="232">
          <cell r="A232" t="str">
            <v>AM NON-OPS</v>
          </cell>
          <cell r="B232" t="str">
            <v>Smith,Wayne</v>
          </cell>
          <cell r="C232" t="str">
            <v>McMullen,Paul</v>
          </cell>
          <cell r="D232" t="str">
            <v>INVSTMT PLNG</v>
          </cell>
          <cell r="E232">
            <v>4414</v>
          </cell>
          <cell r="F232" t="str">
            <v>McMullen,Paul</v>
          </cell>
          <cell r="G232" t="str">
            <v>Lyberogiannis,Ted</v>
          </cell>
          <cell r="H232">
            <v>181458</v>
          </cell>
          <cell r="P232">
            <v>35</v>
          </cell>
          <cell r="Q232">
            <v>35</v>
          </cell>
          <cell r="R232">
            <v>35</v>
          </cell>
          <cell r="S232">
            <v>0</v>
          </cell>
          <cell r="T232">
            <v>105</v>
          </cell>
          <cell r="U232" t="str">
            <v>Yes</v>
          </cell>
          <cell r="W232">
            <v>1</v>
          </cell>
          <cell r="X232">
            <v>1</v>
          </cell>
          <cell r="Y232">
            <v>1</v>
          </cell>
          <cell r="Z232">
            <v>0</v>
          </cell>
        </row>
        <row r="233">
          <cell r="A233" t="str">
            <v>AM NON-OPS</v>
          </cell>
          <cell r="B233" t="str">
            <v>Smith,Wayne</v>
          </cell>
          <cell r="C233" t="str">
            <v>McMullen,Paul</v>
          </cell>
          <cell r="D233" t="str">
            <v>INVSTMT PLNG</v>
          </cell>
          <cell r="E233">
            <v>4414</v>
          </cell>
          <cell r="F233" t="str">
            <v>McMullen,Paul</v>
          </cell>
          <cell r="G233" t="str">
            <v>Fisl,Frank</v>
          </cell>
          <cell r="H233">
            <v>182325</v>
          </cell>
          <cell r="P233">
            <v>35</v>
          </cell>
          <cell r="Q233">
            <v>35</v>
          </cell>
          <cell r="R233">
            <v>35</v>
          </cell>
          <cell r="S233">
            <v>35</v>
          </cell>
          <cell r="T233">
            <v>140</v>
          </cell>
          <cell r="U233" t="str">
            <v>Yes</v>
          </cell>
          <cell r="W233">
            <v>1</v>
          </cell>
          <cell r="X233">
            <v>1</v>
          </cell>
          <cell r="Y233">
            <v>1</v>
          </cell>
          <cell r="Z233">
            <v>1</v>
          </cell>
        </row>
        <row r="234">
          <cell r="A234" t="str">
            <v>AM NON-OPS</v>
          </cell>
          <cell r="B234" t="str">
            <v>Smith,Wayne</v>
          </cell>
          <cell r="C234" t="str">
            <v>McMullen,Paul</v>
          </cell>
          <cell r="D234" t="str">
            <v>INVSTMT PLNG</v>
          </cell>
          <cell r="E234">
            <v>4414</v>
          </cell>
          <cell r="F234" t="str">
            <v>McMullen,Paul</v>
          </cell>
          <cell r="G234" t="str">
            <v>Tam,Tania</v>
          </cell>
          <cell r="H234">
            <v>182478</v>
          </cell>
          <cell r="P234">
            <v>35</v>
          </cell>
          <cell r="Q234">
            <v>35</v>
          </cell>
          <cell r="R234">
            <v>35</v>
          </cell>
          <cell r="S234">
            <v>0</v>
          </cell>
          <cell r="T234">
            <v>105</v>
          </cell>
          <cell r="U234" t="str">
            <v>Yes</v>
          </cell>
          <cell r="W234">
            <v>1</v>
          </cell>
          <cell r="X234">
            <v>1</v>
          </cell>
          <cell r="Y234">
            <v>1</v>
          </cell>
          <cell r="Z234">
            <v>0</v>
          </cell>
        </row>
        <row r="235">
          <cell r="A235" t="str">
            <v>AM NON-OPS</v>
          </cell>
          <cell r="B235" t="str">
            <v>Smith,Wayne</v>
          </cell>
          <cell r="C235" t="str">
            <v>McMullen,Paul</v>
          </cell>
          <cell r="D235" t="str">
            <v>INVSTMT PLNG</v>
          </cell>
          <cell r="E235">
            <v>4414</v>
          </cell>
          <cell r="F235" t="str">
            <v>McMullen,Paul</v>
          </cell>
          <cell r="G235" t="str">
            <v>Figueroa,Elisa</v>
          </cell>
          <cell r="H235">
            <v>201950</v>
          </cell>
          <cell r="P235">
            <v>38</v>
          </cell>
          <cell r="Q235">
            <v>36</v>
          </cell>
          <cell r="R235">
            <v>0</v>
          </cell>
          <cell r="S235">
            <v>0</v>
          </cell>
          <cell r="T235">
            <v>74</v>
          </cell>
          <cell r="U235" t="str">
            <v>Yes</v>
          </cell>
          <cell r="W235">
            <v>1</v>
          </cell>
          <cell r="X235">
            <v>1</v>
          </cell>
          <cell r="Y235">
            <v>0</v>
          </cell>
          <cell r="Z235">
            <v>0</v>
          </cell>
        </row>
        <row r="236">
          <cell r="A236" t="str">
            <v>AM NON-OPS</v>
          </cell>
          <cell r="B236" t="str">
            <v>Smith,Wayne</v>
          </cell>
          <cell r="C236" t="str">
            <v>McMullen,Paul</v>
          </cell>
          <cell r="D236" t="str">
            <v>INVSTMT PLNG</v>
          </cell>
          <cell r="E236">
            <v>4414</v>
          </cell>
          <cell r="F236" t="str">
            <v>McMullen,Paul</v>
          </cell>
          <cell r="G236" t="str">
            <v>Jessup,Neil</v>
          </cell>
          <cell r="H236">
            <v>262773</v>
          </cell>
          <cell r="P236">
            <v>35</v>
          </cell>
          <cell r="Q236">
            <v>35</v>
          </cell>
          <cell r="R236">
            <v>35</v>
          </cell>
          <cell r="S236">
            <v>35</v>
          </cell>
          <cell r="T236">
            <v>140</v>
          </cell>
          <cell r="U236" t="str">
            <v>Yes</v>
          </cell>
          <cell r="W236">
            <v>1</v>
          </cell>
          <cell r="X236">
            <v>1</v>
          </cell>
          <cell r="Y236">
            <v>1</v>
          </cell>
          <cell r="Z236">
            <v>1</v>
          </cell>
        </row>
        <row r="237">
          <cell r="A237" t="str">
            <v>AM NON-OPS</v>
          </cell>
          <cell r="B237" t="str">
            <v>Smith,Wayne</v>
          </cell>
          <cell r="C237" t="str">
            <v>McMullen,Paul</v>
          </cell>
          <cell r="D237" t="str">
            <v>INVSTMT PLNG</v>
          </cell>
          <cell r="E237">
            <v>4414</v>
          </cell>
          <cell r="F237" t="str">
            <v>McMullen,Paul</v>
          </cell>
          <cell r="G237" t="str">
            <v>Hines,Dennis</v>
          </cell>
          <cell r="H237">
            <v>298641</v>
          </cell>
          <cell r="P237">
            <v>35</v>
          </cell>
          <cell r="Q237">
            <v>35</v>
          </cell>
          <cell r="R237">
            <v>35</v>
          </cell>
          <cell r="S237">
            <v>35</v>
          </cell>
          <cell r="T237">
            <v>140</v>
          </cell>
          <cell r="U237" t="str">
            <v>Yes</v>
          </cell>
          <cell r="W237">
            <v>1</v>
          </cell>
          <cell r="X237">
            <v>1</v>
          </cell>
          <cell r="Y237">
            <v>1</v>
          </cell>
          <cell r="Z237">
            <v>1</v>
          </cell>
        </row>
        <row r="238">
          <cell r="A238" t="str">
            <v>AM NON-OPS</v>
          </cell>
          <cell r="B238" t="str">
            <v>Smith,Wayne</v>
          </cell>
          <cell r="C238" t="str">
            <v>McMullen,Paul</v>
          </cell>
          <cell r="D238" t="str">
            <v>INVSTMT PLNG</v>
          </cell>
          <cell r="E238">
            <v>4414</v>
          </cell>
          <cell r="F238" t="str">
            <v>McMullen,Paul</v>
          </cell>
          <cell r="G238" t="str">
            <v>Risi,Frank</v>
          </cell>
          <cell r="H238">
            <v>399322</v>
          </cell>
          <cell r="P238">
            <v>28</v>
          </cell>
          <cell r="Q238">
            <v>35</v>
          </cell>
          <cell r="R238">
            <v>35</v>
          </cell>
          <cell r="S238">
            <v>35</v>
          </cell>
          <cell r="T238">
            <v>133</v>
          </cell>
          <cell r="U238" t="str">
            <v>Yes</v>
          </cell>
          <cell r="W238">
            <v>1</v>
          </cell>
          <cell r="X238">
            <v>1</v>
          </cell>
          <cell r="Y238">
            <v>1</v>
          </cell>
          <cell r="Z238">
            <v>1</v>
          </cell>
        </row>
        <row r="239">
          <cell r="A239" t="str">
            <v>AM NON-OPS</v>
          </cell>
          <cell r="B239" t="str">
            <v>Smith,Wayne</v>
          </cell>
          <cell r="C239" t="str">
            <v>McMullen,Paul</v>
          </cell>
          <cell r="D239" t="str">
            <v>INVSTMT PLNG</v>
          </cell>
          <cell r="E239">
            <v>4414</v>
          </cell>
          <cell r="F239" t="str">
            <v>McMullen,Paul</v>
          </cell>
          <cell r="G239" t="str">
            <v>Fabrizi,Mike</v>
          </cell>
          <cell r="H239">
            <v>431704</v>
          </cell>
          <cell r="P239">
            <v>35</v>
          </cell>
          <cell r="Q239">
            <v>35</v>
          </cell>
          <cell r="R239">
            <v>35</v>
          </cell>
          <cell r="S239">
            <v>48</v>
          </cell>
          <cell r="T239">
            <v>153</v>
          </cell>
          <cell r="U239" t="str">
            <v>Yes</v>
          </cell>
          <cell r="W239">
            <v>1</v>
          </cell>
          <cell r="X239">
            <v>1</v>
          </cell>
          <cell r="Y239">
            <v>1</v>
          </cell>
          <cell r="Z239">
            <v>1</v>
          </cell>
        </row>
        <row r="240">
          <cell r="A240" t="str">
            <v>AM NON-OPS</v>
          </cell>
          <cell r="B240" t="str">
            <v>Smith,Wayne</v>
          </cell>
          <cell r="C240" t="str">
            <v>McMullen,Paul</v>
          </cell>
          <cell r="D240" t="str">
            <v>INVSTMT PLNG</v>
          </cell>
          <cell r="E240">
            <v>4414</v>
          </cell>
          <cell r="F240" t="str">
            <v>McMullen,Paul</v>
          </cell>
          <cell r="G240" t="str">
            <v>Booth,Glenn</v>
          </cell>
          <cell r="H240">
            <v>520086</v>
          </cell>
          <cell r="P240">
            <v>35</v>
          </cell>
          <cell r="Q240">
            <v>35</v>
          </cell>
          <cell r="R240">
            <v>35</v>
          </cell>
          <cell r="S240">
            <v>35</v>
          </cell>
          <cell r="T240">
            <v>140</v>
          </cell>
          <cell r="U240" t="str">
            <v>Yes</v>
          </cell>
          <cell r="W240">
            <v>1</v>
          </cell>
          <cell r="X240">
            <v>1</v>
          </cell>
          <cell r="Y240">
            <v>1</v>
          </cell>
          <cell r="Z240">
            <v>1</v>
          </cell>
        </row>
        <row r="241">
          <cell r="A241" t="str">
            <v>AM NON-OPS</v>
          </cell>
          <cell r="B241" t="str">
            <v>Smith,Wayne</v>
          </cell>
          <cell r="C241" t="str">
            <v>McMullen,Paul</v>
          </cell>
          <cell r="D241" t="str">
            <v>INVSTMT PLNG</v>
          </cell>
          <cell r="E241">
            <v>4414</v>
          </cell>
          <cell r="F241" t="str">
            <v>McMullen,Paul</v>
          </cell>
          <cell r="G241" t="str">
            <v>Santaguida,Jim</v>
          </cell>
          <cell r="H241">
            <v>679651</v>
          </cell>
          <cell r="P241">
            <v>35</v>
          </cell>
          <cell r="Q241">
            <v>35</v>
          </cell>
          <cell r="R241">
            <v>35</v>
          </cell>
          <cell r="S241">
            <v>35</v>
          </cell>
          <cell r="T241">
            <v>140</v>
          </cell>
          <cell r="U241" t="str">
            <v>Yes</v>
          </cell>
          <cell r="W241">
            <v>1</v>
          </cell>
          <cell r="X241">
            <v>1</v>
          </cell>
          <cell r="Y241">
            <v>1</v>
          </cell>
          <cell r="Z241">
            <v>1</v>
          </cell>
        </row>
        <row r="242">
          <cell r="A242" t="str">
            <v>AM NON-OPS</v>
          </cell>
          <cell r="B242" t="str">
            <v>Smith,Wayne</v>
          </cell>
          <cell r="C242" t="str">
            <v>McMullen,Paul</v>
          </cell>
          <cell r="D242" t="str">
            <v>INVSTMT PLNG</v>
          </cell>
          <cell r="E242">
            <v>4414</v>
          </cell>
          <cell r="F242" t="str">
            <v>McMullen,Paul</v>
          </cell>
          <cell r="G242" t="str">
            <v>Mezzanotte,Frank</v>
          </cell>
          <cell r="H242">
            <v>793240</v>
          </cell>
          <cell r="P242">
            <v>35</v>
          </cell>
          <cell r="Q242">
            <v>35</v>
          </cell>
          <cell r="R242">
            <v>35</v>
          </cell>
          <cell r="S242">
            <v>35</v>
          </cell>
          <cell r="T242">
            <v>140</v>
          </cell>
          <cell r="U242" t="str">
            <v>Yes</v>
          </cell>
          <cell r="W242">
            <v>1</v>
          </cell>
          <cell r="X242">
            <v>1</v>
          </cell>
          <cell r="Y242">
            <v>1</v>
          </cell>
          <cell r="Z242">
            <v>1</v>
          </cell>
        </row>
        <row r="243">
          <cell r="A243" t="str">
            <v>AM NON-OPS</v>
          </cell>
          <cell r="B243" t="str">
            <v>Smith,Wayne</v>
          </cell>
          <cell r="C243" t="str">
            <v>Smith,Wayne</v>
          </cell>
          <cell r="D243" t="str">
            <v>INVSTMT PLNG</v>
          </cell>
          <cell r="E243">
            <v>4414</v>
          </cell>
          <cell r="G243" t="str">
            <v>McMullen,Paul</v>
          </cell>
          <cell r="H243">
            <v>178376</v>
          </cell>
          <cell r="P243">
            <v>40</v>
          </cell>
          <cell r="Q243">
            <v>40</v>
          </cell>
          <cell r="R243">
            <v>40</v>
          </cell>
          <cell r="S243">
            <v>40</v>
          </cell>
          <cell r="T243">
            <v>160</v>
          </cell>
          <cell r="U243" t="str">
            <v>Yes</v>
          </cell>
          <cell r="W243">
            <v>1</v>
          </cell>
          <cell r="X243">
            <v>1</v>
          </cell>
          <cell r="Y243">
            <v>1</v>
          </cell>
          <cell r="Z243">
            <v>1</v>
          </cell>
        </row>
        <row r="244">
          <cell r="A244" t="str">
            <v>AM NON-OPS</v>
          </cell>
          <cell r="B244" t="str">
            <v>Smith,Wayne</v>
          </cell>
          <cell r="C244" t="str">
            <v>Smith,Wayne</v>
          </cell>
          <cell r="D244" t="str">
            <v>INVSTMT PLNG</v>
          </cell>
          <cell r="E244">
            <v>4155</v>
          </cell>
          <cell r="G244" t="str">
            <v>Handfield,Ginette</v>
          </cell>
          <cell r="H244">
            <v>482580</v>
          </cell>
          <cell r="P244">
            <v>52</v>
          </cell>
          <cell r="Q244">
            <v>48</v>
          </cell>
          <cell r="R244">
            <v>43</v>
          </cell>
          <cell r="S244">
            <v>42.5</v>
          </cell>
          <cell r="T244">
            <v>185.5</v>
          </cell>
          <cell r="U244" t="str">
            <v>Yes</v>
          </cell>
          <cell r="W244">
            <v>1</v>
          </cell>
          <cell r="X244">
            <v>1</v>
          </cell>
          <cell r="Y244">
            <v>1</v>
          </cell>
          <cell r="Z244">
            <v>1</v>
          </cell>
        </row>
        <row r="245">
          <cell r="A245" t="str">
            <v>AM NON-OPS</v>
          </cell>
          <cell r="B245" t="str">
            <v>Smith,Wayne</v>
          </cell>
          <cell r="C245" t="str">
            <v>Smith,Wayne</v>
          </cell>
          <cell r="D245" t="str">
            <v>INVSTMT PLNG</v>
          </cell>
          <cell r="E245">
            <v>4418</v>
          </cell>
          <cell r="G245" t="str">
            <v>Jakob,Frank</v>
          </cell>
          <cell r="H245">
            <v>495516</v>
          </cell>
          <cell r="P245">
            <v>58</v>
          </cell>
          <cell r="Q245">
            <v>55</v>
          </cell>
          <cell r="R245">
            <v>54</v>
          </cell>
          <cell r="S245">
            <v>55</v>
          </cell>
          <cell r="T245">
            <v>222</v>
          </cell>
          <cell r="U245" t="str">
            <v>Yes</v>
          </cell>
          <cell r="W245">
            <v>1</v>
          </cell>
          <cell r="X245">
            <v>1</v>
          </cell>
          <cell r="Y245">
            <v>1</v>
          </cell>
          <cell r="Z245">
            <v>1</v>
          </cell>
        </row>
        <row r="246">
          <cell r="A246" t="str">
            <v>AM NON-OPS</v>
          </cell>
          <cell r="B246" t="str">
            <v>Smith,Wayne</v>
          </cell>
          <cell r="C246" t="str">
            <v>Smith,Wayne</v>
          </cell>
          <cell r="D246" t="str">
            <v>INVSTMT PLNG</v>
          </cell>
          <cell r="E246">
            <v>4467</v>
          </cell>
          <cell r="G246" t="str">
            <v>Ashby,Carol</v>
          </cell>
          <cell r="H246">
            <v>714742</v>
          </cell>
          <cell r="V246" t="str">
            <v>No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 t="str">
            <v>AM NON-OPS</v>
          </cell>
          <cell r="B247" t="str">
            <v>Smith,Wayne</v>
          </cell>
          <cell r="C247" t="str">
            <v>Smith,Wayne</v>
          </cell>
          <cell r="D247" t="str">
            <v>INVSTMT PLNG</v>
          </cell>
          <cell r="E247">
            <v>4388</v>
          </cell>
          <cell r="G247" t="str">
            <v>Juhn,George</v>
          </cell>
          <cell r="H247">
            <v>728714</v>
          </cell>
          <cell r="P247">
            <v>40</v>
          </cell>
          <cell r="Q247">
            <v>40</v>
          </cell>
          <cell r="R247">
            <v>40</v>
          </cell>
          <cell r="S247">
            <v>40</v>
          </cell>
          <cell r="T247">
            <v>160</v>
          </cell>
          <cell r="U247" t="str">
            <v>Yes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</row>
        <row r="248">
          <cell r="A248" t="str">
            <v>AM OPERATORS</v>
          </cell>
          <cell r="B248" t="str">
            <v>Tremblay,Paul</v>
          </cell>
          <cell r="C248" t="str">
            <v>Barrie,Dave</v>
          </cell>
          <cell r="D248" t="str">
            <v>None</v>
          </cell>
          <cell r="E248">
            <v>4361</v>
          </cell>
          <cell r="F248" t="str">
            <v>CARLETON George</v>
          </cell>
          <cell r="G248" t="str">
            <v>Tremblay,Paul</v>
          </cell>
          <cell r="H248">
            <v>501872</v>
          </cell>
          <cell r="I248" t="str">
            <v>Director's Office</v>
          </cell>
          <cell r="V248" t="str">
            <v>No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 t="str">
            <v>AM OPERATORS</v>
          </cell>
          <cell r="B249" t="str">
            <v>Tremblay,Paul</v>
          </cell>
          <cell r="C249" t="str">
            <v>Boland,Mike.M.D.</v>
          </cell>
          <cell r="D249" t="str">
            <v>None</v>
          </cell>
          <cell r="E249">
            <v>4197</v>
          </cell>
          <cell r="G249" t="str">
            <v>Johnson,Mike</v>
          </cell>
          <cell r="H249">
            <v>27671</v>
          </cell>
          <cell r="I249" t="str">
            <v>OP</v>
          </cell>
          <cell r="O249" t="str">
            <v>Allocate according to outage breakdown</v>
          </cell>
          <cell r="V249" t="str">
            <v>No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 t="str">
            <v>AM OPERATORS</v>
          </cell>
          <cell r="B250" t="str">
            <v>Tremblay,Paul</v>
          </cell>
          <cell r="C250" t="str">
            <v>Boland,Mike.M.D.</v>
          </cell>
          <cell r="D250" t="str">
            <v>None</v>
          </cell>
          <cell r="E250">
            <v>4387</v>
          </cell>
          <cell r="G250" t="str">
            <v>Bradley,Ken</v>
          </cell>
          <cell r="H250">
            <v>50141</v>
          </cell>
          <cell r="I250" t="str">
            <v>OP</v>
          </cell>
          <cell r="O250" t="str">
            <v>Allocate according to outage breakdown</v>
          </cell>
          <cell r="V250" t="str">
            <v>No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 t="str">
            <v>AM OPERATORS</v>
          </cell>
          <cell r="B251" t="str">
            <v>Tremblay,Paul</v>
          </cell>
          <cell r="C251" t="str">
            <v>Boland,Mike.M.D.</v>
          </cell>
          <cell r="D251" t="str">
            <v>None</v>
          </cell>
          <cell r="E251">
            <v>4387</v>
          </cell>
          <cell r="G251" t="str">
            <v>Rousse,Larry</v>
          </cell>
          <cell r="H251">
            <v>94983</v>
          </cell>
          <cell r="I251" t="str">
            <v>OP&amp;CS</v>
          </cell>
          <cell r="J251" t="str">
            <v>Y</v>
          </cell>
          <cell r="K251" t="str">
            <v>YES</v>
          </cell>
          <cell r="V251" t="str">
            <v>No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 t="str">
            <v>AM OPERATORS</v>
          </cell>
          <cell r="B252" t="str">
            <v>Tremblay,Paul</v>
          </cell>
          <cell r="C252" t="str">
            <v>Boland,Mike.M.D.</v>
          </cell>
          <cell r="D252" t="str">
            <v>None</v>
          </cell>
          <cell r="E252">
            <v>4387</v>
          </cell>
          <cell r="G252" t="str">
            <v>Horbatiuk,Ian</v>
          </cell>
          <cell r="H252">
            <v>183011</v>
          </cell>
          <cell r="I252" t="str">
            <v>OP</v>
          </cell>
          <cell r="V252" t="str">
            <v>No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 t="str">
            <v>AM OPERATORS</v>
          </cell>
          <cell r="B253" t="str">
            <v>Tremblay,Paul</v>
          </cell>
          <cell r="C253" t="str">
            <v>Boland,Mike.M.D.</v>
          </cell>
          <cell r="D253" t="str">
            <v>None</v>
          </cell>
          <cell r="E253">
            <v>4387</v>
          </cell>
          <cell r="G253" t="str">
            <v>Smart,Andrew</v>
          </cell>
          <cell r="H253">
            <v>183023</v>
          </cell>
          <cell r="I253" t="str">
            <v>OP</v>
          </cell>
          <cell r="V253" t="str">
            <v>No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 t="str">
            <v>AM OPERATORS</v>
          </cell>
          <cell r="B254" t="str">
            <v>Tremblay,Paul</v>
          </cell>
          <cell r="C254" t="str">
            <v>Boland,Mike.M.D.</v>
          </cell>
          <cell r="D254" t="str">
            <v>None</v>
          </cell>
          <cell r="E254">
            <v>4197</v>
          </cell>
          <cell r="G254" t="str">
            <v>Hanniman,Kevin</v>
          </cell>
          <cell r="H254">
            <v>193200</v>
          </cell>
          <cell r="I254" t="str">
            <v>ON</v>
          </cell>
          <cell r="N254">
            <v>1</v>
          </cell>
          <cell r="V254" t="str">
            <v>No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 t="str">
            <v>AM OPERATORS</v>
          </cell>
          <cell r="B255" t="str">
            <v>Tremblay,Paul</v>
          </cell>
          <cell r="C255" t="str">
            <v>Boland,Mike.M.D.</v>
          </cell>
          <cell r="D255" t="str">
            <v>None</v>
          </cell>
          <cell r="E255">
            <v>4387</v>
          </cell>
          <cell r="G255" t="str">
            <v>Hicks,Donna</v>
          </cell>
          <cell r="H255">
            <v>253344</v>
          </cell>
          <cell r="I255" t="str">
            <v>OP</v>
          </cell>
          <cell r="O255" t="str">
            <v>Dx OM&amp;A</v>
          </cell>
          <cell r="V255" t="str">
            <v>No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 t="str">
            <v>AM OPERATORS</v>
          </cell>
          <cell r="B256" t="str">
            <v>Tremblay,Paul</v>
          </cell>
          <cell r="C256" t="str">
            <v>Boland,Mike.M.D.</v>
          </cell>
          <cell r="D256" t="str">
            <v>None</v>
          </cell>
          <cell r="E256">
            <v>4387</v>
          </cell>
          <cell r="G256" t="str">
            <v>Gemmill,John</v>
          </cell>
          <cell r="H256">
            <v>267505</v>
          </cell>
          <cell r="I256" t="str">
            <v>OP</v>
          </cell>
          <cell r="O256" t="str">
            <v>Allocate according to outage breakdown</v>
          </cell>
          <cell r="V256" t="str">
            <v>No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 t="str">
            <v>AM OPERATORS</v>
          </cell>
          <cell r="B257" t="str">
            <v>Tremblay,Paul</v>
          </cell>
          <cell r="C257" t="str">
            <v>Boland,Mike.M.D.</v>
          </cell>
          <cell r="D257" t="str">
            <v>None</v>
          </cell>
          <cell r="E257">
            <v>4387</v>
          </cell>
          <cell r="G257" t="str">
            <v>More,Melody Anne</v>
          </cell>
          <cell r="H257">
            <v>269353</v>
          </cell>
          <cell r="I257" t="str">
            <v>OP</v>
          </cell>
          <cell r="O257" t="str">
            <v>Allocate according to outage breakdown</v>
          </cell>
          <cell r="V257" t="str">
            <v>No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 t="str">
            <v>AM OPERATORS</v>
          </cell>
          <cell r="B258" t="str">
            <v>Tremblay,Paul</v>
          </cell>
          <cell r="C258" t="str">
            <v>Boland,Mike.M.D.</v>
          </cell>
          <cell r="D258" t="str">
            <v>None</v>
          </cell>
          <cell r="E258">
            <v>4387</v>
          </cell>
          <cell r="G258" t="str">
            <v>Read,Ted</v>
          </cell>
          <cell r="H258">
            <v>314713</v>
          </cell>
          <cell r="I258" t="str">
            <v>OP</v>
          </cell>
          <cell r="O258" t="str">
            <v>Allocate according to outage breakdown</v>
          </cell>
          <cell r="V258" t="str">
            <v>No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 t="str">
            <v>AM OPERATORS</v>
          </cell>
          <cell r="B259" t="str">
            <v>Tremblay,Paul</v>
          </cell>
          <cell r="C259" t="str">
            <v>Boland,Mike.M.D.</v>
          </cell>
          <cell r="D259" t="str">
            <v>None</v>
          </cell>
          <cell r="E259">
            <v>4197</v>
          </cell>
          <cell r="G259" t="str">
            <v>McCulloch,Valerie</v>
          </cell>
          <cell r="H259">
            <v>356846</v>
          </cell>
          <cell r="I259" t="str">
            <v>OP</v>
          </cell>
          <cell r="O259" t="str">
            <v>Allocate according to outage breakdown</v>
          </cell>
          <cell r="V259" t="str">
            <v>No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 t="str">
            <v>AM OPERATORS</v>
          </cell>
          <cell r="B260" t="str">
            <v>Tremblay,Paul</v>
          </cell>
          <cell r="C260" t="str">
            <v>Boland,Mike.M.D.</v>
          </cell>
          <cell r="D260" t="str">
            <v>None</v>
          </cell>
          <cell r="E260">
            <v>4387</v>
          </cell>
          <cell r="G260" t="str">
            <v>Comstock,Mark</v>
          </cell>
          <cell r="H260">
            <v>360031</v>
          </cell>
          <cell r="I260" t="str">
            <v>OP</v>
          </cell>
          <cell r="O260" t="str">
            <v>50% Tx OM&amp;A, 50% Dx OM&amp;A</v>
          </cell>
          <cell r="V260" t="str">
            <v>No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 t="str">
            <v>AM OPERATORS</v>
          </cell>
          <cell r="B261" t="str">
            <v>Tremblay,Paul</v>
          </cell>
          <cell r="C261" t="str">
            <v>Boland,Mike.M.D.</v>
          </cell>
          <cell r="D261" t="str">
            <v>None</v>
          </cell>
          <cell r="E261">
            <v>4387</v>
          </cell>
          <cell r="G261" t="str">
            <v>Perera,David</v>
          </cell>
          <cell r="H261">
            <v>368823</v>
          </cell>
          <cell r="I261" t="str">
            <v>OP</v>
          </cell>
          <cell r="O261" t="str">
            <v>80% Tx OM&amp;A, 20% Dx OM&amp;A</v>
          </cell>
          <cell r="V261" t="str">
            <v>No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 t="str">
            <v>AM OPERATORS</v>
          </cell>
          <cell r="B262" t="str">
            <v>Tremblay,Paul</v>
          </cell>
          <cell r="C262" t="str">
            <v>Boland,Mike.M.D.</v>
          </cell>
          <cell r="D262" t="str">
            <v>None</v>
          </cell>
          <cell r="E262">
            <v>4387</v>
          </cell>
          <cell r="G262" t="str">
            <v>Erlich,Marek</v>
          </cell>
          <cell r="H262">
            <v>373681</v>
          </cell>
          <cell r="I262" t="str">
            <v>OP</v>
          </cell>
          <cell r="O262" t="str">
            <v>Allocate according to outage breakdown</v>
          </cell>
          <cell r="V262" t="str">
            <v>No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 t="str">
            <v>AM OPERATORS</v>
          </cell>
          <cell r="B263" t="str">
            <v>Tremblay,Paul</v>
          </cell>
          <cell r="C263" t="str">
            <v>Boland,Mike.M.D.</v>
          </cell>
          <cell r="D263" t="str">
            <v>None</v>
          </cell>
          <cell r="E263">
            <v>4197</v>
          </cell>
          <cell r="G263" t="str">
            <v>Burnie,Mel</v>
          </cell>
          <cell r="H263">
            <v>404733</v>
          </cell>
          <cell r="I263" t="str">
            <v>OP</v>
          </cell>
          <cell r="O263" t="str">
            <v>Allocate according to outage breakdown</v>
          </cell>
          <cell r="V263" t="str">
            <v>No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 t="str">
            <v>AM OPERATORS</v>
          </cell>
          <cell r="B264" t="str">
            <v>Tremblay,Paul</v>
          </cell>
          <cell r="C264" t="str">
            <v>Boland,Mike.M.D.</v>
          </cell>
          <cell r="D264" t="str">
            <v>None</v>
          </cell>
          <cell r="E264">
            <v>4387</v>
          </cell>
          <cell r="G264" t="str">
            <v>Bandy,Dave</v>
          </cell>
          <cell r="H264">
            <v>443240</v>
          </cell>
          <cell r="I264" t="str">
            <v>OP</v>
          </cell>
          <cell r="O264" t="str">
            <v>Allocate according to outage breakdown</v>
          </cell>
          <cell r="V264" t="str">
            <v>No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 t="str">
            <v>AM OPERATORS</v>
          </cell>
          <cell r="B265" t="str">
            <v>Tremblay,Paul</v>
          </cell>
          <cell r="C265" t="str">
            <v>Boland,Mike.M.D.</v>
          </cell>
          <cell r="D265" t="str">
            <v>None</v>
          </cell>
          <cell r="E265">
            <v>4387</v>
          </cell>
          <cell r="G265" t="str">
            <v>Davy,Moira</v>
          </cell>
          <cell r="H265">
            <v>521234</v>
          </cell>
          <cell r="I265" t="str">
            <v>OP</v>
          </cell>
          <cell r="O265" t="str">
            <v>Allocate according to outage breakdown</v>
          </cell>
          <cell r="V265" t="str">
            <v>No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 t="str">
            <v>AM OPERATORS</v>
          </cell>
          <cell r="B266" t="str">
            <v>Tremblay,Paul</v>
          </cell>
          <cell r="C266" t="str">
            <v>Boland,Mike.M.D.</v>
          </cell>
          <cell r="D266" t="str">
            <v>None</v>
          </cell>
          <cell r="E266">
            <v>4387</v>
          </cell>
          <cell r="G266" t="str">
            <v>Chalakuzhy,Mariam</v>
          </cell>
          <cell r="H266">
            <v>542213</v>
          </cell>
          <cell r="I266" t="str">
            <v>OP</v>
          </cell>
          <cell r="O266" t="str">
            <v>Allocate according to outage breakdown</v>
          </cell>
          <cell r="V266" t="str">
            <v>No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 t="str">
            <v>AM OPERATORS</v>
          </cell>
          <cell r="B267" t="str">
            <v>Tremblay,Paul</v>
          </cell>
          <cell r="C267" t="str">
            <v>Boland,Mike.M.D.</v>
          </cell>
          <cell r="D267" t="str">
            <v>None</v>
          </cell>
          <cell r="E267">
            <v>4387</v>
          </cell>
          <cell r="G267" t="str">
            <v>Rowe,Bob</v>
          </cell>
          <cell r="H267">
            <v>679483</v>
          </cell>
          <cell r="I267" t="str">
            <v>OP</v>
          </cell>
          <cell r="J267" t="str">
            <v>Y</v>
          </cell>
          <cell r="K267" t="str">
            <v>YES</v>
          </cell>
          <cell r="V267" t="str">
            <v>No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 t="str">
            <v>AM OPERATORS</v>
          </cell>
          <cell r="B268" t="str">
            <v>Tremblay,Paul</v>
          </cell>
          <cell r="C268" t="str">
            <v>Boland,Mike.M.D.</v>
          </cell>
          <cell r="D268" t="str">
            <v>None</v>
          </cell>
          <cell r="E268">
            <v>4197</v>
          </cell>
          <cell r="G268" t="str">
            <v>Mitchell,Bill</v>
          </cell>
          <cell r="H268">
            <v>687666</v>
          </cell>
          <cell r="I268" t="str">
            <v>ON</v>
          </cell>
          <cell r="N268">
            <v>1</v>
          </cell>
          <cell r="V268" t="str">
            <v>No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 t="str">
            <v>AM OPERATORS</v>
          </cell>
          <cell r="B269" t="str">
            <v>Tremblay,Paul</v>
          </cell>
          <cell r="C269" t="str">
            <v>Boland,Mike.M.D.</v>
          </cell>
          <cell r="D269" t="str">
            <v>None</v>
          </cell>
          <cell r="E269">
            <v>4387</v>
          </cell>
          <cell r="G269" t="str">
            <v>Lau,Michael Chung Long</v>
          </cell>
          <cell r="H269">
            <v>732606</v>
          </cell>
          <cell r="I269" t="str">
            <v>OP</v>
          </cell>
          <cell r="O269" t="str">
            <v>Allocate according to outage breakdown</v>
          </cell>
          <cell r="V269" t="str">
            <v>No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 t="str">
            <v>AM OPERATORS</v>
          </cell>
          <cell r="B270" t="str">
            <v>Tremblay,Paul</v>
          </cell>
          <cell r="C270" t="str">
            <v>Boland,Mike.M.D.</v>
          </cell>
          <cell r="D270" t="str">
            <v>None</v>
          </cell>
          <cell r="E270">
            <v>4387</v>
          </cell>
          <cell r="G270" t="str">
            <v>Cornell,Perry</v>
          </cell>
          <cell r="H270">
            <v>764785</v>
          </cell>
          <cell r="I270" t="str">
            <v>OP</v>
          </cell>
          <cell r="O270">
            <v>1</v>
          </cell>
          <cell r="V270" t="str">
            <v>No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 t="str">
            <v>AM OPERATORS</v>
          </cell>
          <cell r="B271" t="str">
            <v>Tremblay,Paul</v>
          </cell>
          <cell r="C271" t="str">
            <v>Boland,Mike.M.D.</v>
          </cell>
          <cell r="D271" t="str">
            <v>None</v>
          </cell>
          <cell r="E271">
            <v>4197</v>
          </cell>
          <cell r="G271" t="str">
            <v>Noble,Brian</v>
          </cell>
          <cell r="H271">
            <v>778260</v>
          </cell>
          <cell r="I271" t="str">
            <v>OP</v>
          </cell>
          <cell r="O271" t="str">
            <v>Allocate according to outage breakdown</v>
          </cell>
          <cell r="V271" t="str">
            <v>No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 t="str">
            <v>AM OPERATORS</v>
          </cell>
          <cell r="B272" t="str">
            <v>Tremblay,Paul</v>
          </cell>
          <cell r="C272" t="str">
            <v>Boland,Mike.M.D.</v>
          </cell>
          <cell r="D272" t="str">
            <v>None</v>
          </cell>
          <cell r="E272">
            <v>4387</v>
          </cell>
          <cell r="G272" t="str">
            <v>Barber,Cathy</v>
          </cell>
          <cell r="H272">
            <v>784301</v>
          </cell>
          <cell r="I272" t="str">
            <v>OP</v>
          </cell>
          <cell r="O272" t="str">
            <v>Tx OM&amp;A</v>
          </cell>
          <cell r="V272" t="str">
            <v>No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 t="str">
            <v>AM OPERATORS</v>
          </cell>
          <cell r="B273" t="str">
            <v>Tremblay,Paul</v>
          </cell>
          <cell r="C273" t="str">
            <v>Boland,Mike.M.D.</v>
          </cell>
          <cell r="D273" t="str">
            <v>None</v>
          </cell>
          <cell r="E273">
            <v>4387</v>
          </cell>
          <cell r="G273" t="str">
            <v>Neal,Cathy</v>
          </cell>
          <cell r="H273">
            <v>786681</v>
          </cell>
          <cell r="I273" t="str">
            <v>OP</v>
          </cell>
          <cell r="O273" t="str">
            <v>Allocate according to outage breakdown</v>
          </cell>
          <cell r="V273" t="str">
            <v>No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 t="str">
            <v>AM OPERATORS</v>
          </cell>
          <cell r="B274" t="str">
            <v>Tremblay,Paul</v>
          </cell>
          <cell r="C274" t="str">
            <v>Boland,Mike.M.D.</v>
          </cell>
          <cell r="D274" t="str">
            <v>None</v>
          </cell>
          <cell r="E274">
            <v>4387</v>
          </cell>
          <cell r="G274" t="str">
            <v>Wilson,Rose</v>
          </cell>
          <cell r="H274">
            <v>945434</v>
          </cell>
          <cell r="I274" t="str">
            <v>OP</v>
          </cell>
          <cell r="O274" t="str">
            <v>Allocate according to outage breakdown</v>
          </cell>
          <cell r="V274" t="str">
            <v>No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 t="str">
            <v>AM OPERATORS</v>
          </cell>
          <cell r="B275" t="str">
            <v>Tremblay,Paul</v>
          </cell>
          <cell r="C275" t="str">
            <v>Boland,Mike.M.D.</v>
          </cell>
          <cell r="D275" t="str">
            <v>None</v>
          </cell>
          <cell r="E275">
            <v>4387</v>
          </cell>
          <cell r="G275" t="str">
            <v>Ditner,Carol</v>
          </cell>
          <cell r="H275">
            <v>946386</v>
          </cell>
          <cell r="I275" t="str">
            <v>OP</v>
          </cell>
          <cell r="O275" t="str">
            <v>Allocate according to outage breakdown</v>
          </cell>
          <cell r="V275" t="str">
            <v>No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 t="str">
            <v>AM OPERATORS</v>
          </cell>
          <cell r="B276" t="str">
            <v>Tremblay,Paul</v>
          </cell>
          <cell r="C276" t="str">
            <v>Boland,Mike.M.D.</v>
          </cell>
          <cell r="D276" t="str">
            <v>None</v>
          </cell>
          <cell r="E276">
            <v>4387</v>
          </cell>
          <cell r="G276" t="str">
            <v>Ley,Tanya</v>
          </cell>
          <cell r="H276">
            <v>964880</v>
          </cell>
          <cell r="I276" t="str">
            <v>OP</v>
          </cell>
          <cell r="O276" t="str">
            <v>Dx OM&amp;A</v>
          </cell>
          <cell r="V276" t="str">
            <v>No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 t="str">
            <v>AM OPERATORS</v>
          </cell>
          <cell r="B277" t="str">
            <v>Tremblay,Paul</v>
          </cell>
          <cell r="C277" t="str">
            <v>Boland,Mike.M.D.</v>
          </cell>
          <cell r="D277" t="str">
            <v>None</v>
          </cell>
          <cell r="E277">
            <v>4197</v>
          </cell>
          <cell r="G277" t="str">
            <v>Devine,Kevin</v>
          </cell>
          <cell r="H277">
            <v>969934</v>
          </cell>
          <cell r="I277" t="str">
            <v>OP</v>
          </cell>
          <cell r="O277" t="str">
            <v>Allocate according to outage breakdown</v>
          </cell>
          <cell r="V277" t="str">
            <v>No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 t="str">
            <v>AM OPERATORS</v>
          </cell>
          <cell r="B278" t="str">
            <v>Tremblay,Paul</v>
          </cell>
          <cell r="C278" t="str">
            <v>Boland,Mike.M.D.</v>
          </cell>
          <cell r="D278" t="str">
            <v>None</v>
          </cell>
          <cell r="E278">
            <v>4387</v>
          </cell>
          <cell r="G278" t="str">
            <v>Selics,Ken</v>
          </cell>
          <cell r="H278">
            <v>973574</v>
          </cell>
          <cell r="I278" t="str">
            <v>OP</v>
          </cell>
          <cell r="O278" t="str">
            <v>Allocate according to outage breakdown</v>
          </cell>
          <cell r="V278" t="str">
            <v>No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 t="str">
            <v>AM OPERATORS</v>
          </cell>
          <cell r="B279" t="str">
            <v>Tremblay,Paul</v>
          </cell>
          <cell r="C279" t="str">
            <v>Bradley,Ian</v>
          </cell>
          <cell r="G279" t="str">
            <v>Graham, Charlie</v>
          </cell>
          <cell r="H279" t="str">
            <v>E00601</v>
          </cell>
          <cell r="J279" t="str">
            <v>Y</v>
          </cell>
          <cell r="V279" t="str">
            <v>No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 t="str">
            <v>AM OPERATORS</v>
          </cell>
          <cell r="B280" t="str">
            <v>Tremblay,Paul</v>
          </cell>
          <cell r="C280" t="str">
            <v>Bradley,Ian</v>
          </cell>
          <cell r="G280" t="str">
            <v>Millar, Paul</v>
          </cell>
          <cell r="H280" t="str">
            <v>E02041</v>
          </cell>
          <cell r="J280" t="str">
            <v>Y</v>
          </cell>
          <cell r="V280" t="str">
            <v>No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 t="str">
            <v>AM OPERATORS</v>
          </cell>
          <cell r="B281" t="str">
            <v>Tremblay,Paul</v>
          </cell>
          <cell r="C281" t="str">
            <v>Bradley,Ian</v>
          </cell>
          <cell r="D281" t="str">
            <v>OE</v>
          </cell>
          <cell r="E281" t="str">
            <v>BAE</v>
          </cell>
          <cell r="G281" t="str">
            <v>Cecez, Milka</v>
          </cell>
          <cell r="H281">
            <v>183174</v>
          </cell>
          <cell r="I281" t="str">
            <v>OE</v>
          </cell>
          <cell r="J281" t="str">
            <v>Y</v>
          </cell>
          <cell r="K281" t="str">
            <v>YES</v>
          </cell>
          <cell r="P281">
            <v>35</v>
          </cell>
          <cell r="Q281">
            <v>35</v>
          </cell>
          <cell r="R281">
            <v>35</v>
          </cell>
          <cell r="S281">
            <v>35</v>
          </cell>
          <cell r="T281">
            <v>140</v>
          </cell>
          <cell r="U281" t="str">
            <v>Yes</v>
          </cell>
          <cell r="W281">
            <v>1</v>
          </cell>
          <cell r="X281">
            <v>1</v>
          </cell>
          <cell r="Y281">
            <v>1</v>
          </cell>
          <cell r="Z281">
            <v>1</v>
          </cell>
        </row>
        <row r="282">
          <cell r="A282" t="str">
            <v>AM OPERATORS</v>
          </cell>
          <cell r="B282" t="str">
            <v>Tremblay,Paul</v>
          </cell>
          <cell r="C282" t="str">
            <v>Bradley,Ian</v>
          </cell>
          <cell r="D282" t="str">
            <v>OE</v>
          </cell>
          <cell r="G282" t="str">
            <v>Sohail, Akram</v>
          </cell>
          <cell r="H282">
            <v>183175</v>
          </cell>
          <cell r="I282" t="str">
            <v>OE</v>
          </cell>
          <cell r="J282" t="str">
            <v>Y</v>
          </cell>
          <cell r="V282" t="str">
            <v>No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 t="str">
            <v>AM OPERATORS</v>
          </cell>
          <cell r="B283" t="str">
            <v>Tremblay,Paul</v>
          </cell>
          <cell r="C283" t="str">
            <v>Bradley,Ian</v>
          </cell>
          <cell r="D283" t="str">
            <v>OF</v>
          </cell>
          <cell r="G283" t="str">
            <v>Guo, Yinhua</v>
          </cell>
          <cell r="H283">
            <v>183172</v>
          </cell>
          <cell r="I283" t="str">
            <v>OF</v>
          </cell>
          <cell r="J283" t="str">
            <v>Y</v>
          </cell>
          <cell r="M283">
            <v>1</v>
          </cell>
          <cell r="V283" t="str">
            <v>No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 t="str">
            <v>AM OPERATORS</v>
          </cell>
          <cell r="B284" t="str">
            <v>Tremblay,Paul</v>
          </cell>
          <cell r="C284" t="str">
            <v>Bradley,Ian</v>
          </cell>
          <cell r="D284" t="str">
            <v>OF</v>
          </cell>
          <cell r="G284" t="str">
            <v>Leeman, Mike</v>
          </cell>
          <cell r="H284">
            <v>183177</v>
          </cell>
          <cell r="I284" t="str">
            <v>OF</v>
          </cell>
          <cell r="J284" t="str">
            <v>Y</v>
          </cell>
          <cell r="M284">
            <v>1</v>
          </cell>
          <cell r="V284" t="str">
            <v>No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 t="str">
            <v>AM OPERATORS</v>
          </cell>
          <cell r="B285" t="str">
            <v>Tremblay,Paul</v>
          </cell>
          <cell r="C285" t="str">
            <v>Bradley,Ian</v>
          </cell>
          <cell r="D285" t="str">
            <v>OF</v>
          </cell>
          <cell r="G285" t="str">
            <v>Rowe, Scott</v>
          </cell>
          <cell r="H285">
            <v>183178</v>
          </cell>
          <cell r="I285" t="str">
            <v>OF</v>
          </cell>
          <cell r="J285" t="str">
            <v>Y</v>
          </cell>
          <cell r="M285">
            <v>1</v>
          </cell>
          <cell r="V285" t="str">
            <v>No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 t="str">
            <v>AM OPERATORS</v>
          </cell>
          <cell r="B286" t="str">
            <v>Tremblay,Paul</v>
          </cell>
          <cell r="C286" t="str">
            <v>Bradley,Ian</v>
          </cell>
          <cell r="D286" t="str">
            <v>ON</v>
          </cell>
          <cell r="G286" t="str">
            <v>Johnson, Richard</v>
          </cell>
          <cell r="H286">
            <v>47260</v>
          </cell>
          <cell r="I286" t="str">
            <v>ON</v>
          </cell>
          <cell r="J286" t="str">
            <v>Y</v>
          </cell>
          <cell r="N286">
            <v>1</v>
          </cell>
          <cell r="V286" t="str">
            <v>No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 t="str">
            <v>AM OPERATORS</v>
          </cell>
          <cell r="B287" t="str">
            <v>Tremblay,Paul</v>
          </cell>
          <cell r="C287" t="str">
            <v>Bradley,Ian</v>
          </cell>
          <cell r="D287" t="str">
            <v>ON</v>
          </cell>
          <cell r="G287" t="str">
            <v>Hyatt, Mel</v>
          </cell>
          <cell r="H287">
            <v>287182</v>
          </cell>
          <cell r="I287" t="str">
            <v>ON</v>
          </cell>
          <cell r="J287" t="str">
            <v>Y</v>
          </cell>
          <cell r="N287">
            <v>1</v>
          </cell>
          <cell r="V287" t="str">
            <v>No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 t="str">
            <v>AM OPERATORS</v>
          </cell>
          <cell r="B288" t="str">
            <v>Tremblay,Paul</v>
          </cell>
          <cell r="C288" t="str">
            <v>Bradley,Ian</v>
          </cell>
          <cell r="D288" t="str">
            <v>OP</v>
          </cell>
          <cell r="G288" t="str">
            <v>Giralico, Sante</v>
          </cell>
          <cell r="H288">
            <v>181950</v>
          </cell>
          <cell r="I288" t="str">
            <v>OP</v>
          </cell>
          <cell r="J288" t="str">
            <v>Y</v>
          </cell>
          <cell r="V288" t="str">
            <v>No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 t="str">
            <v>AM OPERATORS</v>
          </cell>
          <cell r="B289" t="str">
            <v>Tremblay,Paul</v>
          </cell>
          <cell r="C289" t="str">
            <v>Bradley,Ian</v>
          </cell>
          <cell r="D289" t="str">
            <v>OP</v>
          </cell>
          <cell r="G289" t="str">
            <v>Nattress, Simone</v>
          </cell>
          <cell r="H289">
            <v>183160</v>
          </cell>
          <cell r="I289" t="str">
            <v>OP</v>
          </cell>
          <cell r="J289" t="str">
            <v>Y</v>
          </cell>
          <cell r="V289" t="str">
            <v>No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 t="str">
            <v>AM OPERATORS</v>
          </cell>
          <cell r="B290" t="str">
            <v>Tremblay,Paul</v>
          </cell>
          <cell r="C290" t="str">
            <v>Bradley,Ian</v>
          </cell>
          <cell r="D290" t="str">
            <v>OP</v>
          </cell>
          <cell r="G290" t="str">
            <v>Simpson, Cheryl</v>
          </cell>
          <cell r="H290">
            <v>525763</v>
          </cell>
          <cell r="I290" t="str">
            <v>OP</v>
          </cell>
          <cell r="J290" t="str">
            <v>Y</v>
          </cell>
          <cell r="O290">
            <v>1</v>
          </cell>
          <cell r="V290" t="str">
            <v>No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 t="str">
            <v>AM OPERATORS</v>
          </cell>
          <cell r="B291" t="str">
            <v>Tremblay,Paul</v>
          </cell>
          <cell r="C291" t="str">
            <v>Bradley,Ian</v>
          </cell>
          <cell r="D291" t="str">
            <v>OPER FACILIT</v>
          </cell>
          <cell r="E291">
            <v>4514</v>
          </cell>
          <cell r="G291" t="str">
            <v>Chen,Rongliang</v>
          </cell>
          <cell r="H291">
            <v>42937</v>
          </cell>
          <cell r="I291" t="str">
            <v>OF</v>
          </cell>
          <cell r="J291" t="str">
            <v>Y</v>
          </cell>
          <cell r="K291" t="str">
            <v>YES</v>
          </cell>
          <cell r="P291">
            <v>35</v>
          </cell>
          <cell r="Q291">
            <v>35</v>
          </cell>
          <cell r="R291">
            <v>35</v>
          </cell>
          <cell r="S291">
            <v>35</v>
          </cell>
          <cell r="T291">
            <v>140</v>
          </cell>
          <cell r="U291" t="str">
            <v>Yes</v>
          </cell>
          <cell r="W291">
            <v>1</v>
          </cell>
          <cell r="X291">
            <v>1</v>
          </cell>
          <cell r="Y291">
            <v>1</v>
          </cell>
          <cell r="Z291">
            <v>1</v>
          </cell>
        </row>
        <row r="292">
          <cell r="A292" t="str">
            <v>AM OPERATORS</v>
          </cell>
          <cell r="B292" t="str">
            <v>Tremblay,Paul</v>
          </cell>
          <cell r="C292" t="str">
            <v>Bradley,Ian</v>
          </cell>
          <cell r="D292" t="str">
            <v>OPER FACILIT</v>
          </cell>
          <cell r="E292">
            <v>4514</v>
          </cell>
          <cell r="G292" t="str">
            <v>Hewson,Alex</v>
          </cell>
          <cell r="H292">
            <v>55129</v>
          </cell>
          <cell r="I292" t="str">
            <v>OF</v>
          </cell>
          <cell r="M292">
            <v>1</v>
          </cell>
          <cell r="V292" t="str">
            <v>No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 t="str">
            <v>AM OPERATORS</v>
          </cell>
          <cell r="B293" t="str">
            <v>Tremblay,Paul</v>
          </cell>
          <cell r="C293" t="str">
            <v>Bradley,Ian</v>
          </cell>
          <cell r="D293" t="str">
            <v>OPER FACILIT</v>
          </cell>
          <cell r="E293">
            <v>4514</v>
          </cell>
          <cell r="G293" t="str">
            <v>Haromszeki,Robert L.</v>
          </cell>
          <cell r="H293">
            <v>59897</v>
          </cell>
          <cell r="I293" t="str">
            <v>OF</v>
          </cell>
          <cell r="M293">
            <v>1</v>
          </cell>
          <cell r="V293" t="str">
            <v>No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 t="str">
            <v>AM OPERATORS</v>
          </cell>
          <cell r="B294" t="str">
            <v>Tremblay,Paul</v>
          </cell>
          <cell r="C294" t="str">
            <v>Bradley,Ian</v>
          </cell>
          <cell r="D294" t="str">
            <v>OPER FACILIT</v>
          </cell>
          <cell r="E294">
            <v>4514</v>
          </cell>
          <cell r="G294" t="str">
            <v>Clunies,Linda</v>
          </cell>
          <cell r="H294">
            <v>120526</v>
          </cell>
          <cell r="I294" t="str">
            <v>OF</v>
          </cell>
          <cell r="M294">
            <v>1</v>
          </cell>
          <cell r="V294" t="str">
            <v>No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 t="str">
            <v>AM OPERATORS</v>
          </cell>
          <cell r="B295" t="str">
            <v>Tremblay,Paul</v>
          </cell>
          <cell r="C295" t="str">
            <v>Bradley,Ian</v>
          </cell>
          <cell r="D295" t="str">
            <v>OPER FACILIT</v>
          </cell>
          <cell r="E295">
            <v>4514</v>
          </cell>
          <cell r="G295" t="str">
            <v>Camelino,Ruben</v>
          </cell>
          <cell r="H295">
            <v>176396</v>
          </cell>
          <cell r="I295" t="str">
            <v>OF</v>
          </cell>
          <cell r="J295" t="str">
            <v>Y</v>
          </cell>
          <cell r="K295" t="str">
            <v>YES</v>
          </cell>
          <cell r="P295">
            <v>35</v>
          </cell>
          <cell r="Q295">
            <v>35</v>
          </cell>
          <cell r="R295">
            <v>35</v>
          </cell>
          <cell r="S295">
            <v>35</v>
          </cell>
          <cell r="T295">
            <v>140</v>
          </cell>
          <cell r="U295" t="str">
            <v>Yes</v>
          </cell>
          <cell r="W295">
            <v>1</v>
          </cell>
          <cell r="X295">
            <v>1</v>
          </cell>
          <cell r="Y295">
            <v>1</v>
          </cell>
          <cell r="Z295">
            <v>1</v>
          </cell>
        </row>
        <row r="296">
          <cell r="A296" t="str">
            <v>AM OPERATORS</v>
          </cell>
          <cell r="B296" t="str">
            <v>Tremblay,Paul</v>
          </cell>
          <cell r="C296" t="str">
            <v>Bradley,Ian</v>
          </cell>
          <cell r="D296" t="str">
            <v>OPER FACILIT</v>
          </cell>
          <cell r="E296">
            <v>4514</v>
          </cell>
          <cell r="G296" t="str">
            <v>Cheuk,Vivian</v>
          </cell>
          <cell r="H296">
            <v>177624</v>
          </cell>
          <cell r="I296" t="str">
            <v>OF</v>
          </cell>
          <cell r="M296">
            <v>1</v>
          </cell>
          <cell r="V296" t="str">
            <v>No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 t="str">
            <v>AM OPERATORS</v>
          </cell>
          <cell r="B297" t="str">
            <v>Tremblay,Paul</v>
          </cell>
          <cell r="C297" t="str">
            <v>Bradley,Ian</v>
          </cell>
          <cell r="D297" t="str">
            <v>OPER FACILIT</v>
          </cell>
          <cell r="E297">
            <v>4514</v>
          </cell>
          <cell r="G297" t="str">
            <v>Pan,Danmin</v>
          </cell>
          <cell r="H297">
            <v>180361</v>
          </cell>
          <cell r="I297" t="str">
            <v>OF</v>
          </cell>
          <cell r="M297">
            <v>1</v>
          </cell>
          <cell r="V297" t="str">
            <v>No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 t="str">
            <v>AM OPERATORS</v>
          </cell>
          <cell r="B298" t="str">
            <v>Tremblay,Paul</v>
          </cell>
          <cell r="C298" t="str">
            <v>Bradley,Ian</v>
          </cell>
          <cell r="D298" t="str">
            <v>OPER FACILIT</v>
          </cell>
          <cell r="E298">
            <v>4514</v>
          </cell>
          <cell r="G298" t="str">
            <v>Chan,Kathy</v>
          </cell>
          <cell r="H298">
            <v>180363</v>
          </cell>
          <cell r="I298" t="str">
            <v>OF</v>
          </cell>
          <cell r="M298">
            <v>1</v>
          </cell>
          <cell r="V298" t="str">
            <v>No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 t="str">
            <v>AM OPERATORS</v>
          </cell>
          <cell r="B299" t="str">
            <v>Tremblay,Paul</v>
          </cell>
          <cell r="C299" t="str">
            <v>Bradley,Ian</v>
          </cell>
          <cell r="D299" t="str">
            <v>OPER FACILIT</v>
          </cell>
          <cell r="E299">
            <v>4514</v>
          </cell>
          <cell r="G299" t="str">
            <v>Tai,Edwin</v>
          </cell>
          <cell r="H299">
            <v>180372</v>
          </cell>
          <cell r="I299" t="str">
            <v>OF</v>
          </cell>
          <cell r="M299">
            <v>1</v>
          </cell>
          <cell r="V299" t="str">
            <v>No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 t="str">
            <v>AM OPERATORS</v>
          </cell>
          <cell r="B300" t="str">
            <v>Tremblay,Paul</v>
          </cell>
          <cell r="C300" t="str">
            <v>Bradley,Ian</v>
          </cell>
          <cell r="D300" t="str">
            <v>OPER FACILIT</v>
          </cell>
          <cell r="E300">
            <v>4514</v>
          </cell>
          <cell r="G300" t="str">
            <v>Yuen,Kay Chi-Kiu</v>
          </cell>
          <cell r="H300">
            <v>180616</v>
          </cell>
          <cell r="I300" t="str">
            <v>OF</v>
          </cell>
          <cell r="M300">
            <v>1</v>
          </cell>
          <cell r="V300" t="str">
            <v>No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 t="str">
            <v>AM OPERATORS</v>
          </cell>
          <cell r="B301" t="str">
            <v>Tremblay,Paul</v>
          </cell>
          <cell r="C301" t="str">
            <v>Bradley,Ian</v>
          </cell>
          <cell r="D301" t="str">
            <v>OPER FACILIT</v>
          </cell>
          <cell r="E301">
            <v>4514</v>
          </cell>
          <cell r="G301" t="str">
            <v>Lee,Seunghee Suh</v>
          </cell>
          <cell r="H301">
            <v>180774</v>
          </cell>
          <cell r="I301" t="str">
            <v>OF</v>
          </cell>
          <cell r="M301">
            <v>1</v>
          </cell>
          <cell r="V301" t="str">
            <v>No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 t="str">
            <v>AM OPERATORS</v>
          </cell>
          <cell r="B302" t="str">
            <v>Tremblay,Paul</v>
          </cell>
          <cell r="C302" t="str">
            <v>Bradley,Ian</v>
          </cell>
          <cell r="D302" t="str">
            <v>OPER FACILIT</v>
          </cell>
          <cell r="E302">
            <v>4514</v>
          </cell>
          <cell r="G302" t="str">
            <v>Wong,Michelle C.</v>
          </cell>
          <cell r="H302">
            <v>180856</v>
          </cell>
          <cell r="I302" t="str">
            <v>OF</v>
          </cell>
          <cell r="M302">
            <v>1</v>
          </cell>
          <cell r="V302" t="str">
            <v>No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 t="str">
            <v>AM OPERATORS</v>
          </cell>
          <cell r="B303" t="str">
            <v>Tremblay,Paul</v>
          </cell>
          <cell r="C303" t="str">
            <v>Bradley,Ian</v>
          </cell>
          <cell r="D303" t="str">
            <v>OPER FACILIT</v>
          </cell>
          <cell r="E303">
            <v>4514</v>
          </cell>
          <cell r="G303" t="str">
            <v>Yong,Tze M.</v>
          </cell>
          <cell r="H303">
            <v>180857</v>
          </cell>
          <cell r="I303" t="str">
            <v>OF</v>
          </cell>
          <cell r="M303">
            <v>1</v>
          </cell>
          <cell r="V303" t="str">
            <v>No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 t="str">
            <v>AM OPERATORS</v>
          </cell>
          <cell r="B304" t="str">
            <v>Tremblay,Paul</v>
          </cell>
          <cell r="C304" t="str">
            <v>Bradley,Ian</v>
          </cell>
          <cell r="D304" t="str">
            <v>OPER FACILIT</v>
          </cell>
          <cell r="E304">
            <v>4514</v>
          </cell>
          <cell r="G304" t="str">
            <v>Kuntze,Martin</v>
          </cell>
          <cell r="H304">
            <v>181240</v>
          </cell>
          <cell r="I304" t="str">
            <v>OF</v>
          </cell>
          <cell r="M304">
            <v>1</v>
          </cell>
          <cell r="V304" t="str">
            <v>No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 t="str">
            <v>AM OPERATORS</v>
          </cell>
          <cell r="B305" t="str">
            <v>Tremblay,Paul</v>
          </cell>
          <cell r="C305" t="str">
            <v>Bradley,Ian</v>
          </cell>
          <cell r="D305" t="str">
            <v>OPER FACILIT</v>
          </cell>
          <cell r="E305">
            <v>4514</v>
          </cell>
          <cell r="G305" t="str">
            <v>Salazar,Jason</v>
          </cell>
          <cell r="H305">
            <v>181967</v>
          </cell>
          <cell r="I305" t="str">
            <v>OF</v>
          </cell>
          <cell r="M305">
            <v>1</v>
          </cell>
          <cell r="V305" t="str">
            <v>No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 t="str">
            <v>AM OPERATORS</v>
          </cell>
          <cell r="B306" t="str">
            <v>Tremblay,Paul</v>
          </cell>
          <cell r="C306" t="str">
            <v>Bradley,Ian</v>
          </cell>
          <cell r="D306" t="str">
            <v>OPER FACILIT</v>
          </cell>
          <cell r="E306">
            <v>4514</v>
          </cell>
          <cell r="G306" t="str">
            <v>Selvaratnam,Sarmila</v>
          </cell>
          <cell r="H306">
            <v>182038</v>
          </cell>
          <cell r="I306" t="str">
            <v>OF</v>
          </cell>
          <cell r="M306">
            <v>1</v>
          </cell>
          <cell r="V306" t="str">
            <v>No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 t="str">
            <v>AM OPERATORS</v>
          </cell>
          <cell r="B307" t="str">
            <v>Tremblay,Paul</v>
          </cell>
          <cell r="C307" t="str">
            <v>Bradley,Ian</v>
          </cell>
          <cell r="D307" t="str">
            <v>OPER FACILIT</v>
          </cell>
          <cell r="E307">
            <v>4514</v>
          </cell>
          <cell r="G307" t="str">
            <v>Bassiachvili,Elena</v>
          </cell>
          <cell r="H307">
            <v>182172</v>
          </cell>
          <cell r="I307" t="str">
            <v>OF</v>
          </cell>
          <cell r="M307">
            <v>1</v>
          </cell>
          <cell r="V307" t="str">
            <v>No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 t="str">
            <v>AM OPERATORS</v>
          </cell>
          <cell r="B308" t="str">
            <v>Tremblay,Paul</v>
          </cell>
          <cell r="C308" t="str">
            <v>Bradley,Ian</v>
          </cell>
          <cell r="D308" t="str">
            <v>OPER FACILIT</v>
          </cell>
          <cell r="E308">
            <v>4514</v>
          </cell>
          <cell r="G308" t="str">
            <v>Chan,Yun</v>
          </cell>
          <cell r="H308">
            <v>182256</v>
          </cell>
          <cell r="I308" t="str">
            <v>OF</v>
          </cell>
          <cell r="M308">
            <v>1</v>
          </cell>
          <cell r="V308" t="str">
            <v>No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 t="str">
            <v>AM OPERATORS</v>
          </cell>
          <cell r="B309" t="str">
            <v>Tremblay,Paul</v>
          </cell>
          <cell r="C309" t="str">
            <v>Bradley,Ian</v>
          </cell>
          <cell r="D309" t="str">
            <v>OPER FACILIT</v>
          </cell>
          <cell r="E309">
            <v>4514</v>
          </cell>
          <cell r="G309" t="str">
            <v>Tomasovic,Nikolina</v>
          </cell>
          <cell r="H309">
            <v>182277</v>
          </cell>
          <cell r="I309" t="str">
            <v>OF</v>
          </cell>
          <cell r="M309">
            <v>1</v>
          </cell>
          <cell r="V309" t="str">
            <v>No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 t="str">
            <v>AM OPERATORS</v>
          </cell>
          <cell r="B310" t="str">
            <v>Tremblay,Paul</v>
          </cell>
          <cell r="C310" t="str">
            <v>Bradley,Ian</v>
          </cell>
          <cell r="D310" t="str">
            <v>OPER FACILIT</v>
          </cell>
          <cell r="E310">
            <v>4514</v>
          </cell>
          <cell r="G310" t="str">
            <v>Samoila,Radu</v>
          </cell>
          <cell r="H310">
            <v>182317</v>
          </cell>
          <cell r="I310" t="str">
            <v>OF</v>
          </cell>
          <cell r="M310">
            <v>1</v>
          </cell>
          <cell r="V310" t="str">
            <v>No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 t="str">
            <v>AM OPERATORS</v>
          </cell>
          <cell r="B311" t="str">
            <v>Tremblay,Paul</v>
          </cell>
          <cell r="C311" t="str">
            <v>Bradley,Ian</v>
          </cell>
          <cell r="D311" t="str">
            <v>OPER FACILIT</v>
          </cell>
          <cell r="E311">
            <v>4514</v>
          </cell>
          <cell r="G311" t="str">
            <v>Ficko,Bradley</v>
          </cell>
          <cell r="H311">
            <v>183063</v>
          </cell>
          <cell r="V311" t="str">
            <v>No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 t="str">
            <v>AM OPERATORS</v>
          </cell>
          <cell r="B312" t="str">
            <v>Tremblay,Paul</v>
          </cell>
          <cell r="C312" t="str">
            <v>Bradley,Ian</v>
          </cell>
          <cell r="D312" t="str">
            <v>OPER FACILIT</v>
          </cell>
          <cell r="E312">
            <v>4514</v>
          </cell>
          <cell r="G312" t="str">
            <v>Clayden,Christopher</v>
          </cell>
          <cell r="H312">
            <v>183072</v>
          </cell>
          <cell r="I312" t="str">
            <v>OF</v>
          </cell>
          <cell r="M312">
            <v>1</v>
          </cell>
          <cell r="V312" t="str">
            <v>No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 t="str">
            <v>AM OPERATORS</v>
          </cell>
          <cell r="B313" t="str">
            <v>Tremblay,Paul</v>
          </cell>
          <cell r="C313" t="str">
            <v>Bradley,Ian</v>
          </cell>
          <cell r="D313" t="str">
            <v>OPER FACILIT</v>
          </cell>
          <cell r="E313">
            <v>4514</v>
          </cell>
          <cell r="G313" t="str">
            <v>Whittington,Andrew</v>
          </cell>
          <cell r="H313">
            <v>184163</v>
          </cell>
          <cell r="I313" t="str">
            <v>OF</v>
          </cell>
          <cell r="M313">
            <v>1</v>
          </cell>
          <cell r="V313" t="str">
            <v>No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 t="str">
            <v>AM OPERATORS</v>
          </cell>
          <cell r="B314" t="str">
            <v>Tremblay,Paul</v>
          </cell>
          <cell r="C314" t="str">
            <v>Bradley,Ian</v>
          </cell>
          <cell r="D314" t="str">
            <v>OPER FACILIT</v>
          </cell>
          <cell r="E314">
            <v>4514</v>
          </cell>
          <cell r="G314" t="str">
            <v>Feaver,Eldon</v>
          </cell>
          <cell r="H314">
            <v>297283</v>
          </cell>
          <cell r="I314" t="str">
            <v>OF</v>
          </cell>
          <cell r="J314" t="str">
            <v>Y</v>
          </cell>
          <cell r="K314" t="str">
            <v>YES</v>
          </cell>
          <cell r="P314">
            <v>35</v>
          </cell>
          <cell r="Q314">
            <v>35</v>
          </cell>
          <cell r="R314">
            <v>0</v>
          </cell>
          <cell r="S314">
            <v>0</v>
          </cell>
          <cell r="T314">
            <v>70</v>
          </cell>
          <cell r="U314" t="str">
            <v>Yes</v>
          </cell>
          <cell r="W314">
            <v>1</v>
          </cell>
          <cell r="X314">
            <v>1</v>
          </cell>
          <cell r="Y314">
            <v>0</v>
          </cell>
          <cell r="Z314">
            <v>0</v>
          </cell>
        </row>
        <row r="315">
          <cell r="A315" t="str">
            <v>AM OPERATORS</v>
          </cell>
          <cell r="B315" t="str">
            <v>Tremblay,Paul</v>
          </cell>
          <cell r="C315" t="str">
            <v>Bradley,Ian</v>
          </cell>
          <cell r="D315" t="str">
            <v>OPER FACILIT</v>
          </cell>
          <cell r="E315">
            <v>4514</v>
          </cell>
          <cell r="G315" t="str">
            <v>Gauci,Walter</v>
          </cell>
          <cell r="H315">
            <v>404334</v>
          </cell>
          <cell r="I315" t="str">
            <v>OF</v>
          </cell>
          <cell r="M315">
            <v>1</v>
          </cell>
          <cell r="V315" t="str">
            <v>No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 t="str">
            <v>AM OPERATORS</v>
          </cell>
          <cell r="B316" t="str">
            <v>Tremblay,Paul</v>
          </cell>
          <cell r="C316" t="str">
            <v>Bradley,Ian</v>
          </cell>
          <cell r="D316" t="str">
            <v>OPER FACILIT</v>
          </cell>
          <cell r="E316">
            <v>4514</v>
          </cell>
          <cell r="G316" t="str">
            <v>Wheatstone,Michael</v>
          </cell>
          <cell r="H316">
            <v>417571</v>
          </cell>
          <cell r="I316" t="str">
            <v>OF</v>
          </cell>
          <cell r="M316">
            <v>1</v>
          </cell>
          <cell r="V316" t="str">
            <v>No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 t="str">
            <v>AM OPERATORS</v>
          </cell>
          <cell r="B317" t="str">
            <v>Tremblay,Paul</v>
          </cell>
          <cell r="C317" t="str">
            <v>Bradley,Ian</v>
          </cell>
          <cell r="D317" t="str">
            <v>OPER FACILIT</v>
          </cell>
          <cell r="E317">
            <v>4514</v>
          </cell>
          <cell r="G317" t="str">
            <v>Mouck,Allan</v>
          </cell>
          <cell r="H317">
            <v>443212</v>
          </cell>
          <cell r="I317" t="str">
            <v>OF</v>
          </cell>
          <cell r="J317" t="str">
            <v>Y</v>
          </cell>
          <cell r="K317" t="str">
            <v>YES</v>
          </cell>
          <cell r="P317">
            <v>39</v>
          </cell>
          <cell r="Q317">
            <v>41</v>
          </cell>
          <cell r="R317">
            <v>42</v>
          </cell>
          <cell r="S317">
            <v>40</v>
          </cell>
          <cell r="T317">
            <v>162</v>
          </cell>
          <cell r="U317" t="str">
            <v>Yes</v>
          </cell>
          <cell r="W317">
            <v>1</v>
          </cell>
          <cell r="X317">
            <v>1</v>
          </cell>
          <cell r="Y317">
            <v>1</v>
          </cell>
          <cell r="Z317">
            <v>1</v>
          </cell>
        </row>
        <row r="318">
          <cell r="A318" t="str">
            <v>AM OPERATORS</v>
          </cell>
          <cell r="B318" t="str">
            <v>Tremblay,Paul</v>
          </cell>
          <cell r="C318" t="str">
            <v>Bradley,Ian</v>
          </cell>
          <cell r="D318" t="str">
            <v>OPER FACILIT</v>
          </cell>
          <cell r="E318">
            <v>4514</v>
          </cell>
          <cell r="G318" t="str">
            <v>Klein,Meir</v>
          </cell>
          <cell r="H318">
            <v>492814</v>
          </cell>
          <cell r="I318" t="str">
            <v>OF</v>
          </cell>
          <cell r="J318" t="str">
            <v>Y</v>
          </cell>
          <cell r="K318" t="str">
            <v>YES</v>
          </cell>
          <cell r="P318">
            <v>35</v>
          </cell>
          <cell r="Q318">
            <v>35</v>
          </cell>
          <cell r="R318">
            <v>35</v>
          </cell>
          <cell r="S318">
            <v>35</v>
          </cell>
          <cell r="T318">
            <v>140</v>
          </cell>
          <cell r="U318" t="str">
            <v>Yes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</row>
        <row r="319">
          <cell r="A319" t="str">
            <v>AM OPERATORS</v>
          </cell>
          <cell r="B319" t="str">
            <v>Tremblay,Paul</v>
          </cell>
          <cell r="C319" t="str">
            <v>Bradley,Ian</v>
          </cell>
          <cell r="D319" t="str">
            <v>OPER FACILIT</v>
          </cell>
          <cell r="E319">
            <v>4514</v>
          </cell>
          <cell r="G319" t="str">
            <v>Yuen,Andrew H</v>
          </cell>
          <cell r="H319">
            <v>494326</v>
          </cell>
          <cell r="I319" t="str">
            <v>OF</v>
          </cell>
          <cell r="M319">
            <v>1</v>
          </cell>
          <cell r="V319" t="str">
            <v>No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 t="str">
            <v>AM OPERATORS</v>
          </cell>
          <cell r="B320" t="str">
            <v>Tremblay,Paul</v>
          </cell>
          <cell r="C320" t="str">
            <v>Bradley,Ian</v>
          </cell>
          <cell r="D320" t="str">
            <v>OPER FACILIT</v>
          </cell>
          <cell r="E320">
            <v>4514</v>
          </cell>
          <cell r="G320" t="str">
            <v>Hill,David Stuart</v>
          </cell>
          <cell r="H320">
            <v>517804</v>
          </cell>
          <cell r="I320" t="str">
            <v>OF</v>
          </cell>
          <cell r="M320">
            <v>1</v>
          </cell>
          <cell r="V320" t="str">
            <v>No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 t="str">
            <v>AM OPERATORS</v>
          </cell>
          <cell r="B321" t="str">
            <v>Tremblay,Paul</v>
          </cell>
          <cell r="C321" t="str">
            <v>Bradley,Ian</v>
          </cell>
          <cell r="D321" t="str">
            <v>OPER FACILIT</v>
          </cell>
          <cell r="E321">
            <v>4514</v>
          </cell>
          <cell r="G321" t="str">
            <v>Kochuta,Carole Louise</v>
          </cell>
          <cell r="H321">
            <v>518273</v>
          </cell>
          <cell r="I321" t="str">
            <v>OF</v>
          </cell>
          <cell r="M321">
            <v>1</v>
          </cell>
          <cell r="V321" t="str">
            <v>No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 t="str">
            <v>AM OPERATORS</v>
          </cell>
          <cell r="B322" t="str">
            <v>Tremblay,Paul</v>
          </cell>
          <cell r="C322" t="str">
            <v>Bradley,Ian</v>
          </cell>
          <cell r="D322" t="str">
            <v>OPER FACILIT</v>
          </cell>
          <cell r="E322">
            <v>4514</v>
          </cell>
          <cell r="G322" t="str">
            <v>Penrice,J R</v>
          </cell>
          <cell r="H322">
            <v>576975</v>
          </cell>
          <cell r="I322" t="str">
            <v>OF</v>
          </cell>
          <cell r="M322">
            <v>1</v>
          </cell>
          <cell r="V322" t="str">
            <v>No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 t="str">
            <v>AM OPERATORS</v>
          </cell>
          <cell r="B323" t="str">
            <v>Tremblay,Paul</v>
          </cell>
          <cell r="C323" t="str">
            <v>Bradley,Ian</v>
          </cell>
          <cell r="D323" t="str">
            <v>OPER FACILIT</v>
          </cell>
          <cell r="E323">
            <v>4514</v>
          </cell>
          <cell r="G323" t="str">
            <v>Anam,William</v>
          </cell>
          <cell r="H323">
            <v>594881</v>
          </cell>
          <cell r="I323" t="str">
            <v>OF</v>
          </cell>
          <cell r="M323">
            <v>1</v>
          </cell>
          <cell r="V323" t="str">
            <v>No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 t="str">
            <v>AM OPERATORS</v>
          </cell>
          <cell r="B324" t="str">
            <v>Tremblay,Paul</v>
          </cell>
          <cell r="C324" t="str">
            <v>Bradley,Ian</v>
          </cell>
          <cell r="D324" t="str">
            <v>OPER FACILIT</v>
          </cell>
          <cell r="E324">
            <v>4514</v>
          </cell>
          <cell r="G324" t="str">
            <v>Lo,Anita Siu Man</v>
          </cell>
          <cell r="H324">
            <v>600061</v>
          </cell>
          <cell r="I324" t="str">
            <v>OF</v>
          </cell>
          <cell r="M324">
            <v>1</v>
          </cell>
          <cell r="V324" t="str">
            <v>No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 t="str">
            <v>AM OPERATORS</v>
          </cell>
          <cell r="B325" t="str">
            <v>Tremblay,Paul</v>
          </cell>
          <cell r="C325" t="str">
            <v>Bradley,Ian</v>
          </cell>
          <cell r="D325" t="str">
            <v>OPER FACILIT</v>
          </cell>
          <cell r="E325">
            <v>4514</v>
          </cell>
          <cell r="G325" t="str">
            <v>Kwan,Tak Keung</v>
          </cell>
          <cell r="H325">
            <v>853433</v>
          </cell>
          <cell r="I325" t="str">
            <v>OF</v>
          </cell>
          <cell r="M325">
            <v>1</v>
          </cell>
          <cell r="V325" t="str">
            <v>No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 t="str">
            <v>AM OPERATORS</v>
          </cell>
          <cell r="B326" t="str">
            <v>Tremblay,Paul</v>
          </cell>
          <cell r="C326" t="str">
            <v>Bradley,Ian</v>
          </cell>
          <cell r="D326" t="str">
            <v>OPER FACILIT</v>
          </cell>
          <cell r="E326">
            <v>4514</v>
          </cell>
          <cell r="G326" t="str">
            <v>Klett,Thomas</v>
          </cell>
          <cell r="H326">
            <v>901005</v>
          </cell>
          <cell r="I326" t="str">
            <v>OF</v>
          </cell>
          <cell r="M326">
            <v>1</v>
          </cell>
          <cell r="V326" t="str">
            <v>No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 t="str">
            <v>AM OPERATORS</v>
          </cell>
          <cell r="B327" t="str">
            <v>Tremblay,Paul</v>
          </cell>
          <cell r="C327" t="str">
            <v>Bradley,Ian</v>
          </cell>
          <cell r="D327" t="str">
            <v>OPER FACILIT</v>
          </cell>
          <cell r="E327">
            <v>4514</v>
          </cell>
          <cell r="G327" t="str">
            <v>Salomaa,Olli</v>
          </cell>
          <cell r="H327">
            <v>946463</v>
          </cell>
          <cell r="I327" t="str">
            <v>OF</v>
          </cell>
          <cell r="M327">
            <v>1</v>
          </cell>
          <cell r="V327" t="str">
            <v>No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 t="str">
            <v>AM OPERATORS</v>
          </cell>
          <cell r="B328" t="str">
            <v>Tremblay,Paul</v>
          </cell>
          <cell r="C328" t="str">
            <v>Bradley,Ian</v>
          </cell>
          <cell r="D328" t="str">
            <v>OPER FACILIT</v>
          </cell>
          <cell r="E328">
            <v>4514</v>
          </cell>
          <cell r="G328" t="str">
            <v>Tsang,Clara</v>
          </cell>
          <cell r="H328">
            <v>947163</v>
          </cell>
          <cell r="I328" t="str">
            <v>OF</v>
          </cell>
          <cell r="M328">
            <v>1</v>
          </cell>
          <cell r="V328" t="str">
            <v>No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 t="str">
            <v>AM OPERATORS</v>
          </cell>
          <cell r="B329" t="str">
            <v>Tremblay,Paul</v>
          </cell>
          <cell r="C329" t="str">
            <v>Bradley,Ian</v>
          </cell>
          <cell r="D329" t="str">
            <v>Unknown</v>
          </cell>
          <cell r="E329" t="str">
            <v>TBD</v>
          </cell>
          <cell r="G329" t="str">
            <v>Willett,Kevin Richard</v>
          </cell>
          <cell r="H329">
            <v>183158</v>
          </cell>
          <cell r="I329" t="str">
            <v>ON</v>
          </cell>
          <cell r="J329" t="str">
            <v>Y</v>
          </cell>
          <cell r="N329">
            <v>1</v>
          </cell>
          <cell r="P329">
            <v>0</v>
          </cell>
          <cell r="Q329">
            <v>24</v>
          </cell>
          <cell r="R329">
            <v>0</v>
          </cell>
          <cell r="S329">
            <v>0</v>
          </cell>
          <cell r="T329">
            <v>24</v>
          </cell>
          <cell r="U329" t="str">
            <v>Yes</v>
          </cell>
          <cell r="W329">
            <v>0</v>
          </cell>
          <cell r="X329">
            <v>1</v>
          </cell>
          <cell r="Y329">
            <v>0</v>
          </cell>
          <cell r="Z329">
            <v>0</v>
          </cell>
        </row>
        <row r="330">
          <cell r="A330" t="str">
            <v>AM OPERATORS</v>
          </cell>
          <cell r="B330" t="str">
            <v>Tremblay,Paul</v>
          </cell>
          <cell r="C330" t="str">
            <v>Colden,Brad</v>
          </cell>
          <cell r="D330" t="str">
            <v>None</v>
          </cell>
          <cell r="E330">
            <v>4197</v>
          </cell>
          <cell r="G330" t="str">
            <v>Macdonald,Tom</v>
          </cell>
          <cell r="H330">
            <v>95473</v>
          </cell>
          <cell r="I330" t="str">
            <v>ON</v>
          </cell>
          <cell r="N330">
            <v>1</v>
          </cell>
          <cell r="V330" t="str">
            <v>No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 t="str">
            <v>AM OPERATORS</v>
          </cell>
          <cell r="B331" t="str">
            <v>Tremblay,Paul</v>
          </cell>
          <cell r="C331" t="str">
            <v>Colden,Brad</v>
          </cell>
          <cell r="D331" t="str">
            <v>None</v>
          </cell>
          <cell r="E331">
            <v>4197</v>
          </cell>
          <cell r="G331" t="str">
            <v>Lee,Barb</v>
          </cell>
          <cell r="H331">
            <v>214130</v>
          </cell>
          <cell r="I331" t="str">
            <v>ON</v>
          </cell>
          <cell r="N331">
            <v>1</v>
          </cell>
          <cell r="V331" t="str">
            <v>No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 t="str">
            <v>AM OPERATORS</v>
          </cell>
          <cell r="B332" t="str">
            <v>Tremblay,Paul</v>
          </cell>
          <cell r="C332" t="str">
            <v>Colden,Brad</v>
          </cell>
          <cell r="D332" t="str">
            <v>None</v>
          </cell>
          <cell r="E332">
            <v>4197</v>
          </cell>
          <cell r="G332" t="str">
            <v>Boatman,Dave</v>
          </cell>
          <cell r="H332">
            <v>385714</v>
          </cell>
          <cell r="I332" t="str">
            <v>ON</v>
          </cell>
          <cell r="N332">
            <v>1</v>
          </cell>
          <cell r="V332" t="str">
            <v>No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 t="str">
            <v>AM OPERATORS</v>
          </cell>
          <cell r="B333" t="str">
            <v>Tremblay,Paul</v>
          </cell>
          <cell r="C333" t="str">
            <v>Colden,Brad</v>
          </cell>
          <cell r="D333" t="str">
            <v>None</v>
          </cell>
          <cell r="E333">
            <v>4197</v>
          </cell>
          <cell r="G333" t="str">
            <v>Shannon,Tim</v>
          </cell>
          <cell r="H333">
            <v>385721</v>
          </cell>
          <cell r="I333" t="str">
            <v>ON</v>
          </cell>
          <cell r="N333">
            <v>1</v>
          </cell>
          <cell r="V333" t="str">
            <v>No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 t="str">
            <v>AM OPERATORS</v>
          </cell>
          <cell r="B334" t="str">
            <v>Tremblay,Paul</v>
          </cell>
          <cell r="C334" t="str">
            <v>Crawford,Tom</v>
          </cell>
          <cell r="D334" t="str">
            <v>None</v>
          </cell>
          <cell r="E334">
            <v>4197</v>
          </cell>
          <cell r="G334" t="str">
            <v>Wilson,Frank</v>
          </cell>
          <cell r="H334">
            <v>180714</v>
          </cell>
          <cell r="I334" t="str">
            <v>ON</v>
          </cell>
          <cell r="N334">
            <v>1</v>
          </cell>
          <cell r="V334" t="str">
            <v>No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 t="str">
            <v>AM OPERATORS</v>
          </cell>
          <cell r="B335" t="str">
            <v>Tremblay,Paul</v>
          </cell>
          <cell r="C335" t="str">
            <v>Crawford,Tom</v>
          </cell>
          <cell r="D335" t="str">
            <v>None</v>
          </cell>
          <cell r="E335">
            <v>4336</v>
          </cell>
          <cell r="G335" t="str">
            <v>Hacker,Karen</v>
          </cell>
          <cell r="H335">
            <v>262724</v>
          </cell>
          <cell r="I335" t="str">
            <v>OE</v>
          </cell>
          <cell r="J335" t="str">
            <v>Y</v>
          </cell>
          <cell r="K335" t="str">
            <v>YES</v>
          </cell>
          <cell r="V335" t="str">
            <v>No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 t="str">
            <v>AM OPERATORS</v>
          </cell>
          <cell r="B336" t="str">
            <v>Tremblay,Paul</v>
          </cell>
          <cell r="C336" t="str">
            <v>Ferguson,Mike</v>
          </cell>
          <cell r="D336" t="str">
            <v>None</v>
          </cell>
          <cell r="E336">
            <v>4336</v>
          </cell>
          <cell r="G336" t="str">
            <v>Gray,Jim</v>
          </cell>
          <cell r="H336">
            <v>55755</v>
          </cell>
          <cell r="I336" t="str">
            <v>ON</v>
          </cell>
          <cell r="N336">
            <v>1</v>
          </cell>
          <cell r="V336" t="str">
            <v>No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 t="str">
            <v>AM OPERATORS</v>
          </cell>
          <cell r="B337" t="str">
            <v>Tremblay,Paul</v>
          </cell>
          <cell r="C337" t="str">
            <v>Ferguson,Mike</v>
          </cell>
          <cell r="D337" t="str">
            <v>None</v>
          </cell>
          <cell r="E337">
            <v>4336</v>
          </cell>
          <cell r="G337" t="str">
            <v>Vidler,Scott</v>
          </cell>
          <cell r="H337">
            <v>96404</v>
          </cell>
          <cell r="I337" t="str">
            <v>OE</v>
          </cell>
          <cell r="J337" t="str">
            <v>Y</v>
          </cell>
          <cell r="K337" t="str">
            <v>YES</v>
          </cell>
          <cell r="P337">
            <v>40</v>
          </cell>
          <cell r="Q337">
            <v>40</v>
          </cell>
          <cell r="R337">
            <v>40</v>
          </cell>
          <cell r="S337">
            <v>32</v>
          </cell>
          <cell r="T337">
            <v>152</v>
          </cell>
          <cell r="U337" t="str">
            <v>Yes</v>
          </cell>
          <cell r="W337">
            <v>1</v>
          </cell>
          <cell r="X337">
            <v>1</v>
          </cell>
          <cell r="Y337">
            <v>1</v>
          </cell>
          <cell r="Z337">
            <v>1</v>
          </cell>
        </row>
        <row r="338">
          <cell r="A338" t="str">
            <v>AM OPERATORS</v>
          </cell>
          <cell r="B338" t="str">
            <v>Tremblay,Paul</v>
          </cell>
          <cell r="C338" t="str">
            <v>Ferguson,Mike</v>
          </cell>
          <cell r="D338" t="str">
            <v>None</v>
          </cell>
          <cell r="E338">
            <v>4336</v>
          </cell>
          <cell r="G338" t="str">
            <v>Leszczynski,Peter</v>
          </cell>
          <cell r="H338">
            <v>107240</v>
          </cell>
          <cell r="I338" t="str">
            <v>ON</v>
          </cell>
          <cell r="N338">
            <v>1</v>
          </cell>
          <cell r="V338" t="str">
            <v>No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 t="str">
            <v>AM OPERATORS</v>
          </cell>
          <cell r="B339" t="str">
            <v>Tremblay,Paul</v>
          </cell>
          <cell r="C339" t="str">
            <v>Ferguson,Mike</v>
          </cell>
          <cell r="D339" t="str">
            <v>None</v>
          </cell>
          <cell r="E339">
            <v>4336</v>
          </cell>
          <cell r="G339" t="str">
            <v>Kotopoulis,Archie</v>
          </cell>
          <cell r="H339">
            <v>179683</v>
          </cell>
          <cell r="I339" t="str">
            <v>OE</v>
          </cell>
          <cell r="J339" t="str">
            <v>Y</v>
          </cell>
          <cell r="K339" t="str">
            <v>YES</v>
          </cell>
          <cell r="P339">
            <v>0</v>
          </cell>
          <cell r="Q339">
            <v>35</v>
          </cell>
          <cell r="R339">
            <v>35</v>
          </cell>
          <cell r="S339">
            <v>35</v>
          </cell>
          <cell r="T339">
            <v>105</v>
          </cell>
          <cell r="U339" t="str">
            <v>Yes</v>
          </cell>
          <cell r="W339">
            <v>0</v>
          </cell>
          <cell r="X339">
            <v>1</v>
          </cell>
          <cell r="Y339">
            <v>1</v>
          </cell>
          <cell r="Z339">
            <v>1</v>
          </cell>
        </row>
        <row r="340">
          <cell r="A340" t="str">
            <v>AM OPERATORS</v>
          </cell>
          <cell r="B340" t="str">
            <v>Tremblay,Paul</v>
          </cell>
          <cell r="C340" t="str">
            <v>Ferguson,Mike</v>
          </cell>
          <cell r="D340" t="str">
            <v>None</v>
          </cell>
          <cell r="E340">
            <v>4336</v>
          </cell>
          <cell r="G340" t="str">
            <v>Samitov,Roustam</v>
          </cell>
          <cell r="H340">
            <v>183012</v>
          </cell>
          <cell r="I340" t="str">
            <v>OE</v>
          </cell>
          <cell r="J340" t="str">
            <v>Y</v>
          </cell>
          <cell r="K340" t="str">
            <v>YES</v>
          </cell>
          <cell r="P340">
            <v>42</v>
          </cell>
          <cell r="Q340">
            <v>46</v>
          </cell>
          <cell r="R340">
            <v>42</v>
          </cell>
          <cell r="S340">
            <v>44</v>
          </cell>
          <cell r="T340">
            <v>174</v>
          </cell>
          <cell r="U340" t="str">
            <v>Yes</v>
          </cell>
          <cell r="W340">
            <v>1</v>
          </cell>
          <cell r="X340">
            <v>1</v>
          </cell>
          <cell r="Y340">
            <v>1</v>
          </cell>
          <cell r="Z340">
            <v>1</v>
          </cell>
        </row>
        <row r="341">
          <cell r="A341" t="str">
            <v>AM OPERATORS</v>
          </cell>
          <cell r="B341" t="str">
            <v>Tremblay,Paul</v>
          </cell>
          <cell r="C341" t="str">
            <v>Ferguson,Mike</v>
          </cell>
          <cell r="D341" t="str">
            <v>None</v>
          </cell>
          <cell r="E341">
            <v>4336</v>
          </cell>
          <cell r="G341" t="str">
            <v>Rupke,James</v>
          </cell>
          <cell r="H341">
            <v>183045</v>
          </cell>
          <cell r="I341" t="str">
            <v>OE</v>
          </cell>
          <cell r="J341" t="str">
            <v>Y</v>
          </cell>
          <cell r="K341" t="str">
            <v>YES</v>
          </cell>
          <cell r="P341">
            <v>35</v>
          </cell>
          <cell r="Q341">
            <v>35</v>
          </cell>
          <cell r="R341">
            <v>35</v>
          </cell>
          <cell r="S341">
            <v>0</v>
          </cell>
          <cell r="T341">
            <v>105</v>
          </cell>
          <cell r="U341" t="str">
            <v>Yes</v>
          </cell>
          <cell r="W341">
            <v>1</v>
          </cell>
          <cell r="X341">
            <v>1</v>
          </cell>
          <cell r="Y341">
            <v>1</v>
          </cell>
          <cell r="Z341">
            <v>0</v>
          </cell>
        </row>
        <row r="342">
          <cell r="A342" t="str">
            <v>AM OPERATORS</v>
          </cell>
          <cell r="B342" t="str">
            <v>Tremblay,Paul</v>
          </cell>
          <cell r="C342" t="str">
            <v>Ferguson,Mike</v>
          </cell>
          <cell r="D342" t="str">
            <v>None</v>
          </cell>
          <cell r="E342">
            <v>4336</v>
          </cell>
          <cell r="G342" t="str">
            <v>Werner,Chuck</v>
          </cell>
          <cell r="H342">
            <v>221200</v>
          </cell>
          <cell r="I342" t="str">
            <v>OP</v>
          </cell>
          <cell r="O342" t="str">
            <v>Allocate according to outage breakdown</v>
          </cell>
          <cell r="V342" t="str">
            <v>No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 t="str">
            <v>AM OPERATORS</v>
          </cell>
          <cell r="B343" t="str">
            <v>Tremblay,Paul</v>
          </cell>
          <cell r="C343" t="str">
            <v>Ferguson,Mike</v>
          </cell>
          <cell r="D343" t="str">
            <v>None</v>
          </cell>
          <cell r="E343">
            <v>4387</v>
          </cell>
          <cell r="G343" t="str">
            <v>Mcewen,Doug</v>
          </cell>
          <cell r="H343">
            <v>233576</v>
          </cell>
          <cell r="I343" t="str">
            <v>OP</v>
          </cell>
          <cell r="O343" t="str">
            <v>Allocate according to outage breakdown</v>
          </cell>
          <cell r="V343" t="str">
            <v>No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 t="str">
            <v>AM OPERATORS</v>
          </cell>
          <cell r="B344" t="str">
            <v>Tremblay,Paul</v>
          </cell>
          <cell r="C344" t="str">
            <v>Ferguson,Mike</v>
          </cell>
          <cell r="D344" t="str">
            <v>None</v>
          </cell>
          <cell r="E344">
            <v>4336</v>
          </cell>
          <cell r="G344" t="str">
            <v>Lochhead,David</v>
          </cell>
          <cell r="H344">
            <v>273203</v>
          </cell>
          <cell r="I344" t="str">
            <v>OE</v>
          </cell>
          <cell r="J344" t="str">
            <v>Y</v>
          </cell>
          <cell r="K344" t="str">
            <v>YES</v>
          </cell>
          <cell r="P344">
            <v>35</v>
          </cell>
          <cell r="Q344">
            <v>35</v>
          </cell>
          <cell r="R344">
            <v>35</v>
          </cell>
          <cell r="S344">
            <v>0</v>
          </cell>
          <cell r="T344">
            <v>105</v>
          </cell>
          <cell r="U344" t="str">
            <v>Yes</v>
          </cell>
          <cell r="W344">
            <v>1</v>
          </cell>
          <cell r="X344">
            <v>1</v>
          </cell>
          <cell r="Y344">
            <v>1</v>
          </cell>
          <cell r="Z344">
            <v>0</v>
          </cell>
        </row>
        <row r="345">
          <cell r="A345" t="str">
            <v>AM OPERATORS</v>
          </cell>
          <cell r="B345" t="str">
            <v>Tremblay,Paul</v>
          </cell>
          <cell r="C345" t="str">
            <v>Ferguson,Mike</v>
          </cell>
          <cell r="D345" t="str">
            <v>None</v>
          </cell>
          <cell r="E345">
            <v>4197</v>
          </cell>
          <cell r="G345" t="str">
            <v>Schofield,Patrick</v>
          </cell>
          <cell r="H345">
            <v>274463</v>
          </cell>
          <cell r="I345" t="str">
            <v>ON</v>
          </cell>
          <cell r="N345">
            <v>1</v>
          </cell>
          <cell r="V345" t="str">
            <v>No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 t="str">
            <v>AM OPERATORS</v>
          </cell>
          <cell r="B346" t="str">
            <v>Tremblay,Paul</v>
          </cell>
          <cell r="C346" t="str">
            <v>Ferguson,Mike</v>
          </cell>
          <cell r="D346" t="str">
            <v>None</v>
          </cell>
          <cell r="E346">
            <v>4336</v>
          </cell>
          <cell r="G346" t="str">
            <v>Vella,Lorraine</v>
          </cell>
          <cell r="H346">
            <v>299425</v>
          </cell>
          <cell r="I346" t="str">
            <v>OE</v>
          </cell>
          <cell r="J346" t="str">
            <v>Y</v>
          </cell>
          <cell r="K346" t="str">
            <v>YES</v>
          </cell>
          <cell r="P346">
            <v>36</v>
          </cell>
          <cell r="Q346">
            <v>35</v>
          </cell>
          <cell r="R346">
            <v>35</v>
          </cell>
          <cell r="S346">
            <v>35</v>
          </cell>
          <cell r="T346">
            <v>141</v>
          </cell>
          <cell r="U346" t="str">
            <v>Yes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</row>
        <row r="347">
          <cell r="A347" t="str">
            <v>AM OPERATORS</v>
          </cell>
          <cell r="B347" t="str">
            <v>Tremblay,Paul</v>
          </cell>
          <cell r="C347" t="str">
            <v>Ferguson,Mike</v>
          </cell>
          <cell r="D347" t="str">
            <v>None</v>
          </cell>
          <cell r="E347">
            <v>4197</v>
          </cell>
          <cell r="G347" t="str">
            <v>Williams,David</v>
          </cell>
          <cell r="H347">
            <v>299453</v>
          </cell>
          <cell r="I347" t="str">
            <v>ON</v>
          </cell>
          <cell r="N347">
            <v>1</v>
          </cell>
          <cell r="V347" t="str">
            <v>No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 t="str">
            <v>AM OPERATORS</v>
          </cell>
          <cell r="B348" t="str">
            <v>Tremblay,Paul</v>
          </cell>
          <cell r="C348" t="str">
            <v>Ferguson,Mike</v>
          </cell>
          <cell r="D348" t="str">
            <v>None</v>
          </cell>
          <cell r="E348">
            <v>4336</v>
          </cell>
          <cell r="G348" t="str">
            <v>Mcarthur,Kim</v>
          </cell>
          <cell r="H348">
            <v>404922</v>
          </cell>
          <cell r="I348" t="str">
            <v>OE</v>
          </cell>
          <cell r="J348" t="str">
            <v>Y</v>
          </cell>
          <cell r="K348" t="str">
            <v>YES</v>
          </cell>
          <cell r="P348">
            <v>51</v>
          </cell>
          <cell r="Q348">
            <v>46</v>
          </cell>
          <cell r="R348">
            <v>53</v>
          </cell>
          <cell r="S348">
            <v>43</v>
          </cell>
          <cell r="T348">
            <v>193</v>
          </cell>
          <cell r="U348" t="str">
            <v>Yes</v>
          </cell>
          <cell r="W348">
            <v>1</v>
          </cell>
          <cell r="X348">
            <v>1</v>
          </cell>
          <cell r="Y348">
            <v>1</v>
          </cell>
          <cell r="Z348">
            <v>1</v>
          </cell>
        </row>
        <row r="349">
          <cell r="A349" t="str">
            <v>AM OPERATORS</v>
          </cell>
          <cell r="B349" t="str">
            <v>Tremblay,Paul</v>
          </cell>
          <cell r="C349" t="str">
            <v>Ferguson,Mike</v>
          </cell>
          <cell r="D349" t="str">
            <v>None</v>
          </cell>
          <cell r="E349">
            <v>4336</v>
          </cell>
          <cell r="G349" t="str">
            <v>Leung,Tim</v>
          </cell>
          <cell r="H349">
            <v>410746</v>
          </cell>
          <cell r="I349" t="str">
            <v>OE</v>
          </cell>
          <cell r="J349" t="str">
            <v>Y</v>
          </cell>
          <cell r="K349" t="str">
            <v>YES</v>
          </cell>
          <cell r="P349">
            <v>35</v>
          </cell>
          <cell r="Q349">
            <v>35</v>
          </cell>
          <cell r="R349">
            <v>35</v>
          </cell>
          <cell r="S349">
            <v>35</v>
          </cell>
          <cell r="T349">
            <v>140</v>
          </cell>
          <cell r="U349" t="str">
            <v>Yes</v>
          </cell>
          <cell r="W349">
            <v>1</v>
          </cell>
          <cell r="X349">
            <v>1</v>
          </cell>
          <cell r="Y349">
            <v>1</v>
          </cell>
          <cell r="Z349">
            <v>1</v>
          </cell>
        </row>
        <row r="350">
          <cell r="A350" t="str">
            <v>AM OPERATORS</v>
          </cell>
          <cell r="B350" t="str">
            <v>Tremblay,Paul</v>
          </cell>
          <cell r="C350" t="str">
            <v>Ferguson,Mike</v>
          </cell>
          <cell r="D350" t="str">
            <v>None</v>
          </cell>
          <cell r="E350">
            <v>4336</v>
          </cell>
          <cell r="G350" t="str">
            <v>Riaz,Hamid</v>
          </cell>
          <cell r="H350">
            <v>522942</v>
          </cell>
          <cell r="I350" t="str">
            <v>OE</v>
          </cell>
          <cell r="J350" t="str">
            <v>Y</v>
          </cell>
          <cell r="P350">
            <v>35</v>
          </cell>
          <cell r="Q350">
            <v>35</v>
          </cell>
          <cell r="R350">
            <v>0</v>
          </cell>
          <cell r="S350">
            <v>0</v>
          </cell>
          <cell r="T350">
            <v>70</v>
          </cell>
          <cell r="U350" t="str">
            <v>Yes</v>
          </cell>
          <cell r="W350">
            <v>1</v>
          </cell>
          <cell r="X350">
            <v>1</v>
          </cell>
          <cell r="Y350">
            <v>0</v>
          </cell>
          <cell r="Z350">
            <v>0</v>
          </cell>
        </row>
        <row r="351">
          <cell r="A351" t="str">
            <v>AM OPERATORS</v>
          </cell>
          <cell r="B351" t="str">
            <v>Tremblay,Paul</v>
          </cell>
          <cell r="C351" t="str">
            <v>Ferguson,Mike</v>
          </cell>
          <cell r="D351" t="str">
            <v>None</v>
          </cell>
          <cell r="E351">
            <v>4336</v>
          </cell>
          <cell r="G351" t="str">
            <v>Khan,Hamid Q.</v>
          </cell>
          <cell r="H351">
            <v>601153</v>
          </cell>
          <cell r="I351" t="str">
            <v>OE</v>
          </cell>
          <cell r="J351" t="str">
            <v>Y</v>
          </cell>
          <cell r="K351" t="str">
            <v>YES</v>
          </cell>
          <cell r="P351">
            <v>35</v>
          </cell>
          <cell r="Q351">
            <v>35</v>
          </cell>
          <cell r="R351">
            <v>35</v>
          </cell>
          <cell r="S351">
            <v>35</v>
          </cell>
          <cell r="T351">
            <v>140</v>
          </cell>
          <cell r="U351" t="str">
            <v>Yes</v>
          </cell>
          <cell r="W351">
            <v>1</v>
          </cell>
          <cell r="X351">
            <v>1</v>
          </cell>
          <cell r="Y351">
            <v>1</v>
          </cell>
          <cell r="Z351">
            <v>1</v>
          </cell>
        </row>
        <row r="352">
          <cell r="A352" t="str">
            <v>AM OPERATORS</v>
          </cell>
          <cell r="B352" t="str">
            <v>Tremblay,Paul</v>
          </cell>
          <cell r="C352" t="str">
            <v>Ferguson,Mike</v>
          </cell>
          <cell r="D352" t="str">
            <v>None</v>
          </cell>
          <cell r="E352">
            <v>4336</v>
          </cell>
          <cell r="G352" t="str">
            <v>MacDonald,Rob E</v>
          </cell>
          <cell r="H352">
            <v>943264</v>
          </cell>
          <cell r="I352" t="str">
            <v>ON</v>
          </cell>
          <cell r="J352" t="str">
            <v>Y</v>
          </cell>
          <cell r="N352">
            <v>1</v>
          </cell>
          <cell r="P352">
            <v>29.5</v>
          </cell>
          <cell r="Q352">
            <v>50</v>
          </cell>
          <cell r="R352">
            <v>54</v>
          </cell>
          <cell r="S352">
            <v>0</v>
          </cell>
          <cell r="T352">
            <v>133.5</v>
          </cell>
          <cell r="U352" t="str">
            <v>Yes</v>
          </cell>
          <cell r="W352">
            <v>1</v>
          </cell>
          <cell r="X352">
            <v>1</v>
          </cell>
          <cell r="Y352">
            <v>1</v>
          </cell>
          <cell r="Z352">
            <v>0</v>
          </cell>
        </row>
        <row r="353">
          <cell r="A353" t="str">
            <v>AM OPERATORS</v>
          </cell>
          <cell r="B353" t="str">
            <v>Tremblay,Paul</v>
          </cell>
          <cell r="C353" t="str">
            <v>Ferguson,Mike</v>
          </cell>
          <cell r="D353" t="str">
            <v>None</v>
          </cell>
          <cell r="E353">
            <v>4502</v>
          </cell>
          <cell r="G353" t="str">
            <v>Jackson,Andrew</v>
          </cell>
          <cell r="H353">
            <v>963984</v>
          </cell>
          <cell r="I353" t="str">
            <v>OP&amp;CS</v>
          </cell>
          <cell r="J353" t="str">
            <v>Y</v>
          </cell>
          <cell r="K353" t="str">
            <v>YES</v>
          </cell>
          <cell r="P353">
            <v>39.5</v>
          </cell>
          <cell r="Q353">
            <v>39</v>
          </cell>
          <cell r="R353">
            <v>41</v>
          </cell>
          <cell r="S353">
            <v>40</v>
          </cell>
          <cell r="T353">
            <v>159.5</v>
          </cell>
          <cell r="U353" t="str">
            <v>Yes</v>
          </cell>
          <cell r="W353">
            <v>1</v>
          </cell>
          <cell r="X353">
            <v>1</v>
          </cell>
          <cell r="Y353">
            <v>1</v>
          </cell>
          <cell r="Z353">
            <v>1</v>
          </cell>
        </row>
        <row r="354">
          <cell r="A354" t="str">
            <v>AM OPERATORS</v>
          </cell>
          <cell r="B354" t="str">
            <v>Tremblay,Paul</v>
          </cell>
          <cell r="C354" t="str">
            <v>Ferguson,Mike</v>
          </cell>
          <cell r="D354" t="str">
            <v>None</v>
          </cell>
          <cell r="E354">
            <v>4336</v>
          </cell>
          <cell r="G354" t="str">
            <v>Poulin,Claude</v>
          </cell>
          <cell r="H354">
            <v>969871</v>
          </cell>
          <cell r="I354" t="str">
            <v>ON</v>
          </cell>
          <cell r="N354">
            <v>1</v>
          </cell>
          <cell r="V354" t="str">
            <v>No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 t="str">
            <v>AM OPERATORS</v>
          </cell>
          <cell r="B355" t="str">
            <v>Tremblay,Paul</v>
          </cell>
          <cell r="C355" t="str">
            <v>Ferguson,Mike</v>
          </cell>
          <cell r="D355" t="str">
            <v>Operating Effectiveness</v>
          </cell>
          <cell r="E355">
            <v>4336</v>
          </cell>
          <cell r="G355" t="str">
            <v>Gilligan,Shaun</v>
          </cell>
          <cell r="H355">
            <v>970886</v>
          </cell>
          <cell r="I355" t="str">
            <v>OP&amp;CS</v>
          </cell>
          <cell r="J355" t="str">
            <v>Y</v>
          </cell>
          <cell r="K355" t="str">
            <v>YES</v>
          </cell>
          <cell r="V355" t="str">
            <v>No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 t="str">
            <v>AM OPERATORS</v>
          </cell>
          <cell r="B356" t="str">
            <v>Tremblay,Paul</v>
          </cell>
          <cell r="C356" t="str">
            <v>Jary,Norm</v>
          </cell>
          <cell r="D356" t="str">
            <v>None</v>
          </cell>
          <cell r="E356">
            <v>4197</v>
          </cell>
          <cell r="G356" t="str">
            <v>Mathewson,Steve</v>
          </cell>
          <cell r="H356">
            <v>33075</v>
          </cell>
          <cell r="I356" t="str">
            <v>ON</v>
          </cell>
          <cell r="N356">
            <v>1</v>
          </cell>
          <cell r="V356" t="str">
            <v>No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 t="str">
            <v>AM OPERATORS</v>
          </cell>
          <cell r="B357" t="str">
            <v>Tremblay,Paul</v>
          </cell>
          <cell r="C357" t="str">
            <v>Jary,Norm</v>
          </cell>
          <cell r="D357" t="str">
            <v>None</v>
          </cell>
          <cell r="E357">
            <v>4197</v>
          </cell>
          <cell r="G357" t="str">
            <v>Durham,Dean</v>
          </cell>
          <cell r="H357">
            <v>55083</v>
          </cell>
          <cell r="I357" t="str">
            <v>ON</v>
          </cell>
          <cell r="N357">
            <v>1</v>
          </cell>
          <cell r="V357" t="str">
            <v>No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 t="str">
            <v>AM OPERATORS</v>
          </cell>
          <cell r="B358" t="str">
            <v>Tremblay,Paul</v>
          </cell>
          <cell r="C358" t="str">
            <v>Jary,Norm</v>
          </cell>
          <cell r="D358" t="str">
            <v>None</v>
          </cell>
          <cell r="E358">
            <v>4197</v>
          </cell>
          <cell r="G358" t="str">
            <v>Hare,Brian</v>
          </cell>
          <cell r="H358">
            <v>57666</v>
          </cell>
          <cell r="I358" t="str">
            <v>ON</v>
          </cell>
          <cell r="N358">
            <v>1</v>
          </cell>
          <cell r="V358" t="str">
            <v>No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 t="str">
            <v>AM OPERATORS</v>
          </cell>
          <cell r="B359" t="str">
            <v>Tremblay,Paul</v>
          </cell>
          <cell r="C359" t="str">
            <v>Jary,Norm</v>
          </cell>
          <cell r="D359" t="str">
            <v>None</v>
          </cell>
          <cell r="E359">
            <v>4197</v>
          </cell>
          <cell r="G359" t="str">
            <v>Rowan,Carol</v>
          </cell>
          <cell r="H359">
            <v>90804</v>
          </cell>
          <cell r="I359" t="str">
            <v>ON</v>
          </cell>
          <cell r="N359">
            <v>1</v>
          </cell>
          <cell r="V359" t="str">
            <v>No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 t="str">
            <v>AM OPERATORS</v>
          </cell>
          <cell r="B360" t="str">
            <v>Tremblay,Paul</v>
          </cell>
          <cell r="C360" t="str">
            <v>Jary,Norm</v>
          </cell>
          <cell r="D360" t="str">
            <v>None</v>
          </cell>
          <cell r="E360">
            <v>4197</v>
          </cell>
          <cell r="G360" t="str">
            <v>Kit,Joe</v>
          </cell>
          <cell r="H360">
            <v>94976</v>
          </cell>
          <cell r="I360" t="str">
            <v>ON</v>
          </cell>
          <cell r="N360">
            <v>1</v>
          </cell>
          <cell r="V360" t="str">
            <v>No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 t="str">
            <v>AM OPERATORS</v>
          </cell>
          <cell r="B361" t="str">
            <v>Tremblay,Paul</v>
          </cell>
          <cell r="C361" t="str">
            <v>Jary,Norm</v>
          </cell>
          <cell r="D361" t="str">
            <v>None</v>
          </cell>
          <cell r="E361">
            <v>4197</v>
          </cell>
          <cell r="G361" t="str">
            <v>Orchard,Paul</v>
          </cell>
          <cell r="H361">
            <v>95501</v>
          </cell>
          <cell r="I361" t="str">
            <v>ON</v>
          </cell>
          <cell r="N361">
            <v>1</v>
          </cell>
          <cell r="V361" t="str">
            <v>No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AM OPERATORS</v>
          </cell>
          <cell r="B362" t="str">
            <v>Tremblay,Paul</v>
          </cell>
          <cell r="C362" t="str">
            <v>Jary,Norm</v>
          </cell>
          <cell r="D362" t="str">
            <v>None</v>
          </cell>
          <cell r="E362">
            <v>4197</v>
          </cell>
          <cell r="G362" t="str">
            <v>Kaye,John</v>
          </cell>
          <cell r="H362">
            <v>102935</v>
          </cell>
          <cell r="I362" t="str">
            <v>ON</v>
          </cell>
          <cell r="N362">
            <v>1</v>
          </cell>
          <cell r="V362" t="str">
            <v>No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 t="str">
            <v>AM OPERATORS</v>
          </cell>
          <cell r="B363" t="str">
            <v>Tremblay,Paul</v>
          </cell>
          <cell r="C363" t="str">
            <v>Jary,Norm</v>
          </cell>
          <cell r="D363" t="str">
            <v>None</v>
          </cell>
          <cell r="E363">
            <v>4197</v>
          </cell>
          <cell r="G363" t="str">
            <v>Minnings,Paul</v>
          </cell>
          <cell r="H363">
            <v>111181</v>
          </cell>
          <cell r="I363" t="str">
            <v>ON</v>
          </cell>
          <cell r="N363">
            <v>1</v>
          </cell>
          <cell r="V363" t="str">
            <v>No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AM OPERATORS</v>
          </cell>
          <cell r="B364" t="str">
            <v>Tremblay,Paul</v>
          </cell>
          <cell r="C364" t="str">
            <v>Jary,Norm</v>
          </cell>
          <cell r="D364" t="str">
            <v>None</v>
          </cell>
          <cell r="E364">
            <v>4197</v>
          </cell>
          <cell r="G364" t="str">
            <v>Brunke,Kevin</v>
          </cell>
          <cell r="H364">
            <v>120176</v>
          </cell>
          <cell r="I364" t="str">
            <v>ON</v>
          </cell>
          <cell r="N364">
            <v>1</v>
          </cell>
          <cell r="V364" t="str">
            <v>No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 t="str">
            <v>AM OPERATORS</v>
          </cell>
          <cell r="B365" t="str">
            <v>Tremblay,Paul</v>
          </cell>
          <cell r="C365" t="str">
            <v>Jary,Norm</v>
          </cell>
          <cell r="D365" t="str">
            <v>None</v>
          </cell>
          <cell r="E365">
            <v>4197</v>
          </cell>
          <cell r="G365" t="str">
            <v>Hickman,Jean</v>
          </cell>
          <cell r="H365">
            <v>122080</v>
          </cell>
          <cell r="I365" t="str">
            <v>ON</v>
          </cell>
          <cell r="N365">
            <v>1</v>
          </cell>
          <cell r="V365" t="str">
            <v>No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 t="str">
            <v>AM OPERATORS</v>
          </cell>
          <cell r="B366" t="str">
            <v>Tremblay,Paul</v>
          </cell>
          <cell r="C366" t="str">
            <v>Jary,Norm</v>
          </cell>
          <cell r="D366" t="str">
            <v>None</v>
          </cell>
          <cell r="E366">
            <v>4197</v>
          </cell>
          <cell r="G366" t="str">
            <v>Drohan,Pat</v>
          </cell>
          <cell r="H366">
            <v>122094</v>
          </cell>
          <cell r="I366" t="str">
            <v>ON</v>
          </cell>
          <cell r="N366">
            <v>1</v>
          </cell>
          <cell r="V366" t="str">
            <v>No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 t="str">
            <v>AM OPERATORS</v>
          </cell>
          <cell r="B367" t="str">
            <v>Tremblay,Paul</v>
          </cell>
          <cell r="C367" t="str">
            <v>Jary,Norm</v>
          </cell>
          <cell r="D367" t="str">
            <v>None</v>
          </cell>
          <cell r="E367">
            <v>4197</v>
          </cell>
          <cell r="G367" t="str">
            <v>Malouin,Brent</v>
          </cell>
          <cell r="H367">
            <v>123326</v>
          </cell>
          <cell r="I367" t="str">
            <v>ON</v>
          </cell>
          <cell r="N367">
            <v>1</v>
          </cell>
          <cell r="V367" t="str">
            <v>No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 t="str">
            <v>AM OPERATORS</v>
          </cell>
          <cell r="B368" t="str">
            <v>Tremblay,Paul</v>
          </cell>
          <cell r="C368" t="str">
            <v>Jary,Norm</v>
          </cell>
          <cell r="D368" t="str">
            <v>None</v>
          </cell>
          <cell r="E368">
            <v>4336</v>
          </cell>
          <cell r="G368" t="str">
            <v>Taylor,Leon</v>
          </cell>
          <cell r="H368">
            <v>146055</v>
          </cell>
          <cell r="I368" t="str">
            <v>OP</v>
          </cell>
          <cell r="O368" t="str">
            <v>Allocate according to outage breakdown</v>
          </cell>
          <cell r="V368" t="str">
            <v>No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 t="str">
            <v>AM OPERATORS</v>
          </cell>
          <cell r="B369" t="str">
            <v>Tremblay,Paul</v>
          </cell>
          <cell r="C369" t="str">
            <v>Jary,Norm</v>
          </cell>
          <cell r="D369" t="str">
            <v>None</v>
          </cell>
          <cell r="E369">
            <v>4197</v>
          </cell>
          <cell r="G369" t="str">
            <v>Jarrett,Eileen</v>
          </cell>
          <cell r="H369">
            <v>154231</v>
          </cell>
          <cell r="I369" t="str">
            <v>ON</v>
          </cell>
          <cell r="N369">
            <v>1</v>
          </cell>
          <cell r="V369" t="str">
            <v>No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 t="str">
            <v>AM OPERATORS</v>
          </cell>
          <cell r="B370" t="str">
            <v>Tremblay,Paul</v>
          </cell>
          <cell r="C370" t="str">
            <v>Jary,Norm</v>
          </cell>
          <cell r="D370" t="str">
            <v>None</v>
          </cell>
          <cell r="E370">
            <v>4197</v>
          </cell>
          <cell r="G370" t="str">
            <v>Keena,Mike</v>
          </cell>
          <cell r="H370">
            <v>158690</v>
          </cell>
          <cell r="I370" t="str">
            <v>ON</v>
          </cell>
          <cell r="N370">
            <v>1</v>
          </cell>
          <cell r="V370" t="str">
            <v>No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 t="str">
            <v>AM OPERATORS</v>
          </cell>
          <cell r="B371" t="str">
            <v>Tremblay,Paul</v>
          </cell>
          <cell r="C371" t="str">
            <v>Jary,Norm</v>
          </cell>
          <cell r="D371" t="str">
            <v>None</v>
          </cell>
          <cell r="E371">
            <v>4197</v>
          </cell>
          <cell r="G371" t="str">
            <v>Treleaven,Dan</v>
          </cell>
          <cell r="H371">
            <v>163163</v>
          </cell>
          <cell r="I371" t="str">
            <v>ON</v>
          </cell>
          <cell r="N371">
            <v>1</v>
          </cell>
          <cell r="V371" t="str">
            <v>No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 t="str">
            <v>AM OPERATORS</v>
          </cell>
          <cell r="B372" t="str">
            <v>Tremblay,Paul</v>
          </cell>
          <cell r="C372" t="str">
            <v>Jary,Norm</v>
          </cell>
          <cell r="D372" t="str">
            <v>None</v>
          </cell>
          <cell r="E372">
            <v>4197</v>
          </cell>
          <cell r="G372" t="str">
            <v>Potts,John</v>
          </cell>
          <cell r="H372">
            <v>166866</v>
          </cell>
          <cell r="I372" t="str">
            <v>ON</v>
          </cell>
          <cell r="N372">
            <v>1</v>
          </cell>
          <cell r="V372" t="str">
            <v>No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 t="str">
            <v>AM OPERATORS</v>
          </cell>
          <cell r="B373" t="str">
            <v>Tremblay,Paul</v>
          </cell>
          <cell r="C373" t="str">
            <v>Jary,Norm</v>
          </cell>
          <cell r="D373" t="str">
            <v>None</v>
          </cell>
          <cell r="E373">
            <v>4197</v>
          </cell>
          <cell r="G373" t="str">
            <v>Waite,Ed</v>
          </cell>
          <cell r="H373">
            <v>167881</v>
          </cell>
          <cell r="I373" t="str">
            <v>ON</v>
          </cell>
          <cell r="J373" t="str">
            <v>?</v>
          </cell>
          <cell r="K373" t="str">
            <v>YES - Ed Waite Note</v>
          </cell>
          <cell r="N373">
            <v>1</v>
          </cell>
          <cell r="P373">
            <v>28</v>
          </cell>
          <cell r="Q373">
            <v>0</v>
          </cell>
          <cell r="R373">
            <v>0</v>
          </cell>
          <cell r="S373">
            <v>0</v>
          </cell>
          <cell r="T373">
            <v>28</v>
          </cell>
          <cell r="U373" t="str">
            <v>Yes</v>
          </cell>
          <cell r="W373">
            <v>1</v>
          </cell>
          <cell r="X373">
            <v>0</v>
          </cell>
          <cell r="Y373">
            <v>0</v>
          </cell>
          <cell r="Z373">
            <v>0</v>
          </cell>
        </row>
        <row r="374">
          <cell r="A374" t="str">
            <v>AM OPERATORS</v>
          </cell>
          <cell r="B374" t="str">
            <v>Tremblay,Paul</v>
          </cell>
          <cell r="C374" t="str">
            <v>Jary,Norm</v>
          </cell>
          <cell r="D374" t="str">
            <v>None</v>
          </cell>
          <cell r="E374">
            <v>4197</v>
          </cell>
          <cell r="G374" t="str">
            <v>Richards,Jann</v>
          </cell>
          <cell r="H374">
            <v>175929</v>
          </cell>
          <cell r="I374" t="str">
            <v>ON</v>
          </cell>
          <cell r="N374">
            <v>1</v>
          </cell>
          <cell r="V374" t="str">
            <v>No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 t="str">
            <v>AM OPERATORS</v>
          </cell>
          <cell r="B375" t="str">
            <v>Tremblay,Paul</v>
          </cell>
          <cell r="C375" t="str">
            <v>Jary,Norm</v>
          </cell>
          <cell r="D375" t="str">
            <v>None</v>
          </cell>
          <cell r="E375">
            <v>4197</v>
          </cell>
          <cell r="G375" t="str">
            <v>Roles,Derek W.</v>
          </cell>
          <cell r="H375">
            <v>176055</v>
          </cell>
          <cell r="I375" t="str">
            <v>ON</v>
          </cell>
          <cell r="N375">
            <v>1</v>
          </cell>
          <cell r="V375" t="str">
            <v>No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 t="str">
            <v>AM OPERATORS</v>
          </cell>
          <cell r="B376" t="str">
            <v>Tremblay,Paul</v>
          </cell>
          <cell r="C376" t="str">
            <v>Jary,Norm</v>
          </cell>
          <cell r="D376" t="str">
            <v>None</v>
          </cell>
          <cell r="E376">
            <v>4197</v>
          </cell>
          <cell r="G376" t="str">
            <v>Doan,Steven</v>
          </cell>
          <cell r="H376">
            <v>176135</v>
          </cell>
          <cell r="I376" t="str">
            <v>ON</v>
          </cell>
          <cell r="N376">
            <v>1</v>
          </cell>
          <cell r="V376" t="str">
            <v>No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 t="str">
            <v>AM OPERATORS</v>
          </cell>
          <cell r="B377" t="str">
            <v>Tremblay,Paul</v>
          </cell>
          <cell r="C377" t="str">
            <v>Jary,Norm</v>
          </cell>
          <cell r="D377" t="str">
            <v>None</v>
          </cell>
          <cell r="E377">
            <v>4197</v>
          </cell>
          <cell r="G377" t="str">
            <v>Pizzuto,Jennifer</v>
          </cell>
          <cell r="H377">
            <v>180994</v>
          </cell>
          <cell r="I377" t="str">
            <v>ON</v>
          </cell>
          <cell r="N377">
            <v>1</v>
          </cell>
          <cell r="V377" t="str">
            <v>No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 t="str">
            <v>AM OPERATORS</v>
          </cell>
          <cell r="B378" t="str">
            <v>Tremblay,Paul</v>
          </cell>
          <cell r="C378" t="str">
            <v>Jary,Norm</v>
          </cell>
          <cell r="D378" t="str">
            <v>None</v>
          </cell>
          <cell r="E378">
            <v>4197</v>
          </cell>
          <cell r="G378" t="str">
            <v>Bibby,Jeremy A.</v>
          </cell>
          <cell r="H378">
            <v>182173</v>
          </cell>
          <cell r="I378" t="str">
            <v>ON</v>
          </cell>
          <cell r="N378">
            <v>1</v>
          </cell>
          <cell r="V378" t="str">
            <v>No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 t="str">
            <v>AM OPERATORS</v>
          </cell>
          <cell r="B379" t="str">
            <v>Tremblay,Paul</v>
          </cell>
          <cell r="C379" t="str">
            <v>Jary,Norm</v>
          </cell>
          <cell r="D379" t="str">
            <v>None</v>
          </cell>
          <cell r="E379">
            <v>4197</v>
          </cell>
          <cell r="G379" t="str">
            <v>Eckensweiler,Patti A.</v>
          </cell>
          <cell r="H379">
            <v>182177</v>
          </cell>
          <cell r="I379" t="str">
            <v>ON</v>
          </cell>
          <cell r="N379">
            <v>1</v>
          </cell>
          <cell r="V379" t="str">
            <v>No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 t="str">
            <v>AM OPERATORS</v>
          </cell>
          <cell r="B380" t="str">
            <v>Tremblay,Paul</v>
          </cell>
          <cell r="C380" t="str">
            <v>Jary,Norm</v>
          </cell>
          <cell r="D380" t="str">
            <v>None</v>
          </cell>
          <cell r="E380">
            <v>4197</v>
          </cell>
          <cell r="G380" t="str">
            <v>Nelles,Paul</v>
          </cell>
          <cell r="H380">
            <v>182595</v>
          </cell>
          <cell r="I380" t="str">
            <v>ON</v>
          </cell>
          <cell r="N380">
            <v>1</v>
          </cell>
          <cell r="V380" t="str">
            <v>No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 t="str">
            <v>AM OPERATORS</v>
          </cell>
          <cell r="B381" t="str">
            <v>Tremblay,Paul</v>
          </cell>
          <cell r="C381" t="str">
            <v>Jary,Norm</v>
          </cell>
          <cell r="D381" t="str">
            <v>None</v>
          </cell>
          <cell r="E381">
            <v>4197</v>
          </cell>
          <cell r="G381" t="str">
            <v>Conner,John</v>
          </cell>
          <cell r="H381">
            <v>189154</v>
          </cell>
          <cell r="I381" t="str">
            <v>ON</v>
          </cell>
          <cell r="N381">
            <v>1</v>
          </cell>
          <cell r="V381" t="str">
            <v>No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 t="str">
            <v>AM OPERATORS</v>
          </cell>
          <cell r="B382" t="str">
            <v>Tremblay,Paul</v>
          </cell>
          <cell r="C382" t="str">
            <v>Jary,Norm</v>
          </cell>
          <cell r="D382" t="str">
            <v>None</v>
          </cell>
          <cell r="E382">
            <v>4197</v>
          </cell>
          <cell r="G382" t="str">
            <v>Goodhand,Ian</v>
          </cell>
          <cell r="H382">
            <v>196042</v>
          </cell>
          <cell r="I382" t="str">
            <v>ON</v>
          </cell>
          <cell r="N382">
            <v>1</v>
          </cell>
          <cell r="V382" t="str">
            <v>No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 t="str">
            <v>AM OPERATORS</v>
          </cell>
          <cell r="B383" t="str">
            <v>Tremblay,Paul</v>
          </cell>
          <cell r="C383" t="str">
            <v>Jary,Norm</v>
          </cell>
          <cell r="D383" t="str">
            <v>None</v>
          </cell>
          <cell r="E383">
            <v>4197</v>
          </cell>
          <cell r="G383" t="str">
            <v>Ottewell,Doug</v>
          </cell>
          <cell r="H383">
            <v>199206</v>
          </cell>
          <cell r="I383" t="str">
            <v>ON</v>
          </cell>
          <cell r="N383">
            <v>1</v>
          </cell>
          <cell r="V383" t="str">
            <v>No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 t="str">
            <v>AM OPERATORS</v>
          </cell>
          <cell r="B384" t="str">
            <v>Tremblay,Paul</v>
          </cell>
          <cell r="C384" t="str">
            <v>Jary,Norm</v>
          </cell>
          <cell r="D384" t="str">
            <v>None</v>
          </cell>
          <cell r="E384">
            <v>4197</v>
          </cell>
          <cell r="G384" t="str">
            <v>Potvin,Claude</v>
          </cell>
          <cell r="H384">
            <v>208831</v>
          </cell>
          <cell r="I384" t="str">
            <v>ON</v>
          </cell>
          <cell r="N384">
            <v>1</v>
          </cell>
          <cell r="V384" t="str">
            <v>No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 t="str">
            <v>AM OPERATORS</v>
          </cell>
          <cell r="B385" t="str">
            <v>Tremblay,Paul</v>
          </cell>
          <cell r="C385" t="str">
            <v>Jary,Norm</v>
          </cell>
          <cell r="D385" t="str">
            <v>None</v>
          </cell>
          <cell r="E385">
            <v>4197</v>
          </cell>
          <cell r="G385" t="str">
            <v>Surridge,Richard</v>
          </cell>
          <cell r="H385">
            <v>210616</v>
          </cell>
          <cell r="I385" t="str">
            <v>ON</v>
          </cell>
          <cell r="N385">
            <v>1</v>
          </cell>
          <cell r="V385" t="str">
            <v>No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 t="str">
            <v>AM OPERATORS</v>
          </cell>
          <cell r="B386" t="str">
            <v>Tremblay,Paul</v>
          </cell>
          <cell r="C386" t="str">
            <v>Jary,Norm</v>
          </cell>
          <cell r="D386" t="str">
            <v>None</v>
          </cell>
          <cell r="E386">
            <v>4197</v>
          </cell>
          <cell r="G386" t="str">
            <v>Leavoy,Ray</v>
          </cell>
          <cell r="H386">
            <v>213584</v>
          </cell>
          <cell r="I386" t="str">
            <v>ON</v>
          </cell>
          <cell r="N386">
            <v>1</v>
          </cell>
          <cell r="V386" t="str">
            <v>No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 t="str">
            <v>AM OPERATORS</v>
          </cell>
          <cell r="B387" t="str">
            <v>Tremblay,Paul</v>
          </cell>
          <cell r="C387" t="str">
            <v>Jary,Norm</v>
          </cell>
          <cell r="D387" t="str">
            <v>None</v>
          </cell>
          <cell r="E387">
            <v>4197</v>
          </cell>
          <cell r="G387" t="str">
            <v>Leach,Dave</v>
          </cell>
          <cell r="H387">
            <v>214046</v>
          </cell>
          <cell r="I387" t="str">
            <v>ON</v>
          </cell>
          <cell r="N387">
            <v>1</v>
          </cell>
          <cell r="V387" t="str">
            <v>No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 t="str">
            <v>AM OPERATORS</v>
          </cell>
          <cell r="B388" t="str">
            <v>Tremblay,Paul</v>
          </cell>
          <cell r="C388" t="str">
            <v>Jary,Norm</v>
          </cell>
          <cell r="D388" t="str">
            <v>None</v>
          </cell>
          <cell r="E388">
            <v>4336</v>
          </cell>
          <cell r="G388" t="str">
            <v>Cordasco,Gaetano</v>
          </cell>
          <cell r="H388">
            <v>214060</v>
          </cell>
          <cell r="I388" t="str">
            <v>ON</v>
          </cell>
          <cell r="N388">
            <v>1</v>
          </cell>
          <cell r="V388" t="str">
            <v>No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 t="str">
            <v>AM OPERATORS</v>
          </cell>
          <cell r="B389" t="str">
            <v>Tremblay,Paul</v>
          </cell>
          <cell r="C389" t="str">
            <v>Jary,Norm</v>
          </cell>
          <cell r="D389" t="str">
            <v>None</v>
          </cell>
          <cell r="E389">
            <v>4197</v>
          </cell>
          <cell r="G389" t="str">
            <v>Ogle,Trevor</v>
          </cell>
          <cell r="H389">
            <v>216384</v>
          </cell>
          <cell r="I389" t="str">
            <v>ON</v>
          </cell>
          <cell r="N389">
            <v>1</v>
          </cell>
          <cell r="V389" t="str">
            <v>No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 t="str">
            <v>AM OPERATORS</v>
          </cell>
          <cell r="B390" t="str">
            <v>Tremblay,Paul</v>
          </cell>
          <cell r="C390" t="str">
            <v>Jary,Norm</v>
          </cell>
          <cell r="D390" t="str">
            <v>None</v>
          </cell>
          <cell r="E390">
            <v>4197</v>
          </cell>
          <cell r="G390" t="str">
            <v>MacDonald,Jim</v>
          </cell>
          <cell r="H390">
            <v>217805</v>
          </cell>
          <cell r="I390" t="str">
            <v>OE</v>
          </cell>
          <cell r="P390">
            <v>36</v>
          </cell>
          <cell r="Q390">
            <v>32</v>
          </cell>
          <cell r="R390">
            <v>32</v>
          </cell>
          <cell r="S390">
            <v>40</v>
          </cell>
          <cell r="T390">
            <v>140</v>
          </cell>
          <cell r="U390" t="str">
            <v>Yes</v>
          </cell>
          <cell r="W390">
            <v>1</v>
          </cell>
          <cell r="X390">
            <v>1</v>
          </cell>
          <cell r="Y390">
            <v>1</v>
          </cell>
          <cell r="Z390">
            <v>1</v>
          </cell>
        </row>
        <row r="391">
          <cell r="A391" t="str">
            <v>AM OPERATORS</v>
          </cell>
          <cell r="B391" t="str">
            <v>Tremblay,Paul</v>
          </cell>
          <cell r="C391" t="str">
            <v>Jary,Norm</v>
          </cell>
          <cell r="D391" t="str">
            <v>None</v>
          </cell>
          <cell r="E391">
            <v>4336</v>
          </cell>
          <cell r="G391" t="str">
            <v>St Martin,William</v>
          </cell>
          <cell r="H391">
            <v>242746</v>
          </cell>
          <cell r="I391" t="str">
            <v>ON</v>
          </cell>
          <cell r="N391">
            <v>1</v>
          </cell>
          <cell r="V391" t="str">
            <v>No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 t="str">
            <v>AM OPERATORS</v>
          </cell>
          <cell r="B392" t="str">
            <v>Tremblay,Paul</v>
          </cell>
          <cell r="C392" t="str">
            <v>Jary,Norm</v>
          </cell>
          <cell r="D392" t="str">
            <v>None</v>
          </cell>
          <cell r="E392">
            <v>4197</v>
          </cell>
          <cell r="G392" t="str">
            <v>Rogerson,Tracy</v>
          </cell>
          <cell r="H392">
            <v>242774</v>
          </cell>
          <cell r="I392" t="str">
            <v>ON</v>
          </cell>
          <cell r="N392">
            <v>1</v>
          </cell>
          <cell r="V392" t="str">
            <v>No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 t="str">
            <v>AM OPERATORS</v>
          </cell>
          <cell r="B393" t="str">
            <v>Tremblay,Paul</v>
          </cell>
          <cell r="C393" t="str">
            <v>Jary,Norm</v>
          </cell>
          <cell r="D393" t="str">
            <v>None</v>
          </cell>
          <cell r="E393">
            <v>4197</v>
          </cell>
          <cell r="G393" t="str">
            <v>Thompson,Lucky</v>
          </cell>
          <cell r="H393">
            <v>262752</v>
          </cell>
          <cell r="I393" t="str">
            <v>ON</v>
          </cell>
          <cell r="N393">
            <v>1</v>
          </cell>
          <cell r="V393" t="str">
            <v>No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 t="str">
            <v>AM OPERATORS</v>
          </cell>
          <cell r="B394" t="str">
            <v>Tremblay,Paul</v>
          </cell>
          <cell r="C394" t="str">
            <v>Jary,Norm</v>
          </cell>
          <cell r="D394" t="str">
            <v>None</v>
          </cell>
          <cell r="E394">
            <v>4197</v>
          </cell>
          <cell r="G394" t="str">
            <v>Casagrande,Joseph</v>
          </cell>
          <cell r="H394">
            <v>265482</v>
          </cell>
          <cell r="I394" t="str">
            <v>ON</v>
          </cell>
          <cell r="N394">
            <v>1</v>
          </cell>
          <cell r="V394" t="str">
            <v>No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 t="str">
            <v>AM OPERATORS</v>
          </cell>
          <cell r="B395" t="str">
            <v>Tremblay,Paul</v>
          </cell>
          <cell r="C395" t="str">
            <v>Jary,Norm</v>
          </cell>
          <cell r="D395" t="str">
            <v>None</v>
          </cell>
          <cell r="E395">
            <v>4197</v>
          </cell>
          <cell r="G395" t="str">
            <v>Hvalica,David</v>
          </cell>
          <cell r="H395">
            <v>269290</v>
          </cell>
          <cell r="I395" t="str">
            <v>ON</v>
          </cell>
          <cell r="N395">
            <v>1</v>
          </cell>
          <cell r="V395" t="str">
            <v>No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 t="str">
            <v>AM OPERATORS</v>
          </cell>
          <cell r="B396" t="str">
            <v>Tremblay,Paul</v>
          </cell>
          <cell r="C396" t="str">
            <v>Jary,Norm</v>
          </cell>
          <cell r="D396" t="str">
            <v>None</v>
          </cell>
          <cell r="E396">
            <v>4197</v>
          </cell>
          <cell r="G396" t="str">
            <v>Napier,Glen</v>
          </cell>
          <cell r="H396">
            <v>269535</v>
          </cell>
          <cell r="I396" t="str">
            <v>ON</v>
          </cell>
          <cell r="N396">
            <v>1</v>
          </cell>
          <cell r="V396" t="str">
            <v>No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 t="str">
            <v>AM OPERATORS</v>
          </cell>
          <cell r="B397" t="str">
            <v>Tremblay,Paul</v>
          </cell>
          <cell r="C397" t="str">
            <v>Jary,Norm</v>
          </cell>
          <cell r="D397" t="str">
            <v>None</v>
          </cell>
          <cell r="E397">
            <v>4197</v>
          </cell>
          <cell r="G397" t="str">
            <v>Vasey,John</v>
          </cell>
          <cell r="H397">
            <v>273434</v>
          </cell>
          <cell r="I397" t="str">
            <v>ON</v>
          </cell>
          <cell r="N397">
            <v>1</v>
          </cell>
          <cell r="V397" t="str">
            <v>No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 t="str">
            <v>AM OPERATORS</v>
          </cell>
          <cell r="B398" t="str">
            <v>Tremblay,Paul</v>
          </cell>
          <cell r="C398" t="str">
            <v>Jary,Norm</v>
          </cell>
          <cell r="D398" t="str">
            <v>None</v>
          </cell>
          <cell r="E398">
            <v>4197</v>
          </cell>
          <cell r="G398" t="str">
            <v>Dunn,Cliff</v>
          </cell>
          <cell r="H398">
            <v>281400</v>
          </cell>
          <cell r="I398" t="str">
            <v>ON</v>
          </cell>
          <cell r="N398">
            <v>1</v>
          </cell>
          <cell r="V398" t="str">
            <v>No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 t="str">
            <v>AM OPERATORS</v>
          </cell>
          <cell r="B399" t="str">
            <v>Tremblay,Paul</v>
          </cell>
          <cell r="C399" t="str">
            <v>Jary,Norm</v>
          </cell>
          <cell r="D399" t="str">
            <v>None</v>
          </cell>
          <cell r="E399">
            <v>4197</v>
          </cell>
          <cell r="G399" t="str">
            <v>Fodchuk,Al</v>
          </cell>
          <cell r="H399">
            <v>285544</v>
          </cell>
          <cell r="I399" t="str">
            <v>ON</v>
          </cell>
          <cell r="N399">
            <v>1</v>
          </cell>
          <cell r="V399" t="str">
            <v>No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 t="str">
            <v>AM OPERATORS</v>
          </cell>
          <cell r="B400" t="str">
            <v>Tremblay,Paul</v>
          </cell>
          <cell r="C400" t="str">
            <v>Jary,Norm</v>
          </cell>
          <cell r="D400" t="str">
            <v>None</v>
          </cell>
          <cell r="E400">
            <v>4197</v>
          </cell>
          <cell r="G400" t="str">
            <v>Gorman,Don</v>
          </cell>
          <cell r="H400">
            <v>287224</v>
          </cell>
          <cell r="I400" t="str">
            <v>ON</v>
          </cell>
          <cell r="N400">
            <v>1</v>
          </cell>
          <cell r="V400" t="str">
            <v>No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 t="str">
            <v>AM OPERATORS</v>
          </cell>
          <cell r="B401" t="str">
            <v>Tremblay,Paul</v>
          </cell>
          <cell r="C401" t="str">
            <v>Jary,Norm</v>
          </cell>
          <cell r="D401" t="str">
            <v>None</v>
          </cell>
          <cell r="E401">
            <v>4197</v>
          </cell>
          <cell r="G401" t="str">
            <v>De Papp,Mike</v>
          </cell>
          <cell r="H401">
            <v>294672</v>
          </cell>
          <cell r="I401" t="str">
            <v>ON</v>
          </cell>
          <cell r="N401">
            <v>1</v>
          </cell>
          <cell r="V401" t="str">
            <v>No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 t="str">
            <v>AM OPERATORS</v>
          </cell>
          <cell r="B402" t="str">
            <v>Tremblay,Paul</v>
          </cell>
          <cell r="C402" t="str">
            <v>Jary,Norm</v>
          </cell>
          <cell r="D402" t="str">
            <v>None</v>
          </cell>
          <cell r="E402">
            <v>4197</v>
          </cell>
          <cell r="G402" t="str">
            <v>Mckenzie,Ian</v>
          </cell>
          <cell r="H402">
            <v>299313</v>
          </cell>
          <cell r="I402" t="str">
            <v>ON</v>
          </cell>
          <cell r="N402">
            <v>1</v>
          </cell>
          <cell r="V402" t="str">
            <v>No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 t="str">
            <v>AM OPERATORS</v>
          </cell>
          <cell r="B403" t="str">
            <v>Tremblay,Paul</v>
          </cell>
          <cell r="C403" t="str">
            <v>Jary,Norm</v>
          </cell>
          <cell r="D403" t="str">
            <v>None</v>
          </cell>
          <cell r="E403">
            <v>4197</v>
          </cell>
          <cell r="G403" t="str">
            <v>Noble,Kevin</v>
          </cell>
          <cell r="H403">
            <v>299341</v>
          </cell>
          <cell r="I403" t="str">
            <v>ON</v>
          </cell>
          <cell r="N403">
            <v>1</v>
          </cell>
          <cell r="V403" t="str">
            <v>No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A404" t="str">
            <v>AM OPERATORS</v>
          </cell>
          <cell r="B404" t="str">
            <v>Tremblay,Paul</v>
          </cell>
          <cell r="C404" t="str">
            <v>Jary,Norm</v>
          </cell>
          <cell r="D404" t="str">
            <v>None</v>
          </cell>
          <cell r="E404">
            <v>4197</v>
          </cell>
          <cell r="G404" t="str">
            <v>Mosco,Andy</v>
          </cell>
          <cell r="H404">
            <v>299390</v>
          </cell>
          <cell r="I404" t="str">
            <v>ON</v>
          </cell>
          <cell r="N404">
            <v>1</v>
          </cell>
          <cell r="V404" t="str">
            <v>No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</row>
        <row r="405">
          <cell r="A405" t="str">
            <v>AM OPERATORS</v>
          </cell>
          <cell r="B405" t="str">
            <v>Tremblay,Paul</v>
          </cell>
          <cell r="C405" t="str">
            <v>Jary,Norm</v>
          </cell>
          <cell r="D405" t="str">
            <v>None</v>
          </cell>
          <cell r="E405">
            <v>4197</v>
          </cell>
          <cell r="G405" t="str">
            <v>Stimac,Nick</v>
          </cell>
          <cell r="H405">
            <v>299404</v>
          </cell>
          <cell r="I405" t="str">
            <v>ON</v>
          </cell>
          <cell r="N405">
            <v>1</v>
          </cell>
          <cell r="V405" t="str">
            <v>No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</row>
        <row r="406">
          <cell r="A406" t="str">
            <v>AM OPERATORS</v>
          </cell>
          <cell r="B406" t="str">
            <v>Tremblay,Paul</v>
          </cell>
          <cell r="C406" t="str">
            <v>Jary,Norm</v>
          </cell>
          <cell r="D406" t="str">
            <v>None</v>
          </cell>
          <cell r="E406">
            <v>4197</v>
          </cell>
          <cell r="G406" t="str">
            <v>Watson,Steve</v>
          </cell>
          <cell r="H406">
            <v>302841</v>
          </cell>
          <cell r="I406" t="str">
            <v>ON</v>
          </cell>
          <cell r="N406">
            <v>1</v>
          </cell>
          <cell r="V406" t="str">
            <v>No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A407" t="str">
            <v>AM OPERATORS</v>
          </cell>
          <cell r="B407" t="str">
            <v>Tremblay,Paul</v>
          </cell>
          <cell r="C407" t="str">
            <v>Jary,Norm</v>
          </cell>
          <cell r="D407" t="str">
            <v>None</v>
          </cell>
          <cell r="E407">
            <v>4197</v>
          </cell>
          <cell r="G407" t="str">
            <v>Hammond,Philip J.</v>
          </cell>
          <cell r="H407">
            <v>314804</v>
          </cell>
          <cell r="I407" t="str">
            <v>ON</v>
          </cell>
          <cell r="N407">
            <v>1</v>
          </cell>
          <cell r="V407" t="str">
            <v>No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</row>
        <row r="408">
          <cell r="A408" t="str">
            <v>AM OPERATORS</v>
          </cell>
          <cell r="B408" t="str">
            <v>Tremblay,Paul</v>
          </cell>
          <cell r="C408" t="str">
            <v>Jary,Norm</v>
          </cell>
          <cell r="D408" t="str">
            <v>None</v>
          </cell>
          <cell r="E408">
            <v>4197</v>
          </cell>
          <cell r="G408" t="str">
            <v>Benschop,Adrian</v>
          </cell>
          <cell r="H408">
            <v>315000</v>
          </cell>
          <cell r="I408" t="str">
            <v>ON</v>
          </cell>
          <cell r="N408">
            <v>1</v>
          </cell>
          <cell r="V408" t="str">
            <v>No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</row>
        <row r="409">
          <cell r="A409" t="str">
            <v>AM OPERATORS</v>
          </cell>
          <cell r="B409" t="str">
            <v>Tremblay,Paul</v>
          </cell>
          <cell r="C409" t="str">
            <v>Jary,Norm</v>
          </cell>
          <cell r="D409" t="str">
            <v>None</v>
          </cell>
          <cell r="E409">
            <v>4197</v>
          </cell>
          <cell r="G409" t="str">
            <v>Leighton,Len</v>
          </cell>
          <cell r="H409">
            <v>315035</v>
          </cell>
          <cell r="I409" t="str">
            <v>ON</v>
          </cell>
          <cell r="N409">
            <v>1</v>
          </cell>
          <cell r="V409" t="str">
            <v>No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A410" t="str">
            <v>AM OPERATORS</v>
          </cell>
          <cell r="B410" t="str">
            <v>Tremblay,Paul</v>
          </cell>
          <cell r="C410" t="str">
            <v>Jary,Norm</v>
          </cell>
          <cell r="D410" t="str">
            <v>None</v>
          </cell>
          <cell r="E410">
            <v>4361</v>
          </cell>
          <cell r="G410" t="str">
            <v>St Louis,Diane</v>
          </cell>
          <cell r="H410">
            <v>335405</v>
          </cell>
          <cell r="I410" t="str">
            <v>ON</v>
          </cell>
          <cell r="N410">
            <v>1</v>
          </cell>
          <cell r="V410" t="str">
            <v>No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</row>
        <row r="411">
          <cell r="A411" t="str">
            <v>AM OPERATORS</v>
          </cell>
          <cell r="B411" t="str">
            <v>Tremblay,Paul</v>
          </cell>
          <cell r="C411" t="str">
            <v>Jary,Norm</v>
          </cell>
          <cell r="D411" t="str">
            <v>None</v>
          </cell>
          <cell r="E411">
            <v>4197</v>
          </cell>
          <cell r="G411" t="str">
            <v>St Louis,Matt</v>
          </cell>
          <cell r="H411">
            <v>338114</v>
          </cell>
          <cell r="I411" t="str">
            <v>ON</v>
          </cell>
          <cell r="N411">
            <v>1</v>
          </cell>
          <cell r="V411" t="str">
            <v>No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</row>
        <row r="412">
          <cell r="A412" t="str">
            <v>AM OPERATORS</v>
          </cell>
          <cell r="B412" t="str">
            <v>Tremblay,Paul</v>
          </cell>
          <cell r="C412" t="str">
            <v>Jary,Norm</v>
          </cell>
          <cell r="D412" t="str">
            <v>None</v>
          </cell>
          <cell r="E412">
            <v>4197</v>
          </cell>
          <cell r="G412" t="str">
            <v>Beattie,Gregg</v>
          </cell>
          <cell r="H412">
            <v>358022</v>
          </cell>
          <cell r="I412" t="str">
            <v>ON</v>
          </cell>
          <cell r="N412">
            <v>1</v>
          </cell>
          <cell r="V412" t="str">
            <v>No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</row>
        <row r="413">
          <cell r="A413" t="str">
            <v>AM OPERATORS</v>
          </cell>
          <cell r="B413" t="str">
            <v>Tremblay,Paul</v>
          </cell>
          <cell r="C413" t="str">
            <v>Jary,Norm</v>
          </cell>
          <cell r="D413" t="str">
            <v>None</v>
          </cell>
          <cell r="E413">
            <v>4197</v>
          </cell>
          <cell r="G413" t="str">
            <v>Campbell,Dean</v>
          </cell>
          <cell r="H413">
            <v>362411</v>
          </cell>
          <cell r="I413" t="str">
            <v>ON</v>
          </cell>
          <cell r="N413">
            <v>1</v>
          </cell>
          <cell r="V413" t="str">
            <v>No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A414" t="str">
            <v>AM OPERATORS</v>
          </cell>
          <cell r="B414" t="str">
            <v>Tremblay,Paul</v>
          </cell>
          <cell r="C414" t="str">
            <v>Jary,Norm</v>
          </cell>
          <cell r="D414" t="str">
            <v>None</v>
          </cell>
          <cell r="E414">
            <v>4197</v>
          </cell>
          <cell r="G414" t="str">
            <v>Rivet,Ron</v>
          </cell>
          <cell r="H414">
            <v>362425</v>
          </cell>
          <cell r="I414" t="str">
            <v>ON</v>
          </cell>
          <cell r="N414">
            <v>1</v>
          </cell>
          <cell r="V414" t="str">
            <v>No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</row>
        <row r="415">
          <cell r="A415" t="str">
            <v>AM OPERATORS</v>
          </cell>
          <cell r="B415" t="str">
            <v>Tremblay,Paul</v>
          </cell>
          <cell r="C415" t="str">
            <v>Jary,Norm</v>
          </cell>
          <cell r="D415" t="str">
            <v>None</v>
          </cell>
          <cell r="E415">
            <v>4197</v>
          </cell>
          <cell r="G415" t="str">
            <v>Flynn,Paul</v>
          </cell>
          <cell r="H415">
            <v>369852</v>
          </cell>
          <cell r="I415" t="str">
            <v>ON</v>
          </cell>
          <cell r="N415">
            <v>1</v>
          </cell>
          <cell r="V415" t="str">
            <v>No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</row>
        <row r="416">
          <cell r="A416" t="str">
            <v>AM OPERATORS</v>
          </cell>
          <cell r="B416" t="str">
            <v>Tremblay,Paul</v>
          </cell>
          <cell r="C416" t="str">
            <v>Jary,Norm</v>
          </cell>
          <cell r="D416" t="str">
            <v>None</v>
          </cell>
          <cell r="E416">
            <v>4197</v>
          </cell>
          <cell r="G416" t="str">
            <v>Williams,Craig</v>
          </cell>
          <cell r="H416">
            <v>384076</v>
          </cell>
          <cell r="I416" t="str">
            <v>ON</v>
          </cell>
          <cell r="N416">
            <v>1</v>
          </cell>
          <cell r="V416" t="str">
            <v>No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</row>
        <row r="417">
          <cell r="A417" t="str">
            <v>AM OPERATORS</v>
          </cell>
          <cell r="B417" t="str">
            <v>Tremblay,Paul</v>
          </cell>
          <cell r="C417" t="str">
            <v>Jary,Norm</v>
          </cell>
          <cell r="D417" t="str">
            <v>None</v>
          </cell>
          <cell r="E417">
            <v>4197</v>
          </cell>
          <cell r="G417" t="str">
            <v>Billyard,Bob</v>
          </cell>
          <cell r="H417">
            <v>384083</v>
          </cell>
          <cell r="I417" t="str">
            <v>ON</v>
          </cell>
          <cell r="N417">
            <v>1</v>
          </cell>
          <cell r="V417" t="str">
            <v>No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</row>
        <row r="418">
          <cell r="A418" t="str">
            <v>AM OPERATORS</v>
          </cell>
          <cell r="B418" t="str">
            <v>Tremblay,Paul</v>
          </cell>
          <cell r="C418" t="str">
            <v>Jary,Norm</v>
          </cell>
          <cell r="D418" t="str">
            <v>None</v>
          </cell>
          <cell r="E418">
            <v>4197</v>
          </cell>
          <cell r="G418" t="str">
            <v>Miller,Bruce</v>
          </cell>
          <cell r="H418">
            <v>384090</v>
          </cell>
          <cell r="I418" t="str">
            <v>ON</v>
          </cell>
          <cell r="N418">
            <v>1</v>
          </cell>
          <cell r="V418" t="str">
            <v>No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</row>
        <row r="419">
          <cell r="A419" t="str">
            <v>AM OPERATORS</v>
          </cell>
          <cell r="B419" t="str">
            <v>Tremblay,Paul</v>
          </cell>
          <cell r="C419" t="str">
            <v>Jary,Norm</v>
          </cell>
          <cell r="D419" t="str">
            <v>None</v>
          </cell>
          <cell r="E419">
            <v>4197</v>
          </cell>
          <cell r="G419" t="str">
            <v>Ludwig,Harold</v>
          </cell>
          <cell r="H419">
            <v>385693</v>
          </cell>
          <cell r="I419" t="str">
            <v>ON</v>
          </cell>
          <cell r="N419">
            <v>1</v>
          </cell>
          <cell r="V419" t="str">
            <v>No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</row>
        <row r="420">
          <cell r="A420" t="str">
            <v>AM OPERATORS</v>
          </cell>
          <cell r="B420" t="str">
            <v>Tremblay,Paul</v>
          </cell>
          <cell r="C420" t="str">
            <v>Jary,Norm</v>
          </cell>
          <cell r="D420" t="str">
            <v>None</v>
          </cell>
          <cell r="E420">
            <v>4197</v>
          </cell>
          <cell r="G420" t="str">
            <v>Nicholls,Alan</v>
          </cell>
          <cell r="H420">
            <v>385756</v>
          </cell>
          <cell r="I420" t="str">
            <v>ON</v>
          </cell>
          <cell r="N420">
            <v>1</v>
          </cell>
          <cell r="V420" t="str">
            <v>No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</row>
        <row r="421">
          <cell r="A421" t="str">
            <v>AM OPERATORS</v>
          </cell>
          <cell r="B421" t="str">
            <v>Tremblay,Paul</v>
          </cell>
          <cell r="C421" t="str">
            <v>Jary,Norm</v>
          </cell>
          <cell r="D421" t="str">
            <v>None</v>
          </cell>
          <cell r="E421">
            <v>4197</v>
          </cell>
          <cell r="G421" t="str">
            <v>Koski,Lauri</v>
          </cell>
          <cell r="H421">
            <v>401611</v>
          </cell>
          <cell r="I421" t="str">
            <v>ON</v>
          </cell>
          <cell r="N421">
            <v>1</v>
          </cell>
          <cell r="V421" t="str">
            <v>No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</row>
        <row r="422">
          <cell r="A422" t="str">
            <v>AM OPERATORS</v>
          </cell>
          <cell r="B422" t="str">
            <v>Tremblay,Paul</v>
          </cell>
          <cell r="C422" t="str">
            <v>Jary,Norm</v>
          </cell>
          <cell r="D422" t="str">
            <v>None</v>
          </cell>
          <cell r="E422">
            <v>4197</v>
          </cell>
          <cell r="G422" t="str">
            <v>Snip,Carl</v>
          </cell>
          <cell r="H422">
            <v>403746</v>
          </cell>
          <cell r="I422" t="str">
            <v>ON</v>
          </cell>
          <cell r="N422">
            <v>1</v>
          </cell>
          <cell r="V422" t="str">
            <v>No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</row>
        <row r="423">
          <cell r="A423" t="str">
            <v>AM OPERATORS</v>
          </cell>
          <cell r="B423" t="str">
            <v>Tremblay,Paul</v>
          </cell>
          <cell r="C423" t="str">
            <v>Jary,Norm</v>
          </cell>
          <cell r="D423" t="str">
            <v>None</v>
          </cell>
          <cell r="E423">
            <v>4197</v>
          </cell>
          <cell r="G423" t="str">
            <v>Clarke,George</v>
          </cell>
          <cell r="H423">
            <v>426594</v>
          </cell>
          <cell r="I423" t="str">
            <v>ON</v>
          </cell>
          <cell r="N423">
            <v>1</v>
          </cell>
          <cell r="V423" t="str">
            <v>No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A424" t="str">
            <v>AM OPERATORS</v>
          </cell>
          <cell r="B424" t="str">
            <v>Tremblay,Paul</v>
          </cell>
          <cell r="C424" t="str">
            <v>Jary,Norm</v>
          </cell>
          <cell r="D424" t="str">
            <v>None</v>
          </cell>
          <cell r="E424">
            <v>4336</v>
          </cell>
          <cell r="G424" t="str">
            <v>Cairns,Bill</v>
          </cell>
          <cell r="H424">
            <v>462042</v>
          </cell>
          <cell r="I424" t="str">
            <v>ON</v>
          </cell>
          <cell r="N424">
            <v>1</v>
          </cell>
          <cell r="V424" t="str">
            <v>No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</row>
        <row r="425">
          <cell r="A425" t="str">
            <v>AM OPERATORS</v>
          </cell>
          <cell r="B425" t="str">
            <v>Tremblay,Paul</v>
          </cell>
          <cell r="C425" t="str">
            <v>Jary,Norm</v>
          </cell>
          <cell r="D425" t="str">
            <v>None</v>
          </cell>
          <cell r="E425">
            <v>4197</v>
          </cell>
          <cell r="G425" t="str">
            <v>Norrena,Dan</v>
          </cell>
          <cell r="H425">
            <v>466004</v>
          </cell>
          <cell r="I425" t="str">
            <v>ON</v>
          </cell>
          <cell r="N425">
            <v>1</v>
          </cell>
          <cell r="V425" t="str">
            <v>No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</row>
        <row r="426">
          <cell r="A426" t="str">
            <v>AM OPERATORS</v>
          </cell>
          <cell r="B426" t="str">
            <v>Tremblay,Paul</v>
          </cell>
          <cell r="C426" t="str">
            <v>Jary,Norm</v>
          </cell>
          <cell r="D426" t="str">
            <v>None</v>
          </cell>
          <cell r="E426">
            <v>4197</v>
          </cell>
          <cell r="G426" t="str">
            <v>McCallum,Michael</v>
          </cell>
          <cell r="H426">
            <v>521220</v>
          </cell>
          <cell r="I426" t="str">
            <v>ON</v>
          </cell>
          <cell r="N426">
            <v>1</v>
          </cell>
          <cell r="V426" t="str">
            <v>No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A427" t="str">
            <v>AM OPERATORS</v>
          </cell>
          <cell r="B427" t="str">
            <v>Tremblay,Paul</v>
          </cell>
          <cell r="C427" t="str">
            <v>Jary,Norm</v>
          </cell>
          <cell r="D427" t="str">
            <v>None</v>
          </cell>
          <cell r="E427">
            <v>4197</v>
          </cell>
          <cell r="G427" t="str">
            <v>Jones,Hugh</v>
          </cell>
          <cell r="H427">
            <v>523565</v>
          </cell>
          <cell r="I427" t="str">
            <v>ON</v>
          </cell>
          <cell r="N427">
            <v>1</v>
          </cell>
          <cell r="V427" t="str">
            <v>No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A428" t="str">
            <v>AM OPERATORS</v>
          </cell>
          <cell r="B428" t="str">
            <v>Tremblay,Paul</v>
          </cell>
          <cell r="C428" t="str">
            <v>Jary,Norm</v>
          </cell>
          <cell r="D428" t="str">
            <v>None</v>
          </cell>
          <cell r="E428">
            <v>4197</v>
          </cell>
          <cell r="G428" t="str">
            <v>Park,Darrell</v>
          </cell>
          <cell r="H428">
            <v>540400</v>
          </cell>
          <cell r="I428" t="str">
            <v>ON</v>
          </cell>
          <cell r="N428">
            <v>1</v>
          </cell>
          <cell r="V428" t="str">
            <v>No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</row>
        <row r="429">
          <cell r="A429" t="str">
            <v>AM OPERATORS</v>
          </cell>
          <cell r="B429" t="str">
            <v>Tremblay,Paul</v>
          </cell>
          <cell r="C429" t="str">
            <v>Jary,Norm</v>
          </cell>
          <cell r="D429" t="str">
            <v>None</v>
          </cell>
          <cell r="E429">
            <v>4197</v>
          </cell>
          <cell r="G429" t="str">
            <v>Smith,Andrew</v>
          </cell>
          <cell r="H429">
            <v>552482</v>
          </cell>
          <cell r="I429" t="str">
            <v>ON</v>
          </cell>
          <cell r="N429">
            <v>1</v>
          </cell>
          <cell r="V429" t="str">
            <v>No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A430" t="str">
            <v>AM OPERATORS</v>
          </cell>
          <cell r="B430" t="str">
            <v>Tremblay,Paul</v>
          </cell>
          <cell r="C430" t="str">
            <v>Jary,Norm</v>
          </cell>
          <cell r="D430" t="str">
            <v>None</v>
          </cell>
          <cell r="E430">
            <v>4197</v>
          </cell>
          <cell r="G430" t="str">
            <v>Campbell,Bill</v>
          </cell>
          <cell r="H430">
            <v>561505</v>
          </cell>
          <cell r="I430" t="str">
            <v>ON</v>
          </cell>
          <cell r="N430">
            <v>1</v>
          </cell>
          <cell r="V430" t="str">
            <v>No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A431" t="str">
            <v>AM OPERATORS</v>
          </cell>
          <cell r="B431" t="str">
            <v>Tremblay,Paul</v>
          </cell>
          <cell r="C431" t="str">
            <v>Jary,Norm</v>
          </cell>
          <cell r="D431" t="str">
            <v>None</v>
          </cell>
          <cell r="E431">
            <v>4197</v>
          </cell>
          <cell r="G431" t="str">
            <v>Machesney,Scott</v>
          </cell>
          <cell r="H431">
            <v>561645</v>
          </cell>
          <cell r="I431" t="str">
            <v>ON</v>
          </cell>
          <cell r="N431">
            <v>1</v>
          </cell>
          <cell r="V431" t="str">
            <v>No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</row>
        <row r="432">
          <cell r="A432" t="str">
            <v>AM OPERATORS</v>
          </cell>
          <cell r="B432" t="str">
            <v>Tremblay,Paul</v>
          </cell>
          <cell r="C432" t="str">
            <v>Jary,Norm</v>
          </cell>
          <cell r="D432" t="str">
            <v>None</v>
          </cell>
          <cell r="E432">
            <v>4197</v>
          </cell>
          <cell r="G432" t="str">
            <v>Robitaille,Mark</v>
          </cell>
          <cell r="H432">
            <v>561715</v>
          </cell>
          <cell r="I432" t="str">
            <v>ON</v>
          </cell>
          <cell r="N432">
            <v>1</v>
          </cell>
          <cell r="V432" t="str">
            <v>No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A433" t="str">
            <v>AM OPERATORS</v>
          </cell>
          <cell r="B433" t="str">
            <v>Tremblay,Paul</v>
          </cell>
          <cell r="C433" t="str">
            <v>Jary,Norm</v>
          </cell>
          <cell r="D433" t="str">
            <v>None</v>
          </cell>
          <cell r="E433">
            <v>4197</v>
          </cell>
          <cell r="G433" t="str">
            <v>Howell,Bill</v>
          </cell>
          <cell r="H433">
            <v>599690</v>
          </cell>
          <cell r="I433" t="str">
            <v>ON</v>
          </cell>
          <cell r="N433">
            <v>1</v>
          </cell>
          <cell r="V433" t="str">
            <v>No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</row>
        <row r="434">
          <cell r="A434" t="str">
            <v>AM OPERATORS</v>
          </cell>
          <cell r="B434" t="str">
            <v>Tremblay,Paul</v>
          </cell>
          <cell r="C434" t="str">
            <v>Jary,Norm</v>
          </cell>
          <cell r="D434" t="str">
            <v>None</v>
          </cell>
          <cell r="E434">
            <v>4197</v>
          </cell>
          <cell r="G434" t="str">
            <v>Lavender,Al</v>
          </cell>
          <cell r="H434">
            <v>611884</v>
          </cell>
          <cell r="I434" t="str">
            <v>ON</v>
          </cell>
          <cell r="N434">
            <v>1</v>
          </cell>
          <cell r="V434" t="str">
            <v>No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</row>
        <row r="435">
          <cell r="A435" t="str">
            <v>AM OPERATORS</v>
          </cell>
          <cell r="B435" t="str">
            <v>Tremblay,Paul</v>
          </cell>
          <cell r="C435" t="str">
            <v>Jary,Norm</v>
          </cell>
          <cell r="D435" t="str">
            <v>None</v>
          </cell>
          <cell r="E435">
            <v>4197</v>
          </cell>
          <cell r="G435" t="str">
            <v>Eves,Kim</v>
          </cell>
          <cell r="H435">
            <v>615972</v>
          </cell>
          <cell r="I435" t="str">
            <v>ON</v>
          </cell>
          <cell r="N435">
            <v>1</v>
          </cell>
          <cell r="V435" t="str">
            <v>No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</row>
        <row r="436">
          <cell r="A436" t="str">
            <v>AM OPERATORS</v>
          </cell>
          <cell r="B436" t="str">
            <v>Tremblay,Paul</v>
          </cell>
          <cell r="C436" t="str">
            <v>Jary,Norm</v>
          </cell>
          <cell r="D436" t="str">
            <v>None</v>
          </cell>
          <cell r="E436">
            <v>4197</v>
          </cell>
          <cell r="G436" t="str">
            <v>Gorecki,Raymond</v>
          </cell>
          <cell r="H436">
            <v>619976</v>
          </cell>
          <cell r="I436" t="str">
            <v>ON</v>
          </cell>
          <cell r="N436">
            <v>1</v>
          </cell>
          <cell r="V436" t="str">
            <v>No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</row>
        <row r="437">
          <cell r="A437" t="str">
            <v>AM OPERATORS</v>
          </cell>
          <cell r="B437" t="str">
            <v>Tremblay,Paul</v>
          </cell>
          <cell r="C437" t="str">
            <v>Jary,Norm</v>
          </cell>
          <cell r="D437" t="str">
            <v>None</v>
          </cell>
          <cell r="E437">
            <v>4197</v>
          </cell>
          <cell r="G437" t="str">
            <v>Procyk,John</v>
          </cell>
          <cell r="H437">
            <v>638092</v>
          </cell>
          <cell r="I437" t="str">
            <v>ON</v>
          </cell>
          <cell r="N437">
            <v>1</v>
          </cell>
          <cell r="V437" t="str">
            <v>No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A438" t="str">
            <v>AM OPERATORS</v>
          </cell>
          <cell r="B438" t="str">
            <v>Tremblay,Paul</v>
          </cell>
          <cell r="C438" t="str">
            <v>Jary,Norm</v>
          </cell>
          <cell r="D438" t="str">
            <v>None</v>
          </cell>
          <cell r="E438">
            <v>4197</v>
          </cell>
          <cell r="G438" t="str">
            <v>Stark,George</v>
          </cell>
          <cell r="H438">
            <v>664580</v>
          </cell>
          <cell r="I438" t="str">
            <v>ON</v>
          </cell>
          <cell r="N438">
            <v>1</v>
          </cell>
          <cell r="V438" t="str">
            <v>No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</row>
        <row r="439">
          <cell r="A439" t="str">
            <v>AM OPERATORS</v>
          </cell>
          <cell r="B439" t="str">
            <v>Tremblay,Paul</v>
          </cell>
          <cell r="C439" t="str">
            <v>Jary,Norm</v>
          </cell>
          <cell r="D439" t="str">
            <v>None</v>
          </cell>
          <cell r="E439">
            <v>4197</v>
          </cell>
          <cell r="G439" t="str">
            <v>Kennedy,Tam</v>
          </cell>
          <cell r="H439">
            <v>666953</v>
          </cell>
          <cell r="I439" t="str">
            <v>ON</v>
          </cell>
          <cell r="N439">
            <v>1</v>
          </cell>
          <cell r="V439" t="str">
            <v>No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A440" t="str">
            <v>AM OPERATORS</v>
          </cell>
          <cell r="B440" t="str">
            <v>Tremblay,Paul</v>
          </cell>
          <cell r="C440" t="str">
            <v>Jary,Norm</v>
          </cell>
          <cell r="D440" t="str">
            <v>None</v>
          </cell>
          <cell r="E440">
            <v>4197</v>
          </cell>
          <cell r="G440" t="str">
            <v>Patterson,Drew</v>
          </cell>
          <cell r="H440">
            <v>674226</v>
          </cell>
          <cell r="I440" t="str">
            <v>ON</v>
          </cell>
          <cell r="N440">
            <v>1</v>
          </cell>
          <cell r="V440" t="str">
            <v>No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</row>
        <row r="441">
          <cell r="A441" t="str">
            <v>AM OPERATORS</v>
          </cell>
          <cell r="B441" t="str">
            <v>Tremblay,Paul</v>
          </cell>
          <cell r="C441" t="str">
            <v>Jary,Norm</v>
          </cell>
          <cell r="D441" t="str">
            <v>None</v>
          </cell>
          <cell r="E441">
            <v>4197</v>
          </cell>
          <cell r="G441" t="str">
            <v>Kuhl,Rainer</v>
          </cell>
          <cell r="H441">
            <v>692545</v>
          </cell>
          <cell r="I441" t="str">
            <v>ON</v>
          </cell>
          <cell r="N441">
            <v>1</v>
          </cell>
          <cell r="V441" t="str">
            <v>No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A442" t="str">
            <v>AM OPERATORS</v>
          </cell>
          <cell r="B442" t="str">
            <v>Tremblay,Paul</v>
          </cell>
          <cell r="C442" t="str">
            <v>Jary,Norm</v>
          </cell>
          <cell r="D442" t="str">
            <v>None</v>
          </cell>
          <cell r="E442">
            <v>4197</v>
          </cell>
          <cell r="G442" t="str">
            <v>Graber,Mathieu</v>
          </cell>
          <cell r="H442">
            <v>756462</v>
          </cell>
          <cell r="I442" t="str">
            <v>ON</v>
          </cell>
          <cell r="N442">
            <v>1</v>
          </cell>
          <cell r="V442" t="str">
            <v>No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</row>
        <row r="443">
          <cell r="A443" t="str">
            <v>AM OPERATORS</v>
          </cell>
          <cell r="B443" t="str">
            <v>Tremblay,Paul</v>
          </cell>
          <cell r="C443" t="str">
            <v>Jary,Norm</v>
          </cell>
          <cell r="D443" t="str">
            <v>None</v>
          </cell>
          <cell r="E443">
            <v>4197</v>
          </cell>
          <cell r="G443" t="str">
            <v>Stubensey,Laureen</v>
          </cell>
          <cell r="H443">
            <v>756784</v>
          </cell>
          <cell r="I443" t="str">
            <v>ON</v>
          </cell>
          <cell r="N443">
            <v>1</v>
          </cell>
          <cell r="V443" t="str">
            <v>No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</row>
        <row r="444">
          <cell r="A444" t="str">
            <v>AM OPERATORS</v>
          </cell>
          <cell r="B444" t="str">
            <v>Tremblay,Paul</v>
          </cell>
          <cell r="C444" t="str">
            <v>Jary,Norm</v>
          </cell>
          <cell r="D444" t="str">
            <v>None</v>
          </cell>
          <cell r="E444">
            <v>4197</v>
          </cell>
          <cell r="G444" t="str">
            <v>Cressy,Frank</v>
          </cell>
          <cell r="H444">
            <v>786625</v>
          </cell>
          <cell r="I444" t="str">
            <v>ON</v>
          </cell>
          <cell r="N444">
            <v>1</v>
          </cell>
          <cell r="V444" t="str">
            <v>No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</row>
        <row r="445">
          <cell r="A445" t="str">
            <v>AM OPERATORS</v>
          </cell>
          <cell r="B445" t="str">
            <v>Tremblay,Paul</v>
          </cell>
          <cell r="C445" t="str">
            <v>Jary,Norm</v>
          </cell>
          <cell r="D445" t="str">
            <v>None</v>
          </cell>
          <cell r="E445">
            <v>4197</v>
          </cell>
          <cell r="G445" t="str">
            <v>Hodgson,Keith</v>
          </cell>
          <cell r="H445">
            <v>822612</v>
          </cell>
          <cell r="I445" t="str">
            <v>ON</v>
          </cell>
          <cell r="N445">
            <v>1</v>
          </cell>
          <cell r="V445" t="str">
            <v>No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</row>
        <row r="446">
          <cell r="A446" t="str">
            <v>AM OPERATORS</v>
          </cell>
          <cell r="B446" t="str">
            <v>Tremblay,Paul</v>
          </cell>
          <cell r="C446" t="str">
            <v>Jary,Norm</v>
          </cell>
          <cell r="D446" t="str">
            <v>None</v>
          </cell>
          <cell r="E446">
            <v>4197</v>
          </cell>
          <cell r="G446" t="str">
            <v>Whittaker,Cindy</v>
          </cell>
          <cell r="H446">
            <v>884653</v>
          </cell>
          <cell r="I446" t="str">
            <v>OE</v>
          </cell>
          <cell r="J446" t="str">
            <v>Y</v>
          </cell>
          <cell r="K446" t="str">
            <v>YES</v>
          </cell>
          <cell r="P446">
            <v>58</v>
          </cell>
          <cell r="Q446">
            <v>50</v>
          </cell>
          <cell r="R446">
            <v>6</v>
          </cell>
          <cell r="S446">
            <v>39</v>
          </cell>
          <cell r="T446">
            <v>153</v>
          </cell>
          <cell r="U446" t="str">
            <v>Yes</v>
          </cell>
          <cell r="W446">
            <v>1</v>
          </cell>
          <cell r="X446">
            <v>1</v>
          </cell>
          <cell r="Y446">
            <v>1</v>
          </cell>
          <cell r="Z446">
            <v>1</v>
          </cell>
        </row>
        <row r="447">
          <cell r="A447" t="str">
            <v>AM OPERATORS</v>
          </cell>
          <cell r="B447" t="str">
            <v>Tremblay,Paul</v>
          </cell>
          <cell r="C447" t="str">
            <v>Jary,Norm</v>
          </cell>
          <cell r="D447" t="str">
            <v>None</v>
          </cell>
          <cell r="E447">
            <v>4197</v>
          </cell>
          <cell r="G447" t="str">
            <v>Mason,Shelley</v>
          </cell>
          <cell r="H447">
            <v>888034</v>
          </cell>
          <cell r="I447" t="str">
            <v>ON</v>
          </cell>
          <cell r="N447">
            <v>1</v>
          </cell>
          <cell r="V447" t="str">
            <v>No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</row>
        <row r="448">
          <cell r="A448" t="str">
            <v>AM OPERATORS</v>
          </cell>
          <cell r="B448" t="str">
            <v>Tremblay,Paul</v>
          </cell>
          <cell r="C448" t="str">
            <v>Jary,Norm</v>
          </cell>
          <cell r="D448" t="str">
            <v>None</v>
          </cell>
          <cell r="E448">
            <v>4197</v>
          </cell>
          <cell r="G448" t="str">
            <v>Lowans,Lori-Ann S.</v>
          </cell>
          <cell r="H448">
            <v>931581</v>
          </cell>
          <cell r="I448" t="str">
            <v>ON</v>
          </cell>
          <cell r="N448">
            <v>1</v>
          </cell>
          <cell r="V448" t="str">
            <v>No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</row>
        <row r="449">
          <cell r="A449" t="str">
            <v>AM OPERATORS</v>
          </cell>
          <cell r="B449" t="str">
            <v>Tremblay,Paul</v>
          </cell>
          <cell r="C449" t="str">
            <v>Jary,Norm</v>
          </cell>
          <cell r="D449" t="str">
            <v>None</v>
          </cell>
          <cell r="E449">
            <v>4197</v>
          </cell>
          <cell r="G449" t="str">
            <v>Clancy,Colleen</v>
          </cell>
          <cell r="H449">
            <v>943194</v>
          </cell>
          <cell r="I449" t="str">
            <v>ON</v>
          </cell>
          <cell r="N449">
            <v>1</v>
          </cell>
          <cell r="V449" t="str">
            <v>No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A450" t="str">
            <v>AM OPERATORS</v>
          </cell>
          <cell r="B450" t="str">
            <v>Tremblay,Paul</v>
          </cell>
          <cell r="C450" t="str">
            <v>Jary,Norm</v>
          </cell>
          <cell r="D450" t="str">
            <v>None</v>
          </cell>
          <cell r="E450">
            <v>4336</v>
          </cell>
          <cell r="G450" t="str">
            <v>Mcgurn,Stephen</v>
          </cell>
          <cell r="H450">
            <v>943271</v>
          </cell>
          <cell r="I450" t="str">
            <v>ON</v>
          </cell>
          <cell r="N450">
            <v>1</v>
          </cell>
          <cell r="V450" t="str">
            <v>No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A451" t="str">
            <v>AM OPERATORS</v>
          </cell>
          <cell r="B451" t="str">
            <v>Tremblay,Paul</v>
          </cell>
          <cell r="C451" t="str">
            <v>Jary,Norm</v>
          </cell>
          <cell r="D451" t="str">
            <v>None</v>
          </cell>
          <cell r="E451">
            <v>4197</v>
          </cell>
          <cell r="G451" t="str">
            <v>Sykes,David</v>
          </cell>
          <cell r="H451">
            <v>943313</v>
          </cell>
          <cell r="I451" t="str">
            <v>ON</v>
          </cell>
          <cell r="N451">
            <v>1</v>
          </cell>
          <cell r="V451" t="str">
            <v>No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</row>
        <row r="452">
          <cell r="A452" t="str">
            <v>AM OPERATORS</v>
          </cell>
          <cell r="B452" t="str">
            <v>Tremblay,Paul</v>
          </cell>
          <cell r="C452" t="str">
            <v>Jary,Norm</v>
          </cell>
          <cell r="D452" t="str">
            <v>None</v>
          </cell>
          <cell r="E452">
            <v>4197</v>
          </cell>
          <cell r="G452" t="str">
            <v>Irvine,Tom</v>
          </cell>
          <cell r="H452">
            <v>946421</v>
          </cell>
          <cell r="I452" t="str">
            <v>ON</v>
          </cell>
          <cell r="K452" t="str">
            <v>YES - Ed Waite Note</v>
          </cell>
          <cell r="N452">
            <v>1</v>
          </cell>
          <cell r="P452">
            <v>48</v>
          </cell>
          <cell r="Q452">
            <v>15</v>
          </cell>
          <cell r="R452">
            <v>48</v>
          </cell>
          <cell r="S452">
            <v>0</v>
          </cell>
          <cell r="T452">
            <v>111</v>
          </cell>
          <cell r="U452" t="str">
            <v>Yes</v>
          </cell>
          <cell r="W452">
            <v>1</v>
          </cell>
          <cell r="X452">
            <v>1</v>
          </cell>
          <cell r="Y452">
            <v>1</v>
          </cell>
          <cell r="Z452">
            <v>0</v>
          </cell>
        </row>
        <row r="453">
          <cell r="A453" t="str">
            <v>AM OPERATORS</v>
          </cell>
          <cell r="B453" t="str">
            <v>Tremblay,Paul</v>
          </cell>
          <cell r="C453" t="str">
            <v>Jary,Norm</v>
          </cell>
          <cell r="D453" t="str">
            <v>None</v>
          </cell>
          <cell r="E453">
            <v>4197</v>
          </cell>
          <cell r="G453" t="str">
            <v>Ruttan,Colin</v>
          </cell>
          <cell r="H453">
            <v>964831</v>
          </cell>
          <cell r="I453" t="str">
            <v>ON</v>
          </cell>
          <cell r="N453">
            <v>1</v>
          </cell>
          <cell r="V453" t="str">
            <v>No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A454" t="str">
            <v>AM OPERATORS</v>
          </cell>
          <cell r="B454" t="str">
            <v>Tremblay,Paul</v>
          </cell>
          <cell r="C454" t="str">
            <v>Jary,Norm</v>
          </cell>
          <cell r="D454" t="str">
            <v>None</v>
          </cell>
          <cell r="E454">
            <v>4197</v>
          </cell>
          <cell r="G454" t="str">
            <v>Maw,Brady M.J.</v>
          </cell>
          <cell r="H454">
            <v>965601</v>
          </cell>
          <cell r="I454" t="str">
            <v>ON</v>
          </cell>
          <cell r="N454">
            <v>1</v>
          </cell>
          <cell r="V454" t="str">
            <v>No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A455" t="str">
            <v>AM OPERATORS</v>
          </cell>
          <cell r="B455" t="str">
            <v>Tremblay,Paul</v>
          </cell>
          <cell r="C455" t="str">
            <v>Jary,Norm</v>
          </cell>
          <cell r="D455" t="str">
            <v>None</v>
          </cell>
          <cell r="E455">
            <v>4197</v>
          </cell>
          <cell r="G455" t="str">
            <v>Kelly,Tom</v>
          </cell>
          <cell r="H455">
            <v>969906</v>
          </cell>
          <cell r="I455" t="str">
            <v>ON</v>
          </cell>
          <cell r="N455">
            <v>1</v>
          </cell>
          <cell r="V455" t="str">
            <v>No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</row>
        <row r="456">
          <cell r="A456" t="str">
            <v>AM OPERATORS</v>
          </cell>
          <cell r="B456" t="str">
            <v>Tremblay,Paul</v>
          </cell>
          <cell r="C456" t="str">
            <v>Jary,Norm</v>
          </cell>
          <cell r="D456" t="str">
            <v>None</v>
          </cell>
          <cell r="E456">
            <v>4197</v>
          </cell>
          <cell r="G456" t="str">
            <v>Hoyle,Larry</v>
          </cell>
          <cell r="H456">
            <v>969983</v>
          </cell>
          <cell r="I456" t="str">
            <v>ON</v>
          </cell>
          <cell r="N456">
            <v>1</v>
          </cell>
          <cell r="V456" t="str">
            <v>No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</row>
        <row r="457">
          <cell r="A457" t="str">
            <v>AM OPERATORS</v>
          </cell>
          <cell r="B457" t="str">
            <v>Tremblay,Paul</v>
          </cell>
          <cell r="C457" t="str">
            <v>Jary,Norm</v>
          </cell>
          <cell r="D457" t="str">
            <v>None</v>
          </cell>
          <cell r="E457">
            <v>4197</v>
          </cell>
          <cell r="G457" t="str">
            <v>Meilleur,Paul</v>
          </cell>
          <cell r="H457">
            <v>970004</v>
          </cell>
          <cell r="I457" t="str">
            <v>ON</v>
          </cell>
          <cell r="N457">
            <v>1</v>
          </cell>
          <cell r="V457" t="str">
            <v>No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A458" t="str">
            <v>AM OPERATORS</v>
          </cell>
          <cell r="B458" t="str">
            <v>Tremblay,Paul</v>
          </cell>
          <cell r="C458" t="str">
            <v>Jary,Norm</v>
          </cell>
          <cell r="D458" t="str">
            <v>None</v>
          </cell>
          <cell r="E458">
            <v>4197</v>
          </cell>
          <cell r="G458" t="str">
            <v>Griese,Alan</v>
          </cell>
          <cell r="H458">
            <v>970011</v>
          </cell>
          <cell r="I458" t="str">
            <v>ON</v>
          </cell>
          <cell r="N458">
            <v>1</v>
          </cell>
          <cell r="V458" t="str">
            <v>No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A459" t="str">
            <v>AM OPERATORS</v>
          </cell>
          <cell r="B459" t="str">
            <v>Tremblay,Paul</v>
          </cell>
          <cell r="C459" t="str">
            <v>Jary,Norm</v>
          </cell>
          <cell r="D459" t="str">
            <v>None</v>
          </cell>
          <cell r="E459">
            <v>4197</v>
          </cell>
          <cell r="G459" t="str">
            <v>Jeffs,Scott</v>
          </cell>
          <cell r="H459">
            <v>970963</v>
          </cell>
          <cell r="I459" t="str">
            <v>ON</v>
          </cell>
          <cell r="N459">
            <v>1</v>
          </cell>
          <cell r="V459" t="str">
            <v>No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A460" t="str">
            <v>AM OPERATORS</v>
          </cell>
          <cell r="B460" t="str">
            <v>Tremblay,Paul</v>
          </cell>
          <cell r="C460" t="str">
            <v>Jary,Norm</v>
          </cell>
          <cell r="D460" t="str">
            <v>None</v>
          </cell>
          <cell r="E460">
            <v>4197</v>
          </cell>
          <cell r="G460" t="str">
            <v>Thompson,Brent</v>
          </cell>
          <cell r="H460">
            <v>970984</v>
          </cell>
          <cell r="I460" t="str">
            <v>ON</v>
          </cell>
          <cell r="N460">
            <v>1</v>
          </cell>
          <cell r="V460" t="str">
            <v>No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</row>
        <row r="461">
          <cell r="A461" t="str">
            <v>AM OPERATORS</v>
          </cell>
          <cell r="B461" t="str">
            <v>Tremblay,Paul</v>
          </cell>
          <cell r="C461" t="str">
            <v>Jary,Norm</v>
          </cell>
          <cell r="D461" t="str">
            <v>None</v>
          </cell>
          <cell r="E461">
            <v>4197</v>
          </cell>
          <cell r="G461" t="str">
            <v>Hebert,Linda</v>
          </cell>
          <cell r="H461">
            <v>971026</v>
          </cell>
          <cell r="I461" t="str">
            <v>ON</v>
          </cell>
          <cell r="N461">
            <v>1</v>
          </cell>
          <cell r="V461" t="str">
            <v>No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</row>
        <row r="462">
          <cell r="A462" t="str">
            <v>AM OPERATORS</v>
          </cell>
          <cell r="B462" t="str">
            <v>Tremblay,Paul</v>
          </cell>
          <cell r="C462" t="str">
            <v>Jary,Norm</v>
          </cell>
          <cell r="D462" t="str">
            <v>None</v>
          </cell>
          <cell r="E462">
            <v>4197</v>
          </cell>
          <cell r="G462" t="str">
            <v>Brook,Tony</v>
          </cell>
          <cell r="H462">
            <v>973434</v>
          </cell>
          <cell r="I462" t="str">
            <v>ON</v>
          </cell>
          <cell r="N462">
            <v>1</v>
          </cell>
          <cell r="V462" t="str">
            <v>No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A463" t="str">
            <v>AM OPERATORS</v>
          </cell>
          <cell r="B463" t="str">
            <v>Tremblay,Paul</v>
          </cell>
          <cell r="C463" t="str">
            <v>Jary,Norm</v>
          </cell>
          <cell r="D463" t="str">
            <v>None</v>
          </cell>
          <cell r="E463">
            <v>4197</v>
          </cell>
          <cell r="G463" t="str">
            <v>MacDermid,John</v>
          </cell>
          <cell r="H463">
            <v>973462</v>
          </cell>
          <cell r="I463" t="str">
            <v>ON</v>
          </cell>
          <cell r="N463">
            <v>1</v>
          </cell>
          <cell r="V463" t="str">
            <v>No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A464" t="str">
            <v>AM OPERATORS</v>
          </cell>
          <cell r="B464" t="str">
            <v>Tremblay,Paul</v>
          </cell>
          <cell r="C464" t="str">
            <v>Rhodes,Rick</v>
          </cell>
          <cell r="D464" t="str">
            <v>None</v>
          </cell>
          <cell r="E464">
            <v>4502</v>
          </cell>
          <cell r="G464" t="str">
            <v>Trebilcock,Terry</v>
          </cell>
          <cell r="H464">
            <v>193795</v>
          </cell>
          <cell r="I464" t="str">
            <v>OP&amp;CS</v>
          </cell>
          <cell r="J464" t="str">
            <v>Y</v>
          </cell>
          <cell r="K464" t="str">
            <v>YES</v>
          </cell>
          <cell r="P464">
            <v>0</v>
          </cell>
          <cell r="Q464">
            <v>0</v>
          </cell>
          <cell r="R464">
            <v>105</v>
          </cell>
          <cell r="S464">
            <v>105</v>
          </cell>
          <cell r="T464">
            <v>210</v>
          </cell>
          <cell r="U464" t="str">
            <v>Yes</v>
          </cell>
          <cell r="W464">
            <v>0</v>
          </cell>
          <cell r="X464">
            <v>0</v>
          </cell>
          <cell r="Y464">
            <v>1</v>
          </cell>
          <cell r="Z464">
            <v>1</v>
          </cell>
        </row>
        <row r="465">
          <cell r="A465" t="str">
            <v>AM OPERATORS</v>
          </cell>
          <cell r="B465" t="str">
            <v>Tremblay,Paul</v>
          </cell>
          <cell r="C465" t="str">
            <v>Smockum,Stephen</v>
          </cell>
          <cell r="D465" t="str">
            <v>None</v>
          </cell>
          <cell r="E465">
            <v>4502</v>
          </cell>
          <cell r="G465" t="str">
            <v>Carpenter,John</v>
          </cell>
          <cell r="H465">
            <v>160146</v>
          </cell>
          <cell r="I465" t="str">
            <v>OP&amp;CS</v>
          </cell>
          <cell r="J465" t="str">
            <v>Y</v>
          </cell>
          <cell r="K465" t="str">
            <v>YES</v>
          </cell>
          <cell r="P465">
            <v>40</v>
          </cell>
          <cell r="Q465">
            <v>40</v>
          </cell>
          <cell r="R465">
            <v>40</v>
          </cell>
          <cell r="S465">
            <v>40</v>
          </cell>
          <cell r="T465">
            <v>160</v>
          </cell>
          <cell r="U465" t="str">
            <v>Yes</v>
          </cell>
          <cell r="W465">
            <v>1</v>
          </cell>
          <cell r="X465">
            <v>1</v>
          </cell>
          <cell r="Y465">
            <v>1</v>
          </cell>
          <cell r="Z465">
            <v>1</v>
          </cell>
        </row>
        <row r="466">
          <cell r="A466" t="str">
            <v>AM OPERATORS</v>
          </cell>
          <cell r="B466" t="str">
            <v>Tremblay,Paul</v>
          </cell>
          <cell r="C466" t="str">
            <v>Smockum,Stephen</v>
          </cell>
          <cell r="D466" t="str">
            <v>None</v>
          </cell>
          <cell r="E466">
            <v>4502</v>
          </cell>
          <cell r="G466" t="str">
            <v>Watson,C K</v>
          </cell>
          <cell r="H466">
            <v>163632</v>
          </cell>
          <cell r="I466" t="str">
            <v>OP&amp;CS</v>
          </cell>
          <cell r="J466" t="str">
            <v>Y</v>
          </cell>
          <cell r="K466" t="str">
            <v>YES</v>
          </cell>
          <cell r="P466">
            <v>35</v>
          </cell>
          <cell r="Q466">
            <v>35</v>
          </cell>
          <cell r="R466">
            <v>35</v>
          </cell>
          <cell r="S466">
            <v>35</v>
          </cell>
          <cell r="T466">
            <v>140</v>
          </cell>
          <cell r="U466" t="str">
            <v>Yes</v>
          </cell>
          <cell r="W466">
            <v>1</v>
          </cell>
          <cell r="X466">
            <v>1</v>
          </cell>
          <cell r="Y466">
            <v>1</v>
          </cell>
          <cell r="Z466">
            <v>1</v>
          </cell>
        </row>
        <row r="467">
          <cell r="A467" t="str">
            <v>AM OPERATORS</v>
          </cell>
          <cell r="B467" t="str">
            <v>Tremblay,Paul</v>
          </cell>
          <cell r="C467" t="str">
            <v>Smockum,Stephen</v>
          </cell>
          <cell r="D467" t="str">
            <v>None</v>
          </cell>
          <cell r="E467">
            <v>4502</v>
          </cell>
          <cell r="G467" t="str">
            <v>Clayton,Shelley</v>
          </cell>
          <cell r="H467">
            <v>177315</v>
          </cell>
          <cell r="I467" t="str">
            <v>OP&amp;CS</v>
          </cell>
          <cell r="J467" t="str">
            <v>Y</v>
          </cell>
          <cell r="K467" t="str">
            <v>YES</v>
          </cell>
          <cell r="P467">
            <v>35</v>
          </cell>
          <cell r="Q467">
            <v>35</v>
          </cell>
          <cell r="R467">
            <v>21</v>
          </cell>
          <cell r="S467">
            <v>35</v>
          </cell>
          <cell r="T467">
            <v>126</v>
          </cell>
          <cell r="U467" t="str">
            <v>Yes</v>
          </cell>
          <cell r="W467">
            <v>1</v>
          </cell>
          <cell r="X467">
            <v>1</v>
          </cell>
          <cell r="Y467">
            <v>1</v>
          </cell>
          <cell r="Z467">
            <v>1</v>
          </cell>
        </row>
        <row r="468">
          <cell r="A468" t="str">
            <v>AM OPERATORS</v>
          </cell>
          <cell r="B468" t="str">
            <v>Tremblay,Paul</v>
          </cell>
          <cell r="C468" t="str">
            <v>Smockum,Stephen</v>
          </cell>
          <cell r="D468" t="str">
            <v>None</v>
          </cell>
          <cell r="E468">
            <v>4502</v>
          </cell>
          <cell r="G468" t="str">
            <v>Bryan,Carol</v>
          </cell>
          <cell r="H468">
            <v>178083</v>
          </cell>
          <cell r="I468" t="str">
            <v>OP&amp;CS</v>
          </cell>
          <cell r="J468" t="str">
            <v>Y</v>
          </cell>
          <cell r="K468" t="str">
            <v>YES</v>
          </cell>
          <cell r="P468">
            <v>35</v>
          </cell>
          <cell r="Q468">
            <v>35</v>
          </cell>
          <cell r="R468">
            <v>35</v>
          </cell>
          <cell r="S468">
            <v>35</v>
          </cell>
          <cell r="T468">
            <v>140</v>
          </cell>
          <cell r="U468" t="str">
            <v>Yes</v>
          </cell>
          <cell r="W468">
            <v>1</v>
          </cell>
          <cell r="X468">
            <v>1</v>
          </cell>
          <cell r="Y468">
            <v>1</v>
          </cell>
          <cell r="Z468">
            <v>1</v>
          </cell>
        </row>
        <row r="469">
          <cell r="A469" t="str">
            <v>AM OPERATORS</v>
          </cell>
          <cell r="B469" t="str">
            <v>Tremblay,Paul</v>
          </cell>
          <cell r="C469" t="str">
            <v>Smockum,Stephen</v>
          </cell>
          <cell r="D469" t="str">
            <v>None</v>
          </cell>
          <cell r="E469">
            <v>4502</v>
          </cell>
          <cell r="G469" t="str">
            <v>Kim,Susan U.</v>
          </cell>
          <cell r="H469">
            <v>180164</v>
          </cell>
          <cell r="I469" t="str">
            <v>OP&amp;CS</v>
          </cell>
          <cell r="J469" t="str">
            <v>Y</v>
          </cell>
          <cell r="K469" t="str">
            <v>YES</v>
          </cell>
          <cell r="P469">
            <v>35</v>
          </cell>
          <cell r="Q469">
            <v>35</v>
          </cell>
          <cell r="R469">
            <v>35</v>
          </cell>
          <cell r="S469">
            <v>35</v>
          </cell>
          <cell r="T469">
            <v>140</v>
          </cell>
          <cell r="U469" t="str">
            <v>Yes</v>
          </cell>
          <cell r="W469">
            <v>1</v>
          </cell>
          <cell r="X469">
            <v>1</v>
          </cell>
          <cell r="Y469">
            <v>1</v>
          </cell>
          <cell r="Z469">
            <v>1</v>
          </cell>
        </row>
        <row r="470">
          <cell r="A470" t="str">
            <v>AM OPERATORS</v>
          </cell>
          <cell r="B470" t="str">
            <v>Tremblay,Paul</v>
          </cell>
          <cell r="C470" t="str">
            <v>Smockum,Stephen</v>
          </cell>
          <cell r="D470" t="str">
            <v>None</v>
          </cell>
          <cell r="E470">
            <v>4502</v>
          </cell>
          <cell r="G470" t="str">
            <v>Atkinson,Meghan</v>
          </cell>
          <cell r="H470">
            <v>180245</v>
          </cell>
          <cell r="I470" t="str">
            <v>OP&amp;CS</v>
          </cell>
          <cell r="J470" t="str">
            <v>Y</v>
          </cell>
          <cell r="K470" t="str">
            <v>YES</v>
          </cell>
          <cell r="P470">
            <v>35</v>
          </cell>
          <cell r="Q470">
            <v>28</v>
          </cell>
          <cell r="R470">
            <v>35</v>
          </cell>
          <cell r="S470">
            <v>35</v>
          </cell>
          <cell r="T470">
            <v>133</v>
          </cell>
          <cell r="U470" t="str">
            <v>Yes</v>
          </cell>
          <cell r="W470">
            <v>1</v>
          </cell>
          <cell r="X470">
            <v>1</v>
          </cell>
          <cell r="Y470">
            <v>1</v>
          </cell>
          <cell r="Z470">
            <v>1</v>
          </cell>
        </row>
        <row r="471">
          <cell r="A471" t="str">
            <v>AM OPERATORS</v>
          </cell>
          <cell r="B471" t="str">
            <v>Tremblay,Paul</v>
          </cell>
          <cell r="C471" t="str">
            <v>Smockum,Stephen</v>
          </cell>
          <cell r="D471" t="str">
            <v>None</v>
          </cell>
          <cell r="E471">
            <v>4502</v>
          </cell>
          <cell r="G471" t="str">
            <v>Hamilton,Mark</v>
          </cell>
          <cell r="H471">
            <v>180325</v>
          </cell>
          <cell r="I471" t="str">
            <v>OP&amp;CS</v>
          </cell>
          <cell r="J471" t="str">
            <v>Y</v>
          </cell>
          <cell r="K471" t="str">
            <v>YES</v>
          </cell>
          <cell r="P471">
            <v>35</v>
          </cell>
          <cell r="Q471">
            <v>41</v>
          </cell>
          <cell r="R471">
            <v>35</v>
          </cell>
          <cell r="S471">
            <v>31</v>
          </cell>
          <cell r="T471">
            <v>142</v>
          </cell>
          <cell r="U471" t="str">
            <v>Yes</v>
          </cell>
          <cell r="W471">
            <v>1</v>
          </cell>
          <cell r="X471">
            <v>1</v>
          </cell>
          <cell r="Y471">
            <v>1</v>
          </cell>
          <cell r="Z471">
            <v>1</v>
          </cell>
        </row>
        <row r="472">
          <cell r="A472" t="str">
            <v>AM OPERATORS</v>
          </cell>
          <cell r="B472" t="str">
            <v>Tremblay,Paul</v>
          </cell>
          <cell r="C472" t="str">
            <v>Smockum,Stephen</v>
          </cell>
          <cell r="D472" t="str">
            <v>None</v>
          </cell>
          <cell r="E472">
            <v>4502</v>
          </cell>
          <cell r="G472" t="str">
            <v>Jones,Candace Mae</v>
          </cell>
          <cell r="H472">
            <v>181670</v>
          </cell>
          <cell r="I472" t="str">
            <v>OP&amp;CS</v>
          </cell>
          <cell r="J472" t="str">
            <v>Y</v>
          </cell>
          <cell r="K472" t="str">
            <v>YES</v>
          </cell>
          <cell r="P472">
            <v>37</v>
          </cell>
          <cell r="Q472">
            <v>43.5</v>
          </cell>
          <cell r="R472">
            <v>36.5</v>
          </cell>
          <cell r="S472">
            <v>33.5</v>
          </cell>
          <cell r="T472">
            <v>150.5</v>
          </cell>
          <cell r="U472" t="str">
            <v>Yes</v>
          </cell>
          <cell r="W472">
            <v>1</v>
          </cell>
          <cell r="X472">
            <v>1</v>
          </cell>
          <cell r="Y472">
            <v>1</v>
          </cell>
          <cell r="Z472">
            <v>1</v>
          </cell>
        </row>
        <row r="473">
          <cell r="A473" t="str">
            <v>AM OPERATORS</v>
          </cell>
          <cell r="B473" t="str">
            <v>Tremblay,Paul</v>
          </cell>
          <cell r="C473" t="str">
            <v>Smockum,Stephen</v>
          </cell>
          <cell r="D473" t="str">
            <v>None</v>
          </cell>
          <cell r="E473">
            <v>4502</v>
          </cell>
          <cell r="G473" t="str">
            <v>Hill,Emily R.</v>
          </cell>
          <cell r="H473">
            <v>182116</v>
          </cell>
          <cell r="I473" t="str">
            <v>OP&amp;CS</v>
          </cell>
          <cell r="J473" t="str">
            <v>Y</v>
          </cell>
          <cell r="K473" t="str">
            <v>YES</v>
          </cell>
          <cell r="V473" t="str">
            <v>No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</row>
        <row r="474">
          <cell r="A474" t="str">
            <v>AM OPERATORS</v>
          </cell>
          <cell r="B474" t="str">
            <v>Tremblay,Paul</v>
          </cell>
          <cell r="C474" t="str">
            <v>Smockum,Stephen</v>
          </cell>
          <cell r="D474" t="str">
            <v>None</v>
          </cell>
          <cell r="E474">
            <v>4502</v>
          </cell>
          <cell r="G474" t="str">
            <v>Hosick,Howard O.</v>
          </cell>
          <cell r="H474">
            <v>182178</v>
          </cell>
          <cell r="I474" t="str">
            <v>ON</v>
          </cell>
          <cell r="N474">
            <v>1</v>
          </cell>
          <cell r="V474" t="str">
            <v>No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</row>
        <row r="475">
          <cell r="A475" t="str">
            <v>AM OPERATORS</v>
          </cell>
          <cell r="B475" t="str">
            <v>Tremblay,Paul</v>
          </cell>
          <cell r="C475" t="str">
            <v>Smockum,Stephen</v>
          </cell>
          <cell r="D475" t="str">
            <v>None</v>
          </cell>
          <cell r="E475">
            <v>4502</v>
          </cell>
          <cell r="G475" t="str">
            <v>Sullivan,Wayne K.</v>
          </cell>
          <cell r="H475">
            <v>182191</v>
          </cell>
          <cell r="P475">
            <v>35</v>
          </cell>
          <cell r="Q475">
            <v>42</v>
          </cell>
          <cell r="R475">
            <v>36</v>
          </cell>
          <cell r="S475">
            <v>35</v>
          </cell>
          <cell r="T475">
            <v>148</v>
          </cell>
          <cell r="U475" t="str">
            <v>Yes</v>
          </cell>
          <cell r="W475">
            <v>1</v>
          </cell>
          <cell r="X475">
            <v>1</v>
          </cell>
          <cell r="Y475">
            <v>1</v>
          </cell>
          <cell r="Z475">
            <v>1</v>
          </cell>
        </row>
        <row r="476">
          <cell r="A476" t="str">
            <v>AM OPERATORS</v>
          </cell>
          <cell r="B476" t="str">
            <v>Tremblay,Paul</v>
          </cell>
          <cell r="C476" t="str">
            <v>Smockum,Stephen</v>
          </cell>
          <cell r="D476" t="str">
            <v>None</v>
          </cell>
          <cell r="E476">
            <v>4502</v>
          </cell>
          <cell r="G476" t="str">
            <v>Williams,Lynn</v>
          </cell>
          <cell r="H476">
            <v>182375</v>
          </cell>
          <cell r="I476" t="str">
            <v>OP&amp;CS</v>
          </cell>
          <cell r="J476" t="str">
            <v>Y</v>
          </cell>
          <cell r="K476" t="str">
            <v>YES</v>
          </cell>
          <cell r="P476">
            <v>35</v>
          </cell>
          <cell r="Q476">
            <v>35</v>
          </cell>
          <cell r="R476">
            <v>42</v>
          </cell>
          <cell r="S476">
            <v>35</v>
          </cell>
          <cell r="T476">
            <v>147</v>
          </cell>
          <cell r="U476" t="str">
            <v>Yes</v>
          </cell>
          <cell r="W476">
            <v>1</v>
          </cell>
          <cell r="X476">
            <v>1</v>
          </cell>
          <cell r="Y476">
            <v>1</v>
          </cell>
          <cell r="Z476">
            <v>1</v>
          </cell>
        </row>
        <row r="477">
          <cell r="A477" t="str">
            <v>AM OPERATORS</v>
          </cell>
          <cell r="B477" t="str">
            <v>Tremblay,Paul</v>
          </cell>
          <cell r="C477" t="str">
            <v>Smockum,Stephen</v>
          </cell>
          <cell r="D477" t="str">
            <v>None</v>
          </cell>
          <cell r="E477">
            <v>4502</v>
          </cell>
          <cell r="G477" t="str">
            <v>Mckendrick,D</v>
          </cell>
          <cell r="H477">
            <v>414813</v>
          </cell>
          <cell r="I477" t="str">
            <v>OP&amp;CS</v>
          </cell>
          <cell r="J477" t="str">
            <v>Y</v>
          </cell>
          <cell r="K477" t="str">
            <v>YES</v>
          </cell>
          <cell r="P477">
            <v>35</v>
          </cell>
          <cell r="Q477">
            <v>35</v>
          </cell>
          <cell r="R477">
            <v>35</v>
          </cell>
          <cell r="S477">
            <v>35</v>
          </cell>
          <cell r="T477">
            <v>140</v>
          </cell>
          <cell r="U477" t="str">
            <v>Yes</v>
          </cell>
          <cell r="W477">
            <v>1</v>
          </cell>
          <cell r="X477">
            <v>1</v>
          </cell>
          <cell r="Y477">
            <v>1</v>
          </cell>
          <cell r="Z477">
            <v>1</v>
          </cell>
        </row>
        <row r="478">
          <cell r="A478" t="str">
            <v>AM OPERATORS</v>
          </cell>
          <cell r="B478" t="str">
            <v>Tremblay,Paul</v>
          </cell>
          <cell r="C478" t="str">
            <v>Smockum,Stephen</v>
          </cell>
          <cell r="D478" t="str">
            <v>None</v>
          </cell>
          <cell r="E478">
            <v>4502</v>
          </cell>
          <cell r="G478" t="str">
            <v>Brown,Terry</v>
          </cell>
          <cell r="H478">
            <v>608090</v>
          </cell>
          <cell r="I478" t="str">
            <v>OP&amp;CS</v>
          </cell>
          <cell r="J478" t="str">
            <v>Y</v>
          </cell>
          <cell r="K478" t="str">
            <v>YES</v>
          </cell>
          <cell r="P478">
            <v>0</v>
          </cell>
          <cell r="Q478">
            <v>42</v>
          </cell>
          <cell r="R478">
            <v>43.5</v>
          </cell>
          <cell r="S478">
            <v>43.2</v>
          </cell>
          <cell r="T478">
            <v>128.69999999999999</v>
          </cell>
          <cell r="U478" t="str">
            <v>Yes</v>
          </cell>
          <cell r="W478">
            <v>0</v>
          </cell>
          <cell r="X478">
            <v>1</v>
          </cell>
          <cell r="Y478">
            <v>1</v>
          </cell>
          <cell r="Z478">
            <v>1</v>
          </cell>
        </row>
        <row r="479">
          <cell r="A479" t="str">
            <v>AM OPERATORS</v>
          </cell>
          <cell r="B479" t="str">
            <v>Tremblay,Paul</v>
          </cell>
          <cell r="C479" t="str">
            <v>Smockum,Stephen</v>
          </cell>
          <cell r="D479" t="str">
            <v>None</v>
          </cell>
          <cell r="E479">
            <v>4502</v>
          </cell>
          <cell r="G479" t="str">
            <v>Tackaberry,Darryl</v>
          </cell>
          <cell r="H479">
            <v>646772</v>
          </cell>
          <cell r="I479" t="str">
            <v>OP&amp;CS</v>
          </cell>
          <cell r="J479" t="str">
            <v>Y</v>
          </cell>
          <cell r="K479" t="str">
            <v>YES</v>
          </cell>
          <cell r="P479">
            <v>35</v>
          </cell>
          <cell r="Q479">
            <v>35</v>
          </cell>
          <cell r="R479">
            <v>35</v>
          </cell>
          <cell r="S479">
            <v>35</v>
          </cell>
          <cell r="T479">
            <v>140</v>
          </cell>
          <cell r="U479" t="str">
            <v>Yes</v>
          </cell>
          <cell r="W479">
            <v>1</v>
          </cell>
          <cell r="X479">
            <v>1</v>
          </cell>
          <cell r="Y479">
            <v>1</v>
          </cell>
          <cell r="Z479">
            <v>1</v>
          </cell>
        </row>
        <row r="480">
          <cell r="A480" t="str">
            <v>AM OPERATORS</v>
          </cell>
          <cell r="B480" t="str">
            <v>Tremblay,Paul</v>
          </cell>
          <cell r="C480" t="str">
            <v>Smockum,Stephen</v>
          </cell>
          <cell r="D480" t="str">
            <v>None</v>
          </cell>
          <cell r="E480">
            <v>4502</v>
          </cell>
          <cell r="G480" t="str">
            <v>Warner,Kathryn</v>
          </cell>
          <cell r="H480">
            <v>715680</v>
          </cell>
          <cell r="I480" t="str">
            <v>OP&amp;CS</v>
          </cell>
          <cell r="J480" t="str">
            <v>Y</v>
          </cell>
          <cell r="K480" t="str">
            <v>YES</v>
          </cell>
          <cell r="P480">
            <v>35</v>
          </cell>
          <cell r="Q480">
            <v>35</v>
          </cell>
          <cell r="R480">
            <v>0</v>
          </cell>
          <cell r="S480">
            <v>0</v>
          </cell>
          <cell r="T480">
            <v>70</v>
          </cell>
          <cell r="U480" t="str">
            <v>Yes</v>
          </cell>
          <cell r="W480">
            <v>1</v>
          </cell>
          <cell r="X480">
            <v>1</v>
          </cell>
          <cell r="Y480">
            <v>0</v>
          </cell>
          <cell r="Z480">
            <v>0</v>
          </cell>
        </row>
        <row r="481">
          <cell r="A481" t="str">
            <v>AM OPERATORS</v>
          </cell>
          <cell r="B481" t="str">
            <v>Tremblay,Paul</v>
          </cell>
          <cell r="C481" t="str">
            <v>Smockum,Stephen</v>
          </cell>
          <cell r="D481" t="str">
            <v>None</v>
          </cell>
          <cell r="E481">
            <v>4502</v>
          </cell>
          <cell r="G481" t="str">
            <v>Briggs,Natalie</v>
          </cell>
          <cell r="H481">
            <v>823956</v>
          </cell>
          <cell r="I481" t="str">
            <v>OP&amp;CS</v>
          </cell>
          <cell r="J481" t="str">
            <v>Y</v>
          </cell>
          <cell r="K481" t="str">
            <v>YES</v>
          </cell>
          <cell r="P481">
            <v>35</v>
          </cell>
          <cell r="Q481">
            <v>35</v>
          </cell>
          <cell r="R481">
            <v>35</v>
          </cell>
          <cell r="S481">
            <v>35</v>
          </cell>
          <cell r="T481">
            <v>140</v>
          </cell>
          <cell r="U481" t="str">
            <v>Yes</v>
          </cell>
          <cell r="W481">
            <v>1</v>
          </cell>
          <cell r="X481">
            <v>1</v>
          </cell>
          <cell r="Y481">
            <v>1</v>
          </cell>
          <cell r="Z481">
            <v>1</v>
          </cell>
        </row>
        <row r="482">
          <cell r="A482" t="str">
            <v>AM OPERATORS</v>
          </cell>
          <cell r="B482" t="str">
            <v>Tremblay,Paul</v>
          </cell>
          <cell r="C482" t="str">
            <v>Smockum,Stephen</v>
          </cell>
          <cell r="D482" t="str">
            <v>None</v>
          </cell>
          <cell r="E482">
            <v>4502</v>
          </cell>
          <cell r="G482" t="str">
            <v>Rhodes,Rick</v>
          </cell>
          <cell r="H482">
            <v>867741</v>
          </cell>
          <cell r="I482" t="str">
            <v>OP&amp;CS</v>
          </cell>
          <cell r="J482" t="str">
            <v>Y</v>
          </cell>
          <cell r="K482" t="str">
            <v>YES</v>
          </cell>
          <cell r="V482" t="str">
            <v>No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A483" t="str">
            <v>AM OPERATORS</v>
          </cell>
          <cell r="B483" t="str">
            <v>Tremblay,Paul</v>
          </cell>
          <cell r="C483" t="str">
            <v>Smockum,Stephen</v>
          </cell>
          <cell r="D483" t="str">
            <v>None</v>
          </cell>
          <cell r="E483">
            <v>4502</v>
          </cell>
          <cell r="G483" t="str">
            <v>Sauve,Gisele</v>
          </cell>
          <cell r="H483">
            <v>953750</v>
          </cell>
          <cell r="I483" t="str">
            <v>OP&amp;CS</v>
          </cell>
          <cell r="J483" t="str">
            <v>Y</v>
          </cell>
          <cell r="K483" t="str">
            <v>YES</v>
          </cell>
          <cell r="P483">
            <v>40</v>
          </cell>
          <cell r="Q483">
            <v>40</v>
          </cell>
          <cell r="R483">
            <v>40</v>
          </cell>
          <cell r="S483">
            <v>40</v>
          </cell>
          <cell r="T483">
            <v>160</v>
          </cell>
          <cell r="U483" t="str">
            <v>Yes</v>
          </cell>
          <cell r="W483">
            <v>1</v>
          </cell>
          <cell r="X483">
            <v>1</v>
          </cell>
          <cell r="Y483">
            <v>1</v>
          </cell>
          <cell r="Z483">
            <v>1</v>
          </cell>
        </row>
        <row r="484">
          <cell r="A484" t="str">
            <v>AM OPERATORS</v>
          </cell>
          <cell r="B484" t="str">
            <v>Tremblay,Paul</v>
          </cell>
          <cell r="C484" t="str">
            <v>Smockum,Stephen</v>
          </cell>
          <cell r="D484" t="str">
            <v>None</v>
          </cell>
          <cell r="E484">
            <v>4502</v>
          </cell>
          <cell r="G484" t="str">
            <v>Colden,Brad</v>
          </cell>
          <cell r="H484">
            <v>953764</v>
          </cell>
          <cell r="I484" t="str">
            <v>OP&amp;CS</v>
          </cell>
          <cell r="J484" t="str">
            <v>Y</v>
          </cell>
          <cell r="K484" t="str">
            <v>YES</v>
          </cell>
          <cell r="P484">
            <v>32</v>
          </cell>
          <cell r="Q484">
            <v>40</v>
          </cell>
          <cell r="R484">
            <v>40</v>
          </cell>
          <cell r="S484">
            <v>40</v>
          </cell>
          <cell r="T484">
            <v>152</v>
          </cell>
          <cell r="U484" t="str">
            <v>Yes</v>
          </cell>
          <cell r="W484">
            <v>1</v>
          </cell>
          <cell r="X484">
            <v>1</v>
          </cell>
          <cell r="Y484">
            <v>1</v>
          </cell>
          <cell r="Z484">
            <v>1</v>
          </cell>
        </row>
        <row r="485">
          <cell r="A485" t="str">
            <v>AM OPERATORS</v>
          </cell>
          <cell r="B485" t="str">
            <v>Tremblay,Paul</v>
          </cell>
          <cell r="C485" t="str">
            <v>Smockum,Stephen</v>
          </cell>
          <cell r="D485" t="str">
            <v>None</v>
          </cell>
          <cell r="E485">
            <v>4502</v>
          </cell>
          <cell r="G485" t="str">
            <v>Fraser,Sharon</v>
          </cell>
          <cell r="H485">
            <v>971754</v>
          </cell>
          <cell r="I485" t="str">
            <v>OP&amp;CS</v>
          </cell>
          <cell r="J485" t="str">
            <v>Y</v>
          </cell>
          <cell r="K485" t="str">
            <v>YES</v>
          </cell>
          <cell r="P485">
            <v>40</v>
          </cell>
          <cell r="Q485">
            <v>40</v>
          </cell>
          <cell r="R485">
            <v>40</v>
          </cell>
          <cell r="S485">
            <v>0</v>
          </cell>
          <cell r="T485">
            <v>120</v>
          </cell>
          <cell r="U485" t="str">
            <v>Yes</v>
          </cell>
          <cell r="W485">
            <v>1</v>
          </cell>
          <cell r="X485">
            <v>1</v>
          </cell>
          <cell r="Y485">
            <v>1</v>
          </cell>
          <cell r="Z485">
            <v>0</v>
          </cell>
        </row>
        <row r="486">
          <cell r="A486" t="str">
            <v>AM OPERATORS</v>
          </cell>
          <cell r="B486" t="str">
            <v>Tremblay,Paul</v>
          </cell>
          <cell r="C486" t="str">
            <v>Tremblay,Paul</v>
          </cell>
          <cell r="D486" t="str">
            <v>None</v>
          </cell>
          <cell r="E486">
            <v>4502</v>
          </cell>
          <cell r="G486" t="str">
            <v>Steele,Marjorie</v>
          </cell>
          <cell r="H486">
            <v>47095</v>
          </cell>
          <cell r="I486" t="str">
            <v>OP&amp;CS</v>
          </cell>
          <cell r="J486" t="str">
            <v>Y</v>
          </cell>
          <cell r="K486" t="str">
            <v>YES</v>
          </cell>
          <cell r="P486">
            <v>40</v>
          </cell>
          <cell r="Q486">
            <v>40</v>
          </cell>
          <cell r="R486">
            <v>40</v>
          </cell>
          <cell r="S486">
            <v>40</v>
          </cell>
          <cell r="T486">
            <v>160</v>
          </cell>
          <cell r="U486" t="str">
            <v>Yes</v>
          </cell>
          <cell r="W486">
            <v>1</v>
          </cell>
          <cell r="X486">
            <v>1</v>
          </cell>
          <cell r="Y486">
            <v>1</v>
          </cell>
          <cell r="Z486">
            <v>1</v>
          </cell>
        </row>
        <row r="487">
          <cell r="A487" t="str">
            <v>AM OPERATORS</v>
          </cell>
          <cell r="B487" t="str">
            <v>Tremblay,Paul</v>
          </cell>
          <cell r="C487" t="str">
            <v>Tremblay,Paul</v>
          </cell>
          <cell r="D487" t="str">
            <v>None</v>
          </cell>
          <cell r="E487">
            <v>4336</v>
          </cell>
          <cell r="G487" t="str">
            <v>Ferguson,Mike</v>
          </cell>
          <cell r="H487">
            <v>55790</v>
          </cell>
          <cell r="I487" t="str">
            <v>ON</v>
          </cell>
          <cell r="J487" t="str">
            <v>Y</v>
          </cell>
          <cell r="N487">
            <v>1</v>
          </cell>
          <cell r="P487">
            <v>50</v>
          </cell>
          <cell r="Q487">
            <v>42</v>
          </cell>
          <cell r="R487">
            <v>44</v>
          </cell>
          <cell r="S487">
            <v>46</v>
          </cell>
          <cell r="T487">
            <v>182</v>
          </cell>
          <cell r="U487" t="str">
            <v>Yes</v>
          </cell>
          <cell r="W487">
            <v>1</v>
          </cell>
          <cell r="X487">
            <v>1</v>
          </cell>
          <cell r="Y487">
            <v>1</v>
          </cell>
          <cell r="Z487">
            <v>1</v>
          </cell>
        </row>
        <row r="488">
          <cell r="A488" t="str">
            <v>AM OPERATORS</v>
          </cell>
          <cell r="B488" t="str">
            <v>Tremblay,Paul</v>
          </cell>
          <cell r="C488" t="str">
            <v>Tremblay,Paul</v>
          </cell>
          <cell r="D488" t="str">
            <v>None</v>
          </cell>
          <cell r="E488">
            <v>4502</v>
          </cell>
          <cell r="G488" t="str">
            <v>Davila,Helene L.</v>
          </cell>
          <cell r="H488">
            <v>175720</v>
          </cell>
          <cell r="V488" t="str">
            <v>No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A489" t="str">
            <v>AM OPERATORS</v>
          </cell>
          <cell r="B489" t="str">
            <v>Tremblay,Paul</v>
          </cell>
          <cell r="C489" t="str">
            <v>Tremblay,Paul</v>
          </cell>
          <cell r="D489" t="str">
            <v>None</v>
          </cell>
          <cell r="E489">
            <v>4361</v>
          </cell>
          <cell r="G489" t="str">
            <v>Moir,Julie</v>
          </cell>
          <cell r="H489">
            <v>399686</v>
          </cell>
          <cell r="I489" t="str">
            <v>Director's Office</v>
          </cell>
          <cell r="J489" t="str">
            <v>Y</v>
          </cell>
          <cell r="P489">
            <v>40</v>
          </cell>
          <cell r="Q489">
            <v>40</v>
          </cell>
          <cell r="R489">
            <v>40</v>
          </cell>
          <cell r="S489">
            <v>40</v>
          </cell>
          <cell r="T489">
            <v>160</v>
          </cell>
          <cell r="U489" t="str">
            <v>Yes</v>
          </cell>
          <cell r="W489">
            <v>1</v>
          </cell>
          <cell r="X489">
            <v>1</v>
          </cell>
          <cell r="Y489">
            <v>1</v>
          </cell>
          <cell r="Z489">
            <v>1</v>
          </cell>
        </row>
        <row r="490">
          <cell r="A490" t="str">
            <v>AM OPERATORS</v>
          </cell>
          <cell r="B490" t="str">
            <v>Tremblay,Paul</v>
          </cell>
          <cell r="C490" t="str">
            <v>Tremblay,Paul</v>
          </cell>
          <cell r="D490" t="str">
            <v>None</v>
          </cell>
          <cell r="E490">
            <v>4502</v>
          </cell>
          <cell r="G490" t="str">
            <v>Smockum,Stephen</v>
          </cell>
          <cell r="H490">
            <v>525581</v>
          </cell>
          <cell r="I490" t="str">
            <v>OP&amp;CS</v>
          </cell>
          <cell r="J490" t="str">
            <v>Y</v>
          </cell>
          <cell r="K490" t="str">
            <v>YES</v>
          </cell>
          <cell r="P490">
            <v>40</v>
          </cell>
          <cell r="Q490">
            <v>40</v>
          </cell>
          <cell r="R490">
            <v>40</v>
          </cell>
          <cell r="S490">
            <v>40</v>
          </cell>
          <cell r="T490">
            <v>160</v>
          </cell>
          <cell r="U490" t="str">
            <v>Yes</v>
          </cell>
          <cell r="W490">
            <v>1</v>
          </cell>
          <cell r="X490">
            <v>1</v>
          </cell>
          <cell r="Y490">
            <v>1</v>
          </cell>
          <cell r="Z490">
            <v>1</v>
          </cell>
        </row>
        <row r="491">
          <cell r="A491" t="str">
            <v>AM OPERATORS</v>
          </cell>
          <cell r="B491" t="str">
            <v>Tremblay,Paul</v>
          </cell>
          <cell r="C491" t="str">
            <v>Tremblay,Paul</v>
          </cell>
          <cell r="D491" t="str">
            <v>None</v>
          </cell>
          <cell r="E491">
            <v>4361</v>
          </cell>
          <cell r="G491" t="str">
            <v>Cowan Sahadath,Kathy</v>
          </cell>
          <cell r="H491">
            <v>532406</v>
          </cell>
          <cell r="I491" t="str">
            <v>Director's Office</v>
          </cell>
          <cell r="J491" t="str">
            <v>Y</v>
          </cell>
          <cell r="P491">
            <v>40</v>
          </cell>
          <cell r="Q491">
            <v>40</v>
          </cell>
          <cell r="R491">
            <v>40</v>
          </cell>
          <cell r="S491">
            <v>40</v>
          </cell>
          <cell r="T491">
            <v>160</v>
          </cell>
          <cell r="U491" t="str">
            <v>Yes</v>
          </cell>
          <cell r="W491">
            <v>1</v>
          </cell>
          <cell r="X491">
            <v>1</v>
          </cell>
          <cell r="Y491">
            <v>1</v>
          </cell>
          <cell r="Z491">
            <v>1</v>
          </cell>
        </row>
        <row r="492">
          <cell r="A492" t="str">
            <v>AM OPERATORS</v>
          </cell>
          <cell r="B492" t="str">
            <v>Tremblay,Paul</v>
          </cell>
          <cell r="C492" t="str">
            <v>Tremblay,Paul</v>
          </cell>
          <cell r="D492" t="str">
            <v>None</v>
          </cell>
          <cell r="E492">
            <v>4197</v>
          </cell>
          <cell r="G492" t="str">
            <v>Jary,Norm</v>
          </cell>
          <cell r="H492">
            <v>692566</v>
          </cell>
          <cell r="I492" t="str">
            <v>ON</v>
          </cell>
          <cell r="J492" t="str">
            <v>Y</v>
          </cell>
          <cell r="K492" t="str">
            <v>YES</v>
          </cell>
          <cell r="N492">
            <v>1</v>
          </cell>
          <cell r="P492">
            <v>40</v>
          </cell>
          <cell r="Q492">
            <v>40</v>
          </cell>
          <cell r="R492">
            <v>40</v>
          </cell>
          <cell r="S492">
            <v>0</v>
          </cell>
          <cell r="T492">
            <v>120</v>
          </cell>
          <cell r="U492" t="str">
            <v>Yes</v>
          </cell>
          <cell r="W492">
            <v>1</v>
          </cell>
          <cell r="X492">
            <v>1</v>
          </cell>
          <cell r="Y492">
            <v>1</v>
          </cell>
          <cell r="Z492">
            <v>0</v>
          </cell>
        </row>
        <row r="493">
          <cell r="A493" t="str">
            <v>AM OPERATORS</v>
          </cell>
          <cell r="B493" t="str">
            <v>Tremblay,Paul</v>
          </cell>
          <cell r="C493" t="str">
            <v>Tremblay,Paul</v>
          </cell>
          <cell r="D493" t="str">
            <v>None</v>
          </cell>
          <cell r="E493">
            <v>4387</v>
          </cell>
          <cell r="G493" t="str">
            <v>Boland,Mike.M.D.</v>
          </cell>
          <cell r="H493" t="str">
            <v>o55762</v>
          </cell>
          <cell r="I493" t="str">
            <v>OP</v>
          </cell>
          <cell r="J493" t="str">
            <v>Y</v>
          </cell>
          <cell r="K493" t="str">
            <v>YES</v>
          </cell>
          <cell r="P493">
            <v>40</v>
          </cell>
          <cell r="Q493">
            <v>40</v>
          </cell>
          <cell r="R493">
            <v>40</v>
          </cell>
          <cell r="S493">
            <v>40</v>
          </cell>
          <cell r="T493">
            <v>160</v>
          </cell>
          <cell r="U493" t="str">
            <v>Yes</v>
          </cell>
          <cell r="W493">
            <v>1</v>
          </cell>
          <cell r="X493">
            <v>1</v>
          </cell>
          <cell r="Y493">
            <v>1</v>
          </cell>
          <cell r="Z493">
            <v>1</v>
          </cell>
        </row>
        <row r="494">
          <cell r="A494" t="str">
            <v>AM OPERATORS</v>
          </cell>
          <cell r="B494" t="str">
            <v>Tremblay,Paul</v>
          </cell>
          <cell r="C494" t="str">
            <v>Tremblay,Paul</v>
          </cell>
          <cell r="D494" t="str">
            <v>OPER FACILIT</v>
          </cell>
          <cell r="E494">
            <v>4514</v>
          </cell>
          <cell r="F494" t="str">
            <v>CARLETON George</v>
          </cell>
          <cell r="G494" t="str">
            <v>Bradley,Ian</v>
          </cell>
          <cell r="H494">
            <v>179620</v>
          </cell>
          <cell r="I494" t="str">
            <v>OF</v>
          </cell>
          <cell r="J494" t="str">
            <v>Y</v>
          </cell>
          <cell r="K494" t="str">
            <v>YES</v>
          </cell>
          <cell r="P494">
            <v>40</v>
          </cell>
          <cell r="Q494">
            <v>40</v>
          </cell>
          <cell r="R494">
            <v>40</v>
          </cell>
          <cell r="S494">
            <v>40</v>
          </cell>
          <cell r="T494">
            <v>160</v>
          </cell>
          <cell r="U494" t="str">
            <v>Yes</v>
          </cell>
          <cell r="W494">
            <v>1</v>
          </cell>
          <cell r="X494">
            <v>1</v>
          </cell>
          <cell r="Y494">
            <v>1</v>
          </cell>
          <cell r="Z494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%-04"/>
      <sheetName val="GWh-03"/>
      <sheetName val="budget-04"/>
      <sheetName val="LT"/>
      <sheetName val="actual-03&amp;04"/>
      <sheetName val="class"/>
      <sheetName val="class var"/>
      <sheetName val="S1"/>
      <sheetName val="S2"/>
      <sheetName val="S3"/>
    </sheetNames>
    <sheetDataSet>
      <sheetData sheetId="0" refreshError="1">
        <row r="3">
          <cell r="B3" t="str">
            <v>Report Date: 8-Mar-04</v>
          </cell>
        </row>
        <row r="4">
          <cell r="B4">
            <v>38018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GL ACS Fixed assets"/>
      <sheetName val="Report 1- BU FA CONTNUTY  SCHED"/>
      <sheetName val="Report 2- TXDX FA CONTNUITY SCH"/>
      <sheetName val="Report 3-  MFA ADDS BY BU"/>
      <sheetName val="Support 1a.-Tx Dx Continuity"/>
      <sheetName val="Support 1b - Additions  split"/>
      <sheetName val=" SUPPORT 2 -FA CONT GROUP SCHD "/>
      <sheetName val=" CIP SUPPORT - CIP CONT  DETL "/>
      <sheetName val="CIP SUPPORT - C1e_FDM FOR CIP "/>
      <sheetName val="CIP SUPPORT - CAP PROJ "/>
      <sheetName val="CIP SUPPORT -174090  tran clsfy"/>
      <sheetName val="CIP SUPPORT - 174090 jrl det"/>
      <sheetName val="SUPPORT 5 -110190 transtn clsfy"/>
      <sheetName val="SUPPORT 5A - 110190-jrl detl-GL"/>
      <sheetName val="SUPPORT 6 - GL ACCOUNT BALANCES"/>
      <sheetName val="FA SUPPORT - am COST CON "/>
      <sheetName val="FA SUPPORT - am COST CON  (2)"/>
      <sheetName val="SUPPORT 1A-  PSOFT AM CONT SCHE"/>
      <sheetName val="Alloc%"/>
      <sheetName val="Note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Variables"/>
      <sheetName val="Monthly Invoice"/>
      <sheetName val="ETS Budget Breakdown (OLD &amp; NA)"/>
      <sheetName val="Inergi Acctg"/>
      <sheetName val="Finance"/>
      <sheetName val="ETS"/>
      <sheetName val="SMS"/>
      <sheetName val="HR"/>
      <sheetName val="Monthly Baseline ARC  RRC"/>
      <sheetName val="Annual Baseline ARC RRC-10Yr"/>
      <sheetName val="Settlements"/>
      <sheetName val="CSO"/>
      <sheetName val="Pension Tru-Up "/>
      <sheetName val="Pension Schedule 2006"/>
      <sheetName val="Pension Credit Schedule 2006"/>
      <sheetName val="Managed Contract Credit"/>
      <sheetName val="Pension tru-up Pymts Schedule"/>
      <sheetName val="Historical Adjustment Table"/>
      <sheetName val="Notes"/>
      <sheetName val="Cost plus schedule"/>
      <sheetName val="Equipment refresh &amp; passthrough"/>
    </sheetNames>
    <sheetDataSet>
      <sheetData sheetId="0">
        <row r="9">
          <cell r="B9">
            <v>0.81130000000000002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A Report November 28"/>
      <sheetName val="OPA Report October"/>
      <sheetName val="OPA Report_August"/>
      <sheetName val="Mgmt Report"/>
      <sheetName val="Actuals"/>
      <sheetName val="Budget"/>
      <sheetName val="Forecast"/>
      <sheetName val="Adjustments"/>
      <sheetName val="Month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A2" t="str">
            <v>Jan</v>
          </cell>
          <cell r="B2" t="str">
            <v>Feb</v>
          </cell>
          <cell r="C2" t="str">
            <v>Mar</v>
          </cell>
          <cell r="D2" t="str">
            <v>Apr</v>
          </cell>
          <cell r="E2" t="str">
            <v>May</v>
          </cell>
          <cell r="F2" t="str">
            <v>Jun</v>
          </cell>
          <cell r="G2" t="str">
            <v>Jul</v>
          </cell>
          <cell r="H2" t="str">
            <v>Aug</v>
          </cell>
          <cell r="I2" t="str">
            <v>Sep</v>
          </cell>
          <cell r="J2" t="str">
            <v>Oct</v>
          </cell>
          <cell r="K2" t="str">
            <v>Nov</v>
          </cell>
          <cell r="L2" t="str">
            <v>Dec</v>
          </cell>
        </row>
        <row r="3">
          <cell r="A3" t="str">
            <v>January, 2007</v>
          </cell>
          <cell r="B3" t="str">
            <v>February, 2007</v>
          </cell>
          <cell r="C3" t="str">
            <v>March, 2007</v>
          </cell>
          <cell r="D3" t="str">
            <v>April, 2007</v>
          </cell>
          <cell r="E3" t="str">
            <v>May, 2007</v>
          </cell>
          <cell r="F3" t="str">
            <v>June, 2007</v>
          </cell>
          <cell r="G3" t="str">
            <v>July, 2007</v>
          </cell>
          <cell r="H3" t="str">
            <v>August, 2007</v>
          </cell>
          <cell r="I3" t="str">
            <v>September, 2007</v>
          </cell>
          <cell r="J3" t="str">
            <v>October, 2007</v>
          </cell>
          <cell r="K3" t="str">
            <v>November, 2007</v>
          </cell>
          <cell r="L3" t="str">
            <v>December, 2007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erence"/>
      <sheetName val="High Density CMO Availability"/>
      <sheetName val="Assumptions"/>
      <sheetName val="MD Inputs"/>
      <sheetName val="ND Inputs"/>
      <sheetName val="Meter Deployment (Plan)"/>
      <sheetName val="Budget"/>
      <sheetName val="Meter Deployment (Target)"/>
      <sheetName val="Network Deployment (Target)"/>
      <sheetName val="Milestones"/>
      <sheetName val="2008 Supply Plan"/>
      <sheetName val="2008 Budget Inputs"/>
      <sheetName val="2008 Equipment Plan"/>
      <sheetName val="MD 2007"/>
      <sheetName val="Network Deployment LOE"/>
      <sheetName val="Sweep Behind LO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3">
          <cell r="C13">
            <v>2007</v>
          </cell>
          <cell r="D13">
            <v>2008</v>
          </cell>
          <cell r="E13">
            <v>2009</v>
          </cell>
          <cell r="F13">
            <v>2010</v>
          </cell>
        </row>
        <row r="14">
          <cell r="B14" t="str">
            <v>Mass</v>
          </cell>
          <cell r="C14">
            <v>240000</v>
          </cell>
          <cell r="D14">
            <v>315000</v>
          </cell>
          <cell r="E14">
            <v>250999.875</v>
          </cell>
          <cell r="F14">
            <v>250999.875</v>
          </cell>
        </row>
        <row r="15">
          <cell r="B15" t="str">
            <v>Sweep Behind</v>
          </cell>
          <cell r="D15">
            <v>30000</v>
          </cell>
          <cell r="E15">
            <v>69000.125</v>
          </cell>
          <cell r="F15">
            <v>69000.125</v>
          </cell>
        </row>
        <row r="16">
          <cell r="B16" t="str">
            <v>Failed</v>
          </cell>
          <cell r="D16">
            <v>0</v>
          </cell>
          <cell r="E16">
            <v>0</v>
          </cell>
          <cell r="F16">
            <v>0</v>
          </cell>
        </row>
        <row r="17">
          <cell r="B17" t="str">
            <v>New Connects</v>
          </cell>
          <cell r="D17">
            <v>25000</v>
          </cell>
          <cell r="E17">
            <v>25000</v>
          </cell>
          <cell r="F17">
            <v>25000</v>
          </cell>
        </row>
        <row r="100">
          <cell r="C100">
            <v>2008</v>
          </cell>
          <cell r="D100">
            <v>2009</v>
          </cell>
          <cell r="E100">
            <v>2010</v>
          </cell>
        </row>
        <row r="101">
          <cell r="C101">
            <v>105</v>
          </cell>
        </row>
        <row r="102">
          <cell r="C102">
            <v>174</v>
          </cell>
        </row>
        <row r="103">
          <cell r="C103">
            <v>149</v>
          </cell>
        </row>
        <row r="104">
          <cell r="C104">
            <v>318</v>
          </cell>
        </row>
        <row r="105">
          <cell r="C105">
            <v>318</v>
          </cell>
        </row>
        <row r="106">
          <cell r="C106">
            <v>70</v>
          </cell>
        </row>
        <row r="108">
          <cell r="C108">
            <v>2008</v>
          </cell>
          <cell r="D108">
            <v>2009</v>
          </cell>
          <cell r="E108">
            <v>2010</v>
          </cell>
        </row>
        <row r="109">
          <cell r="C109">
            <v>55</v>
          </cell>
          <cell r="D109">
            <v>55</v>
          </cell>
          <cell r="E109">
            <v>55</v>
          </cell>
        </row>
        <row r="110">
          <cell r="C110">
            <v>30</v>
          </cell>
          <cell r="D110">
            <v>30</v>
          </cell>
          <cell r="E110">
            <v>30</v>
          </cell>
        </row>
        <row r="111">
          <cell r="C111">
            <v>55</v>
          </cell>
          <cell r="D111">
            <v>55</v>
          </cell>
          <cell r="E111">
            <v>55</v>
          </cell>
        </row>
        <row r="112">
          <cell r="C112">
            <v>6</v>
          </cell>
          <cell r="D112">
            <v>6</v>
          </cell>
          <cell r="E112">
            <v>6</v>
          </cell>
        </row>
        <row r="113">
          <cell r="C113">
            <v>0.16</v>
          </cell>
          <cell r="D113">
            <v>0.16</v>
          </cell>
          <cell r="E113">
            <v>0.16</v>
          </cell>
        </row>
        <row r="115">
          <cell r="C115">
            <v>2008</v>
          </cell>
          <cell r="D115">
            <v>2009</v>
          </cell>
          <cell r="E115">
            <v>2010</v>
          </cell>
        </row>
        <row r="116">
          <cell r="C116">
            <v>0.95</v>
          </cell>
          <cell r="D116">
            <v>0.95</v>
          </cell>
          <cell r="E116">
            <v>0.95</v>
          </cell>
        </row>
        <row r="117">
          <cell r="C117">
            <v>3.4000000000000002E-2</v>
          </cell>
          <cell r="D117">
            <v>3.4000000000000002E-2</v>
          </cell>
          <cell r="E117">
            <v>3.4000000000000002E-2</v>
          </cell>
        </row>
        <row r="118">
          <cell r="C118">
            <v>0.01</v>
          </cell>
          <cell r="D118">
            <v>0.01</v>
          </cell>
          <cell r="E118">
            <v>0.01</v>
          </cell>
        </row>
        <row r="120">
          <cell r="D120">
            <v>2008</v>
          </cell>
          <cell r="E120">
            <v>2009</v>
          </cell>
          <cell r="F120">
            <v>2010</v>
          </cell>
        </row>
        <row r="121">
          <cell r="D121">
            <v>27</v>
          </cell>
          <cell r="E121">
            <v>27</v>
          </cell>
          <cell r="F121">
            <v>27</v>
          </cell>
        </row>
        <row r="122">
          <cell r="D122">
            <v>31</v>
          </cell>
          <cell r="E122">
            <v>31</v>
          </cell>
          <cell r="F122">
            <v>31</v>
          </cell>
        </row>
        <row r="123">
          <cell r="D123">
            <v>31</v>
          </cell>
          <cell r="E123">
            <v>31</v>
          </cell>
          <cell r="F123">
            <v>31</v>
          </cell>
        </row>
        <row r="124">
          <cell r="D124">
            <v>156</v>
          </cell>
          <cell r="E124">
            <v>156</v>
          </cell>
          <cell r="F124">
            <v>156</v>
          </cell>
        </row>
        <row r="125">
          <cell r="D125">
            <v>156</v>
          </cell>
          <cell r="E125">
            <v>156</v>
          </cell>
          <cell r="F125">
            <v>156</v>
          </cell>
        </row>
        <row r="126">
          <cell r="D126">
            <v>280</v>
          </cell>
          <cell r="E126">
            <v>280</v>
          </cell>
          <cell r="F126">
            <v>280</v>
          </cell>
        </row>
        <row r="127">
          <cell r="D127">
            <v>500</v>
          </cell>
          <cell r="E127">
            <v>500</v>
          </cell>
          <cell r="F127">
            <v>500</v>
          </cell>
        </row>
        <row r="128">
          <cell r="D128">
            <v>30</v>
          </cell>
          <cell r="E128">
            <v>30</v>
          </cell>
          <cell r="F128">
            <v>30</v>
          </cell>
        </row>
      </sheetData>
      <sheetData sheetId="5">
        <row r="48">
          <cell r="C48">
            <v>2008</v>
          </cell>
          <cell r="D48">
            <v>2009</v>
          </cell>
          <cell r="E48">
            <v>2010</v>
          </cell>
          <cell r="H48">
            <v>2008</v>
          </cell>
          <cell r="I48">
            <v>2009</v>
          </cell>
          <cell r="J48">
            <v>2010</v>
          </cell>
        </row>
        <row r="49">
          <cell r="C49">
            <v>1792</v>
          </cell>
          <cell r="H49">
            <v>350</v>
          </cell>
        </row>
        <row r="50">
          <cell r="C50">
            <v>1792</v>
          </cell>
          <cell r="H50">
            <v>350</v>
          </cell>
        </row>
        <row r="54">
          <cell r="C54">
            <v>2008</v>
          </cell>
          <cell r="D54">
            <v>2009</v>
          </cell>
          <cell r="E54">
            <v>2010</v>
          </cell>
        </row>
        <row r="55">
          <cell r="C55">
            <v>327000</v>
          </cell>
        </row>
        <row r="56">
          <cell r="C56">
            <v>72000</v>
          </cell>
        </row>
        <row r="57">
          <cell r="C57">
            <v>5.6</v>
          </cell>
        </row>
        <row r="58">
          <cell r="C58">
            <v>2542</v>
          </cell>
        </row>
        <row r="59">
          <cell r="C59">
            <v>1200000</v>
          </cell>
        </row>
        <row r="60">
          <cell r="C60">
            <v>1695000</v>
          </cell>
          <cell r="D60">
            <v>1695000</v>
          </cell>
          <cell r="E60">
            <v>1695000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Lookups"/>
      <sheetName val="Revision History"/>
    </sheetNames>
    <sheetDataSet>
      <sheetData sheetId="0" refreshError="1"/>
      <sheetData sheetId="1" refreshError="1">
        <row r="9">
          <cell r="B9" t="str">
            <v>COMM</v>
          </cell>
        </row>
        <row r="10">
          <cell r="B10" t="str">
            <v>OCM</v>
          </cell>
        </row>
        <row r="11">
          <cell r="B11" t="str">
            <v>SRA</v>
          </cell>
        </row>
        <row r="12">
          <cell r="B12" t="str">
            <v>IBPD</v>
          </cell>
        </row>
        <row r="13">
          <cell r="B13" t="str">
            <v>INTEG</v>
          </cell>
        </row>
        <row r="14">
          <cell r="B14" t="str">
            <v>IM</v>
          </cell>
        </row>
        <row r="15">
          <cell r="B15" t="str">
            <v>PMO</v>
          </cell>
        </row>
        <row r="16">
          <cell r="B16" t="str">
            <v>MIFS Core</v>
          </cell>
        </row>
        <row r="17">
          <cell r="B17" t="str">
            <v>CMOM-MWP</v>
          </cell>
        </row>
        <row r="18">
          <cell r="B18" t="str">
            <v>NEI</v>
          </cell>
        </row>
        <row r="19">
          <cell r="B19" t="str">
            <v>MO Core</v>
          </cell>
        </row>
        <row r="20">
          <cell r="B20" t="str">
            <v>HES</v>
          </cell>
        </row>
        <row r="21">
          <cell r="B21" t="str">
            <v>MNO Core</v>
          </cell>
        </row>
        <row r="22">
          <cell r="B22" t="str">
            <v>NSD</v>
          </cell>
        </row>
        <row r="23">
          <cell r="B23" t="str">
            <v>B&amp;CC Core</v>
          </cell>
        </row>
        <row r="24">
          <cell r="B24" t="str">
            <v>LSI</v>
          </cell>
        </row>
        <row r="25">
          <cell r="B25" t="str">
            <v>CCC</v>
          </cell>
        </row>
        <row r="26">
          <cell r="B26" t="str">
            <v>SETTL</v>
          </cell>
        </row>
      </sheetData>
      <sheetData sheetId="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CSO"/>
      <sheetName val="Inr-Settle"/>
      <sheetName val="Inr-SMS"/>
      <sheetName val="Inr-Fin"/>
      <sheetName val="Inr-HR"/>
      <sheetName val="Inr-IT"/>
      <sheetName val="Det_Non-Fin_Treas"/>
      <sheetName val="Det-Non-GC_Reg"/>
      <sheetName val="Det-Non-SMS-Det"/>
      <sheetName val="Det-Non-SMS-Det_old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 refreshError="1">
        <row r="4">
          <cell r="B4" t="str">
            <v>HYDRO ONE COMMON CORPORATE COST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SR Pivot Summary"/>
      <sheetName val="PPSR $Trend Sum"/>
      <sheetName val="PPSR budget build"/>
      <sheetName val="PPSR $ Format"/>
      <sheetName val="PPSR Accomp Format"/>
      <sheetName val="trend_percent"/>
      <sheetName val="model_hist_trend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PrgCode</v>
          </cell>
        </row>
        <row r="2">
          <cell r="C2" t="str">
            <v>DSR</v>
          </cell>
        </row>
        <row r="3">
          <cell r="C3" t="str">
            <v>MUS</v>
          </cell>
        </row>
        <row r="4">
          <cell r="C4" t="str">
            <v>MCP</v>
          </cell>
        </row>
        <row r="5">
          <cell r="C5" t="str">
            <v>DSD</v>
          </cell>
        </row>
        <row r="6">
          <cell r="C6" t="str">
            <v>DSPM</v>
          </cell>
        </row>
        <row r="7">
          <cell r="C7" t="str">
            <v>DTPP</v>
          </cell>
        </row>
        <row r="8">
          <cell r="C8" t="str">
            <v>DSCDM</v>
          </cell>
        </row>
        <row r="9">
          <cell r="C9" t="str">
            <v>DSOP</v>
          </cell>
        </row>
        <row r="10">
          <cell r="C10" t="str">
            <v>MMD</v>
          </cell>
        </row>
        <row r="11">
          <cell r="C11" t="str">
            <v>DOM</v>
          </cell>
        </row>
        <row r="12">
          <cell r="C12" t="str">
            <v>BCCP</v>
          </cell>
        </row>
        <row r="13">
          <cell r="C13" t="str">
            <v>ICP</v>
          </cell>
        </row>
        <row r="14">
          <cell r="C14" t="str">
            <v>TCP</v>
          </cell>
        </row>
        <row r="15">
          <cell r="C15" t="str">
            <v>SCP</v>
          </cell>
        </row>
        <row r="16">
          <cell r="C16" t="str">
            <v>BRC</v>
          </cell>
        </row>
        <row r="17">
          <cell r="C17" t="str">
            <v>SACP</v>
          </cell>
        </row>
        <row r="18">
          <cell r="C18" t="str">
            <v>HVIT</v>
          </cell>
        </row>
        <row r="19">
          <cell r="C19" t="str">
            <v>HPAS</v>
          </cell>
        </row>
        <row r="20">
          <cell r="C20" t="str">
            <v>DC</v>
          </cell>
        </row>
        <row r="21">
          <cell r="C21" t="str">
            <v>PEPM</v>
          </cell>
        </row>
        <row r="22">
          <cell r="C22" t="str">
            <v>PCPM</v>
          </cell>
        </row>
        <row r="23">
          <cell r="C23" t="str">
            <v>APM</v>
          </cell>
        </row>
        <row r="24">
          <cell r="C24" t="str">
            <v>MPM</v>
          </cell>
        </row>
        <row r="25">
          <cell r="C25" t="str">
            <v>IPM</v>
          </cell>
        </row>
        <row r="26">
          <cell r="C26" t="str">
            <v>EPM</v>
          </cell>
        </row>
        <row r="27">
          <cell r="C27" t="str">
            <v>TPM</v>
          </cell>
        </row>
        <row r="28">
          <cell r="C28" t="str">
            <v>HVP</v>
          </cell>
        </row>
        <row r="29">
          <cell r="C29" t="str">
            <v>TMPP</v>
          </cell>
        </row>
        <row r="30">
          <cell r="C30" t="str">
            <v>GMPP</v>
          </cell>
        </row>
        <row r="31">
          <cell r="C31" t="str">
            <v>BMPP</v>
          </cell>
        </row>
        <row r="32">
          <cell r="C32" t="str">
            <v>OPM</v>
          </cell>
        </row>
        <row r="33">
          <cell r="C33" t="str">
            <v>TCPM</v>
          </cell>
        </row>
        <row r="34">
          <cell r="C34" t="str">
            <v>EMPP</v>
          </cell>
        </row>
        <row r="35">
          <cell r="C35" t="str">
            <v>PECDM</v>
          </cell>
        </row>
        <row r="36">
          <cell r="C36" t="str">
            <v>PCCDM</v>
          </cell>
        </row>
        <row r="37">
          <cell r="C37" t="str">
            <v>ACDM</v>
          </cell>
        </row>
        <row r="38">
          <cell r="C38" t="str">
            <v>MOM</v>
          </cell>
        </row>
        <row r="39">
          <cell r="C39" t="str">
            <v>MCDM</v>
          </cell>
        </row>
        <row r="40">
          <cell r="C40" t="str">
            <v>ICDM</v>
          </cell>
        </row>
        <row r="41">
          <cell r="C41" t="str">
            <v>ECDM</v>
          </cell>
        </row>
        <row r="42">
          <cell r="C42" t="str">
            <v>TCDM</v>
          </cell>
        </row>
        <row r="43">
          <cell r="C43" t="str">
            <v>HVCDM</v>
          </cell>
        </row>
        <row r="44">
          <cell r="C44" t="str">
            <v>ROWOM</v>
          </cell>
        </row>
        <row r="45">
          <cell r="C45" t="str">
            <v>TMDP</v>
          </cell>
        </row>
        <row r="46">
          <cell r="C46" t="str">
            <v>OPO</v>
          </cell>
        </row>
        <row r="47">
          <cell r="C47" t="str">
            <v>OM</v>
          </cell>
        </row>
        <row r="48">
          <cell r="C48" t="str">
            <v>StraightLine</v>
          </cell>
        </row>
        <row r="49">
          <cell r="C49" t="str">
            <v>PM1</v>
          </cell>
        </row>
        <row r="50">
          <cell r="C50" t="str">
            <v>PM2</v>
          </cell>
        </row>
        <row r="51">
          <cell r="C51" t="str">
            <v>PM3</v>
          </cell>
        </row>
        <row r="52">
          <cell r="C52" t="str">
            <v>DSR_Units</v>
          </cell>
        </row>
        <row r="53">
          <cell r="C53" t="str">
            <v>DSD_Units</v>
          </cell>
        </row>
        <row r="54">
          <cell r="C54" t="str">
            <v>DTPP_Units</v>
          </cell>
        </row>
        <row r="55">
          <cell r="C55" t="str">
            <v>DSCDM_Units</v>
          </cell>
        </row>
        <row r="56">
          <cell r="C56" t="str">
            <v>BCCP_Units</v>
          </cell>
        </row>
        <row r="57">
          <cell r="C57" t="str">
            <v>ICP_Units</v>
          </cell>
        </row>
        <row r="58">
          <cell r="C58" t="str">
            <v>TCP_Units</v>
          </cell>
        </row>
        <row r="59">
          <cell r="C59" t="str">
            <v>SCP_Units</v>
          </cell>
        </row>
        <row r="60">
          <cell r="C60" t="str">
            <v>BRC_Units</v>
          </cell>
        </row>
        <row r="61">
          <cell r="C61" t="str">
            <v>SACP_Units</v>
          </cell>
        </row>
        <row r="62">
          <cell r="C62" t="str">
            <v>HVIT_Units</v>
          </cell>
        </row>
        <row r="63">
          <cell r="C63" t="str">
            <v>HPAS_Units</v>
          </cell>
        </row>
        <row r="64">
          <cell r="C64" t="str">
            <v>TMPP_Units</v>
          </cell>
        </row>
        <row r="65">
          <cell r="C65" t="str">
            <v>GMPP_Units</v>
          </cell>
        </row>
        <row r="66">
          <cell r="C66" t="str">
            <v>BMPP_Units</v>
          </cell>
        </row>
        <row r="67">
          <cell r="C67" t="str">
            <v>Linear</v>
          </cell>
        </row>
        <row r="68">
          <cell r="C68" t="str">
            <v>PM</v>
          </cell>
        </row>
        <row r="69">
          <cell r="C69" t="str">
            <v>CapAccomp</v>
          </cell>
        </row>
        <row r="70">
          <cell r="C70" t="str">
            <v>CapSpend</v>
          </cell>
        </row>
        <row r="71">
          <cell r="C71" t="str">
            <v>Late</v>
          </cell>
        </row>
        <row r="72">
          <cell r="C72" t="str">
            <v>Front</v>
          </cell>
        </row>
        <row r="73">
          <cell r="C73" t="str">
            <v>Early</v>
          </cell>
        </row>
        <row r="74">
          <cell r="C74" t="str">
            <v>Turtle</v>
          </cell>
        </row>
        <row r="75">
          <cell r="C75" t="str">
            <v>S-Curve</v>
          </cell>
        </row>
        <row r="76">
          <cell r="C76" t="str">
            <v>Double</v>
          </cell>
        </row>
        <row r="77">
          <cell r="C77" t="str">
            <v>Back</v>
          </cell>
        </row>
      </sheetData>
      <sheetData sheetId="6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PSR Summary"/>
      <sheetName val="Summary Trend"/>
      <sheetName val="2009 Budget Data"/>
      <sheetName val="trend_percents"/>
      <sheetName val="tbl_Group_order"/>
    </sheetNames>
    <sheetDataSet>
      <sheetData sheetId="0"/>
      <sheetData sheetId="1"/>
      <sheetData sheetId="2"/>
      <sheetData sheetId="3"/>
      <sheetData sheetId="4" refreshError="1">
        <row r="3">
          <cell r="A3" t="str">
            <v>DSR</v>
          </cell>
        </row>
        <row r="4">
          <cell r="A4" t="str">
            <v>MUS</v>
          </cell>
        </row>
        <row r="5">
          <cell r="A5" t="str">
            <v>MCP</v>
          </cell>
        </row>
        <row r="6">
          <cell r="A6" t="str">
            <v>DSD</v>
          </cell>
        </row>
        <row r="7">
          <cell r="A7" t="str">
            <v>DSPM</v>
          </cell>
        </row>
        <row r="8">
          <cell r="A8" t="str">
            <v>DTPP</v>
          </cell>
        </row>
        <row r="9">
          <cell r="A9" t="str">
            <v>DSCDM</v>
          </cell>
        </row>
        <row r="10">
          <cell r="A10" t="str">
            <v>DSOP</v>
          </cell>
        </row>
        <row r="11">
          <cell r="A11" t="str">
            <v>MMD</v>
          </cell>
        </row>
        <row r="12">
          <cell r="A12" t="str">
            <v>DOM</v>
          </cell>
        </row>
        <row r="13">
          <cell r="A13" t="str">
            <v>BCCP</v>
          </cell>
        </row>
        <row r="14">
          <cell r="A14" t="str">
            <v>ICP</v>
          </cell>
        </row>
        <row r="15">
          <cell r="A15" t="str">
            <v>TCP</v>
          </cell>
        </row>
        <row r="16">
          <cell r="A16" t="str">
            <v>SCP</v>
          </cell>
        </row>
        <row r="17">
          <cell r="A17" t="str">
            <v>BRC</v>
          </cell>
        </row>
        <row r="18">
          <cell r="A18" t="str">
            <v>SACP</v>
          </cell>
        </row>
        <row r="19">
          <cell r="A19" t="str">
            <v>HVIT</v>
          </cell>
        </row>
        <row r="20">
          <cell r="A20" t="str">
            <v>HPAS</v>
          </cell>
        </row>
        <row r="21">
          <cell r="A21" t="str">
            <v>DC</v>
          </cell>
        </row>
        <row r="22">
          <cell r="A22" t="str">
            <v>PEPM</v>
          </cell>
        </row>
        <row r="23">
          <cell r="A23" t="str">
            <v>PCPM</v>
          </cell>
        </row>
        <row r="24">
          <cell r="A24" t="str">
            <v>APM</v>
          </cell>
        </row>
        <row r="25">
          <cell r="A25" t="str">
            <v>MPM</v>
          </cell>
        </row>
        <row r="26">
          <cell r="A26" t="str">
            <v>IPM</v>
          </cell>
        </row>
        <row r="27">
          <cell r="A27" t="str">
            <v>EPM</v>
          </cell>
        </row>
        <row r="28">
          <cell r="A28" t="str">
            <v>TPM</v>
          </cell>
        </row>
        <row r="29">
          <cell r="A29" t="str">
            <v>HVP</v>
          </cell>
        </row>
        <row r="30">
          <cell r="A30" t="str">
            <v>ROWPM</v>
          </cell>
        </row>
        <row r="31">
          <cell r="A31" t="str">
            <v>TMPP</v>
          </cell>
        </row>
        <row r="32">
          <cell r="A32" t="str">
            <v>GMPP</v>
          </cell>
        </row>
        <row r="33">
          <cell r="A33" t="str">
            <v>BMPP</v>
          </cell>
        </row>
        <row r="34">
          <cell r="A34" t="str">
            <v>OPP</v>
          </cell>
        </row>
        <row r="35">
          <cell r="A35" t="str">
            <v>OPM</v>
          </cell>
        </row>
        <row r="36">
          <cell r="A36" t="str">
            <v>EMPP</v>
          </cell>
        </row>
        <row r="37">
          <cell r="A37" t="str">
            <v>PECDM</v>
          </cell>
        </row>
        <row r="38">
          <cell r="A38" t="str">
            <v>PCCDM</v>
          </cell>
        </row>
        <row r="39">
          <cell r="A39" t="str">
            <v>ACDM</v>
          </cell>
        </row>
        <row r="40">
          <cell r="A40" t="str">
            <v>MOM</v>
          </cell>
        </row>
        <row r="41">
          <cell r="A41" t="str">
            <v>MCDM</v>
          </cell>
        </row>
        <row r="42">
          <cell r="A42" t="str">
            <v>ICDM</v>
          </cell>
        </row>
        <row r="43">
          <cell r="A43" t="str">
            <v>ECDM</v>
          </cell>
        </row>
        <row r="44">
          <cell r="A44" t="str">
            <v>TCDM</v>
          </cell>
        </row>
        <row r="45">
          <cell r="A45" t="str">
            <v>HVCDM</v>
          </cell>
        </row>
        <row r="46">
          <cell r="A46" t="str">
            <v>ROWOM</v>
          </cell>
        </row>
        <row r="47">
          <cell r="A47" t="str">
            <v>TMDP</v>
          </cell>
        </row>
        <row r="48">
          <cell r="A48" t="str">
            <v>OPO</v>
          </cell>
        </row>
        <row r="49">
          <cell r="A49" t="str">
            <v>OM</v>
          </cell>
        </row>
        <row r="50">
          <cell r="A50" t="str">
            <v>StraightLine</v>
          </cell>
        </row>
        <row r="51">
          <cell r="A51" t="str">
            <v>PM1</v>
          </cell>
        </row>
        <row r="52">
          <cell r="A52" t="str">
            <v>PM2</v>
          </cell>
        </row>
        <row r="53">
          <cell r="A53" t="str">
            <v>PM3</v>
          </cell>
        </row>
        <row r="54">
          <cell r="A54" t="str">
            <v>Linear</v>
          </cell>
        </row>
        <row r="55">
          <cell r="A55" t="str">
            <v>PM</v>
          </cell>
        </row>
        <row r="56">
          <cell r="A56" t="str">
            <v>CapAccomp</v>
          </cell>
        </row>
        <row r="57">
          <cell r="A57" t="str">
            <v>CapSpend</v>
          </cell>
        </row>
        <row r="58">
          <cell r="A58" t="str">
            <v>Late</v>
          </cell>
        </row>
        <row r="59">
          <cell r="A59" t="str">
            <v>Front</v>
          </cell>
        </row>
        <row r="60">
          <cell r="A60" t="str">
            <v>Early</v>
          </cell>
        </row>
        <row r="61">
          <cell r="A61" t="str">
            <v>Turtle</v>
          </cell>
        </row>
        <row r="62">
          <cell r="A62" t="str">
            <v>S-Curve</v>
          </cell>
        </row>
        <row r="63">
          <cell r="A63" t="str">
            <v>Double</v>
          </cell>
        </row>
        <row r="64">
          <cell r="A64" t="str">
            <v>Back</v>
          </cell>
        </row>
      </sheetData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P$ (2)"/>
      <sheetName val="P&amp;P_Units (2)"/>
      <sheetName val="P&amp;P$"/>
      <sheetName val="P&amp;P_Units"/>
      <sheetName val="2009_Forecast "/>
      <sheetName val="Unit Budget_Forecast"/>
      <sheetName val="Forecast"/>
      <sheetName val="2009_Actuals"/>
      <sheetName val="2009_Budget"/>
      <sheetName val="Forestry P&amp;P$"/>
      <sheetName val="Forestry Units"/>
      <sheetName val="Month"/>
      <sheetName val="2008_Actuals"/>
      <sheetName val="2008_Budget"/>
      <sheetName val="2008_Forecast"/>
      <sheetName val="2008_Equip Alloc Jrnl"/>
      <sheetName val="2008_Labour Alloc Jrnl"/>
      <sheetName val="P&amp;P$_Incl Allocations"/>
      <sheetName val="2007_Actuals"/>
      <sheetName val="2007_Budget"/>
      <sheetName val="2007_Forecast"/>
      <sheetName val="2007 UNIT COST"/>
      <sheetName val="Historic Unit Actuals"/>
      <sheetName val="2006_Actuals"/>
      <sheetName val="2005_Actuals"/>
      <sheetName val="2004_ Actual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P5">
            <v>1</v>
          </cell>
          <cell r="Q5">
            <v>2</v>
          </cell>
          <cell r="R5">
            <v>3</v>
          </cell>
          <cell r="S5">
            <v>4</v>
          </cell>
          <cell r="T5">
            <v>5</v>
          </cell>
          <cell r="U5">
            <v>6</v>
          </cell>
          <cell r="V5">
            <v>7</v>
          </cell>
          <cell r="W5">
            <v>8</v>
          </cell>
          <cell r="X5">
            <v>9</v>
          </cell>
          <cell r="Y5">
            <v>10</v>
          </cell>
          <cell r="Z5">
            <v>11</v>
          </cell>
          <cell r="AA5">
            <v>12</v>
          </cell>
          <cell r="AB5">
            <v>13</v>
          </cell>
          <cell r="AC5">
            <v>14</v>
          </cell>
        </row>
        <row r="6">
          <cell r="C6" t="str">
            <v>Jan</v>
          </cell>
          <cell r="D6" t="str">
            <v>Feb</v>
          </cell>
          <cell r="E6" t="str">
            <v>Mar</v>
          </cell>
          <cell r="F6" t="str">
            <v>Apr</v>
          </cell>
          <cell r="G6" t="str">
            <v>May</v>
          </cell>
          <cell r="H6" t="str">
            <v>Jun</v>
          </cell>
          <cell r="I6" t="str">
            <v>Jul</v>
          </cell>
          <cell r="J6" t="str">
            <v>Aug</v>
          </cell>
          <cell r="K6" t="str">
            <v>Sep</v>
          </cell>
          <cell r="L6" t="str">
            <v>Oct</v>
          </cell>
          <cell r="M6" t="str">
            <v>Nov</v>
          </cell>
          <cell r="N6" t="str">
            <v>Dec</v>
          </cell>
          <cell r="P6" t="str">
            <v>Jan</v>
          </cell>
          <cell r="Q6" t="str">
            <v>Feb</v>
          </cell>
          <cell r="R6" t="str">
            <v>Mar</v>
          </cell>
          <cell r="S6" t="str">
            <v>Apr</v>
          </cell>
          <cell r="T6" t="str">
            <v>May</v>
          </cell>
          <cell r="U6" t="str">
            <v>Jun</v>
          </cell>
          <cell r="V6" t="str">
            <v>Jul</v>
          </cell>
          <cell r="W6" t="str">
            <v>Aug</v>
          </cell>
          <cell r="X6" t="str">
            <v>Sep</v>
          </cell>
          <cell r="Y6" t="str">
            <v>Oct</v>
          </cell>
          <cell r="Z6" t="str">
            <v>Nov</v>
          </cell>
          <cell r="AA6" t="str">
            <v>Dec</v>
          </cell>
          <cell r="AC6" t="str">
            <v>YE Forecast</v>
          </cell>
        </row>
        <row r="9">
          <cell r="C9">
            <v>350</v>
          </cell>
          <cell r="D9">
            <v>1250</v>
          </cell>
          <cell r="E9">
            <v>2401</v>
          </cell>
          <cell r="F9">
            <v>3941</v>
          </cell>
          <cell r="G9">
            <v>5379</v>
          </cell>
          <cell r="H9">
            <v>6797</v>
          </cell>
          <cell r="I9">
            <v>8275</v>
          </cell>
          <cell r="J9">
            <v>10301</v>
          </cell>
          <cell r="K9">
            <v>10908</v>
          </cell>
          <cell r="L9">
            <v>10958</v>
          </cell>
          <cell r="M9">
            <v>11097</v>
          </cell>
          <cell r="N9">
            <v>11097</v>
          </cell>
          <cell r="AC9">
            <v>11097</v>
          </cell>
        </row>
        <row r="10">
          <cell r="C10">
            <v>120</v>
          </cell>
          <cell r="D10">
            <v>1024</v>
          </cell>
          <cell r="E10">
            <v>1948</v>
          </cell>
          <cell r="F10">
            <v>2239</v>
          </cell>
          <cell r="G10">
            <v>2319</v>
          </cell>
          <cell r="H10">
            <v>2359</v>
          </cell>
          <cell r="I10">
            <v>2359</v>
          </cell>
          <cell r="J10">
            <v>2359</v>
          </cell>
          <cell r="K10">
            <v>2359</v>
          </cell>
          <cell r="L10">
            <v>2446</v>
          </cell>
          <cell r="M10">
            <v>2538</v>
          </cell>
          <cell r="N10">
            <v>2588</v>
          </cell>
          <cell r="AC10">
            <v>2588</v>
          </cell>
        </row>
        <row r="12">
          <cell r="C12">
            <v>98.739621846712993</v>
          </cell>
          <cell r="D12">
            <v>300.51180424913809</v>
          </cell>
          <cell r="E12">
            <v>885.16551149820543</v>
          </cell>
          <cell r="F12">
            <v>1935.1655114982054</v>
          </cell>
          <cell r="G12">
            <v>3491.068868511768</v>
          </cell>
          <cell r="H12">
            <v>4951.2210265919148</v>
          </cell>
          <cell r="I12">
            <v>6432.3391696793678</v>
          </cell>
          <cell r="J12">
            <v>7827.9376184212279</v>
          </cell>
          <cell r="K12">
            <v>9508.5916794185214</v>
          </cell>
          <cell r="L12">
            <v>11149.352567200913</v>
          </cell>
          <cell r="M12">
            <v>12050.964297859342</v>
          </cell>
          <cell r="N12">
            <v>12249.670457314025</v>
          </cell>
          <cell r="AC12">
            <v>12249.670457314025</v>
          </cell>
        </row>
        <row r="13">
          <cell r="C13">
            <v>523.8500850137201</v>
          </cell>
          <cell r="D13">
            <v>1105.8585191463924</v>
          </cell>
          <cell r="E13">
            <v>2056.6703187764565</v>
          </cell>
          <cell r="F13">
            <v>3197.7982424547772</v>
          </cell>
          <cell r="G13">
            <v>4389.569793117902</v>
          </cell>
          <cell r="H13">
            <v>5577.0427448539131</v>
          </cell>
          <cell r="I13">
            <v>6780.521654311201</v>
          </cell>
          <cell r="J13">
            <v>7838.686347120698</v>
          </cell>
          <cell r="K13">
            <v>8990.0076944781213</v>
          </cell>
          <cell r="L13">
            <v>10186.135678492481</v>
          </cell>
          <cell r="M13">
            <v>11245.291937169306</v>
          </cell>
          <cell r="N13">
            <v>11999.773792574288</v>
          </cell>
          <cell r="AC13">
            <v>11999.773792574288</v>
          </cell>
        </row>
        <row r="15">
          <cell r="C15">
            <v>4406</v>
          </cell>
          <cell r="D15">
            <v>8170</v>
          </cell>
          <cell r="E15">
            <v>16946</v>
          </cell>
          <cell r="F15">
            <v>52718</v>
          </cell>
          <cell r="G15">
            <v>102453</v>
          </cell>
          <cell r="H15">
            <v>151791</v>
          </cell>
          <cell r="I15">
            <v>202531</v>
          </cell>
          <cell r="J15">
            <v>244111</v>
          </cell>
          <cell r="K15">
            <v>281341</v>
          </cell>
          <cell r="L15">
            <v>318190</v>
          </cell>
          <cell r="M15">
            <v>342979</v>
          </cell>
          <cell r="N15">
            <v>352250</v>
          </cell>
          <cell r="AC15">
            <v>352250</v>
          </cell>
        </row>
        <row r="16">
          <cell r="AC16">
            <v>0</v>
          </cell>
        </row>
        <row r="17">
          <cell r="C17">
            <v>383379</v>
          </cell>
          <cell r="D17">
            <v>707965</v>
          </cell>
          <cell r="E17">
            <v>1009902</v>
          </cell>
          <cell r="F17">
            <v>1312430.25</v>
          </cell>
          <cell r="G17">
            <v>1580553</v>
          </cell>
          <cell r="H17">
            <v>1863375.75</v>
          </cell>
          <cell r="I17">
            <v>2060496.63582</v>
          </cell>
          <cell r="J17">
            <v>2225287.1394480001</v>
          </cell>
          <cell r="K17">
            <v>2393484.6649080003</v>
          </cell>
          <cell r="L17">
            <v>2599221.7023120001</v>
          </cell>
          <cell r="M17">
            <v>2752483.9045680002</v>
          </cell>
          <cell r="N17">
            <v>2915250.1032000002</v>
          </cell>
          <cell r="AC17">
            <v>2915250.1032000002</v>
          </cell>
        </row>
        <row r="19">
          <cell r="C19">
            <v>573</v>
          </cell>
          <cell r="D19">
            <v>1284</v>
          </cell>
          <cell r="E19">
            <v>2288</v>
          </cell>
          <cell r="F19">
            <v>3298</v>
          </cell>
          <cell r="G19">
            <v>3893</v>
          </cell>
          <cell r="H19">
            <v>4543</v>
          </cell>
          <cell r="I19">
            <v>4821</v>
          </cell>
          <cell r="J19">
            <v>5297</v>
          </cell>
          <cell r="K19">
            <v>5661</v>
          </cell>
          <cell r="L19">
            <v>6268</v>
          </cell>
          <cell r="M19">
            <v>6753</v>
          </cell>
          <cell r="N19">
            <v>7000</v>
          </cell>
          <cell r="AC19">
            <v>7000</v>
          </cell>
        </row>
        <row r="20">
          <cell r="C20">
            <v>1</v>
          </cell>
          <cell r="D20">
            <v>19</v>
          </cell>
          <cell r="E20">
            <v>48</v>
          </cell>
          <cell r="F20">
            <v>57</v>
          </cell>
          <cell r="G20">
            <v>74</v>
          </cell>
          <cell r="H20">
            <v>75</v>
          </cell>
          <cell r="I20">
            <v>122</v>
          </cell>
          <cell r="J20">
            <v>293</v>
          </cell>
          <cell r="K20">
            <v>373</v>
          </cell>
          <cell r="L20">
            <v>402</v>
          </cell>
          <cell r="M20">
            <v>426</v>
          </cell>
          <cell r="N20">
            <v>439</v>
          </cell>
          <cell r="AC20">
            <v>439</v>
          </cell>
        </row>
        <row r="23">
          <cell r="C23">
            <v>3484.82</v>
          </cell>
          <cell r="D23">
            <v>3203.81</v>
          </cell>
          <cell r="E23">
            <v>3321.8900000000003</v>
          </cell>
          <cell r="F23">
            <v>3134.9699999999993</v>
          </cell>
          <cell r="G23">
            <v>4094.7300000000014</v>
          </cell>
          <cell r="H23">
            <v>5797.8899999999994</v>
          </cell>
          <cell r="I23">
            <v>7028.4599999999991</v>
          </cell>
          <cell r="J23">
            <v>5130.5999999999985</v>
          </cell>
          <cell r="K23">
            <v>3997.4800000000032</v>
          </cell>
          <cell r="L23">
            <v>3618.0699999999997</v>
          </cell>
          <cell r="M23">
            <v>4123.510000000002</v>
          </cell>
          <cell r="N23">
            <v>2563.7799999999988</v>
          </cell>
        </row>
        <row r="24">
          <cell r="C24">
            <v>3484.82</v>
          </cell>
          <cell r="D24">
            <v>6688.63</v>
          </cell>
          <cell r="E24">
            <v>10010.52</v>
          </cell>
          <cell r="F24">
            <v>13145.49</v>
          </cell>
          <cell r="G24">
            <v>17240.22</v>
          </cell>
          <cell r="H24">
            <v>23038.11</v>
          </cell>
          <cell r="I24">
            <v>30066.57</v>
          </cell>
          <cell r="J24">
            <v>35197.17</v>
          </cell>
          <cell r="K24">
            <v>39194.65</v>
          </cell>
          <cell r="L24">
            <v>42812.72</v>
          </cell>
          <cell r="M24">
            <v>46936.23</v>
          </cell>
          <cell r="N24">
            <v>49500.01</v>
          </cell>
          <cell r="AC24">
            <v>49500.01</v>
          </cell>
        </row>
        <row r="25">
          <cell r="C25">
            <v>2377.4299999999998</v>
          </cell>
          <cell r="D25">
            <v>4845.83</v>
          </cell>
          <cell r="E25">
            <v>9362.9599999999991</v>
          </cell>
          <cell r="F25">
            <v>16563.89</v>
          </cell>
          <cell r="G25">
            <v>27277.06</v>
          </cell>
          <cell r="H25">
            <v>36791.919999999998</v>
          </cell>
          <cell r="I25">
            <v>44300.53</v>
          </cell>
          <cell r="J25">
            <v>53730.94</v>
          </cell>
          <cell r="K25">
            <v>60997.02</v>
          </cell>
          <cell r="L25">
            <v>70377.919999999998</v>
          </cell>
          <cell r="M25">
            <v>77806.73</v>
          </cell>
          <cell r="N25">
            <v>80999.990000000005</v>
          </cell>
          <cell r="AC25">
            <v>80999.990000000005</v>
          </cell>
        </row>
        <row r="26">
          <cell r="C26">
            <v>476.92</v>
          </cell>
          <cell r="D26">
            <v>999.12</v>
          </cell>
          <cell r="E26">
            <v>1653.32</v>
          </cell>
          <cell r="F26">
            <v>2404.83</v>
          </cell>
          <cell r="G26">
            <v>3576.42</v>
          </cell>
          <cell r="H26">
            <v>4740.3</v>
          </cell>
          <cell r="I26">
            <v>5561.18</v>
          </cell>
          <cell r="J26">
            <v>6744.33</v>
          </cell>
          <cell r="K26">
            <v>7739.6</v>
          </cell>
          <cell r="L26">
            <v>8923.7099999999991</v>
          </cell>
          <cell r="M26">
            <v>10201.280000000001</v>
          </cell>
          <cell r="N26">
            <v>11000</v>
          </cell>
          <cell r="AC26">
            <v>11000</v>
          </cell>
        </row>
        <row r="28">
          <cell r="C28">
            <v>1134.4100000000001</v>
          </cell>
          <cell r="D28">
            <v>2143.89</v>
          </cell>
          <cell r="E28">
            <v>2913.55</v>
          </cell>
          <cell r="F28">
            <v>3624.09</v>
          </cell>
          <cell r="G28">
            <v>4759.6099999999997</v>
          </cell>
          <cell r="H28">
            <v>6485.2</v>
          </cell>
          <cell r="I28">
            <v>7963.16</v>
          </cell>
          <cell r="J28">
            <v>9907.3799999999992</v>
          </cell>
          <cell r="K28">
            <v>11512.5</v>
          </cell>
          <cell r="L28">
            <v>13486.84</v>
          </cell>
          <cell r="M28">
            <v>15659.72</v>
          </cell>
          <cell r="N28">
            <v>17421.009999999998</v>
          </cell>
          <cell r="AC28">
            <v>17421.009999999998</v>
          </cell>
        </row>
        <row r="29">
          <cell r="C29">
            <v>293.14</v>
          </cell>
          <cell r="D29">
            <v>520.08000000000004</v>
          </cell>
          <cell r="E29">
            <v>671.38</v>
          </cell>
          <cell r="F29">
            <v>917.24</v>
          </cell>
          <cell r="G29">
            <v>1366.4</v>
          </cell>
          <cell r="H29">
            <v>1763.55</v>
          </cell>
          <cell r="I29">
            <v>2241.08</v>
          </cell>
          <cell r="J29">
            <v>2718.61</v>
          </cell>
          <cell r="K29">
            <v>3158.31</v>
          </cell>
          <cell r="L29">
            <v>3782.41</v>
          </cell>
          <cell r="M29">
            <v>4321.3999999999996</v>
          </cell>
          <cell r="N29">
            <v>4728.01</v>
          </cell>
          <cell r="AC29">
            <v>4728.01</v>
          </cell>
        </row>
        <row r="30">
          <cell r="C30">
            <v>375.04</v>
          </cell>
          <cell r="D30">
            <v>645.42999999999995</v>
          </cell>
          <cell r="E30">
            <v>871.76</v>
          </cell>
          <cell r="F30">
            <v>1398.02</v>
          </cell>
          <cell r="G30">
            <v>1576.09</v>
          </cell>
          <cell r="H30">
            <v>2175.91</v>
          </cell>
          <cell r="I30">
            <v>2605.94</v>
          </cell>
          <cell r="J30">
            <v>3074.19</v>
          </cell>
          <cell r="K30">
            <v>3385.07</v>
          </cell>
          <cell r="L30">
            <v>3965.86</v>
          </cell>
          <cell r="M30">
            <v>4195.6099999999997</v>
          </cell>
          <cell r="N30">
            <v>4300.01</v>
          </cell>
          <cell r="AC30">
            <v>4300.01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Overview"/>
      <sheetName val="2. Index"/>
      <sheetName val="3. Benefits GLAs"/>
      <sheetName val="4. Formulae &amp; Allocation %"/>
      <sheetName val="5. Escalators"/>
      <sheetName val="6. 2002 H D GLI Maternity"/>
      <sheetName val="7. 2002 BPE"/>
      <sheetName val="8. 2002 TR"/>
      <sheetName val="9. 2002 EHT"/>
      <sheetName val="10. 2002 WC"/>
      <sheetName val="11. 2002NTS - CPP EI"/>
      <sheetName val="12. 2002NW - CPP EI"/>
      <sheetName val="13. 2002RMC - CPP EI"/>
      <sheetName val="14. 2002HO - CPP EI"/>
      <sheetName val="15. 2002TEL - CPP EI"/>
      <sheetName val="16. 2002OHE - CPP EI"/>
      <sheetName val="17. 2002MRK - CPP EI"/>
      <sheetName val="18. 2003 Headcount"/>
      <sheetName val="19. 2003 OPRB, LTD, SPP, RPP"/>
      <sheetName val="20. 2003 Compens &amp; EHT- HOI"/>
      <sheetName val="21. 2003 Compens &amp; EHT- Netwk"/>
      <sheetName val="22. 2003 Compens &amp; EHT- RC"/>
      <sheetName val="23. 2003 Compens &amp; EHT- TEL"/>
      <sheetName val="24. 2003 Compens &amp; EHT- OHE"/>
      <sheetName val="25. 2003 Compens &amp; EHT- Market"/>
      <sheetName val="26. 2003 D H GLI Mat - HOI"/>
      <sheetName val="27. 2003 D H GLI Mat - Networks"/>
      <sheetName val="28. 2003 D H GLI Mat - RC"/>
      <sheetName val="29. 2003 D H GLI Mat - TEL"/>
      <sheetName val="30. 2003 D H GLI Mat - OHE"/>
      <sheetName val="31. 2003 D H GLI Mat - Markets"/>
      <sheetName val="32. WC - Est. Max.  Premium"/>
      <sheetName val="33. CPP - Est. Max.  ER Cont'n"/>
      <sheetName val="34. EI - Est. Max.  ER Cont'n"/>
      <sheetName val="35. 2003 WC, CPP, EI - HOI"/>
      <sheetName val="36. 2003 WC, CPP, EI - Networks"/>
      <sheetName val="37. 2003 WC, CPP, EI - RC"/>
      <sheetName val="38. 2003 WC, CPP, EI - TEL"/>
      <sheetName val="39. 2003 WC, CPP, EI - OHE"/>
      <sheetName val="40. 2003 WC, CPP, EI - Markets"/>
      <sheetName val="41. Benefits Rough Est 2003-08"/>
      <sheetName val="42. 2003 TR, EHT &amp; BPE Estimate"/>
      <sheetName val="43. 2003 BPE Estimate"/>
      <sheetName val="44. 2003 Networks BPE Estimate"/>
      <sheetName val="45. 2003 H D GLI Mat Forecast"/>
      <sheetName val="46. Est. -  H D GLI &amp; MAT "/>
      <sheetName val="47. 2003 Comp&amp;Benefits Summary"/>
      <sheetName val="48. 03-08 BurdenRates (Net+OHE)"/>
      <sheetName val="49. 2003-08 BurdenRates Summary"/>
      <sheetName val="50. 2003-08 Consol"/>
      <sheetName val="51. 2003-08 Net+OHE"/>
      <sheetName val="52. 2003-08 Net"/>
      <sheetName val="53. 2003-08 HOI"/>
      <sheetName val="2003-08 NS"/>
      <sheetName val="54. 2003-08 RC"/>
      <sheetName val="55. 2003-08 Tel"/>
      <sheetName val="56. 2003-08 OHE"/>
      <sheetName val="57. EFB Liabi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">
          <cell r="AB1" t="str">
            <v>May-29-03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put"/>
      <sheetName val="Summary"/>
      <sheetName val="Detail"/>
      <sheetName val="Job Grade Groupings"/>
    </sheetNames>
    <sheetDataSet>
      <sheetData sheetId="0"/>
      <sheetData sheetId="1" refreshError="1">
        <row r="3">
          <cell r="I3">
            <v>1</v>
          </cell>
        </row>
      </sheetData>
      <sheetData sheetId="2"/>
      <sheetData sheetId="3"/>
      <sheetData sheetId="4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g Assets Report (summary) "/>
      <sheetName val="Reg Liab Report (summary)"/>
      <sheetName val="Smart Meter Report"/>
      <sheetName val="Rider 11 &amp; 8 Report"/>
      <sheetName val="Reg Asset by Segment"/>
      <sheetName val="LTD BI"/>
    </sheetNames>
    <sheetDataSet>
      <sheetData sheetId="0" refreshError="1"/>
      <sheetData sheetId="1">
        <row r="3">
          <cell r="AD3" t="str">
            <v>Original Prepared By: Glenn Lobo (Inergi)</v>
          </cell>
        </row>
      </sheetData>
      <sheetData sheetId="2" refreshError="1"/>
      <sheetData sheetId="3"/>
      <sheetData sheetId="4" refreshError="1"/>
      <sheetData sheetId="5">
        <row r="97">
          <cell r="K97">
            <v>1693148.56</v>
          </cell>
        </row>
      </sheetData>
      <sheetData sheetId="6">
        <row r="3">
          <cell r="D3" t="str">
            <v>Account</v>
          </cell>
          <cell r="E3" t="str">
            <v>100</v>
          </cell>
          <cell r="F3" t="str">
            <v>210</v>
          </cell>
          <cell r="G3" t="str">
            <v>220</v>
          </cell>
          <cell r="H3" t="str">
            <v>300</v>
          </cell>
          <cell r="I3" t="str">
            <v>620</v>
          </cell>
          <cell r="J3" t="str">
            <v>650</v>
          </cell>
          <cell r="K3" t="str">
            <v>660</v>
          </cell>
          <cell r="L3" t="str">
            <v>900</v>
          </cell>
          <cell r="M3" t="str">
            <v xml:space="preserve">Total </v>
          </cell>
        </row>
        <row r="4">
          <cell r="D4" t="str">
            <v>255000</v>
          </cell>
          <cell r="H4">
            <v>0</v>
          </cell>
          <cell r="M4">
            <v>0</v>
          </cell>
        </row>
        <row r="5">
          <cell r="D5" t="str">
            <v>255010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M5">
            <v>0</v>
          </cell>
        </row>
        <row r="6">
          <cell r="D6" t="str">
            <v>255021</v>
          </cell>
          <cell r="K6">
            <v>479281.6</v>
          </cell>
          <cell r="M6">
            <v>479281.6</v>
          </cell>
        </row>
        <row r="7">
          <cell r="D7" t="str">
            <v>255040</v>
          </cell>
          <cell r="F7">
            <v>142827787</v>
          </cell>
          <cell r="G7">
            <v>186268499</v>
          </cell>
          <cell r="J7">
            <v>3324203.75</v>
          </cell>
          <cell r="K7">
            <v>-1253000</v>
          </cell>
          <cell r="M7">
            <v>331167489.75</v>
          </cell>
        </row>
        <row r="8">
          <cell r="D8" t="str">
            <v>255050</v>
          </cell>
          <cell r="F8">
            <v>-11044505</v>
          </cell>
          <cell r="G8">
            <v>-14453960</v>
          </cell>
          <cell r="H8">
            <v>0</v>
          </cell>
          <cell r="J8">
            <v>-294308</v>
          </cell>
          <cell r="M8">
            <v>-25792773</v>
          </cell>
        </row>
        <row r="9">
          <cell r="D9" t="str">
            <v>255060</v>
          </cell>
          <cell r="F9">
            <v>4893420</v>
          </cell>
          <cell r="G9">
            <v>6381739</v>
          </cell>
          <cell r="J9">
            <v>113891</v>
          </cell>
          <cell r="M9">
            <v>11389050</v>
          </cell>
        </row>
        <row r="10">
          <cell r="D10" t="str">
            <v>274905</v>
          </cell>
          <cell r="F10">
            <v>772276076.13999999</v>
          </cell>
          <cell r="G10">
            <v>274682576.12</v>
          </cell>
          <cell r="M10">
            <v>1046958652.26</v>
          </cell>
        </row>
        <row r="11">
          <cell r="D11" t="str">
            <v>275020</v>
          </cell>
          <cell r="G11">
            <v>7476595.1399999997</v>
          </cell>
          <cell r="M11">
            <v>7476595.1399999997</v>
          </cell>
        </row>
        <row r="12">
          <cell r="D12" t="str">
            <v>275023</v>
          </cell>
          <cell r="G12">
            <v>8175937.5499999998</v>
          </cell>
          <cell r="M12">
            <v>8175937.5499999998</v>
          </cell>
        </row>
        <row r="13">
          <cell r="D13" t="str">
            <v>275026</v>
          </cell>
          <cell r="F13">
            <v>0</v>
          </cell>
          <cell r="M13">
            <v>0</v>
          </cell>
        </row>
        <row r="14">
          <cell r="D14" t="str">
            <v>275027</v>
          </cell>
          <cell r="J14">
            <v>0</v>
          </cell>
          <cell r="M14">
            <v>0</v>
          </cell>
        </row>
        <row r="15">
          <cell r="D15" t="str">
            <v>275028</v>
          </cell>
          <cell r="K15">
            <v>-2.0099999999999998</v>
          </cell>
          <cell r="M15">
            <v>-2.0099999999999998</v>
          </cell>
        </row>
        <row r="16">
          <cell r="D16" t="str">
            <v>275029</v>
          </cell>
          <cell r="E16">
            <v>1514736000.5999999</v>
          </cell>
          <cell r="M16">
            <v>1514736000.5999999</v>
          </cell>
        </row>
        <row r="17">
          <cell r="D17" t="str">
            <v>275030</v>
          </cell>
          <cell r="K17">
            <v>-2304849.36</v>
          </cell>
          <cell r="M17">
            <v>-2304849.36</v>
          </cell>
        </row>
        <row r="18">
          <cell r="D18" t="str">
            <v>275031</v>
          </cell>
          <cell r="G18">
            <v>-60433577.18</v>
          </cell>
          <cell r="K18">
            <v>-14844377.43</v>
          </cell>
          <cell r="M18">
            <v>-75277954.609999999</v>
          </cell>
        </row>
        <row r="19">
          <cell r="D19" t="str">
            <v>275033</v>
          </cell>
          <cell r="G19">
            <v>37997625.729999997</v>
          </cell>
          <cell r="K19">
            <v>2767738.54</v>
          </cell>
          <cell r="M19">
            <v>40765364.269999996</v>
          </cell>
        </row>
        <row r="20">
          <cell r="D20" t="str">
            <v>275034</v>
          </cell>
          <cell r="G20">
            <v>15864437.91</v>
          </cell>
          <cell r="K20">
            <v>390532.55</v>
          </cell>
          <cell r="M20">
            <v>16254970.460000001</v>
          </cell>
        </row>
        <row r="21">
          <cell r="D21" t="str">
            <v>275040</v>
          </cell>
          <cell r="G21">
            <v>-3719710.05</v>
          </cell>
          <cell r="K21">
            <v>95654.73</v>
          </cell>
          <cell r="M21">
            <v>-3624055.32</v>
          </cell>
        </row>
        <row r="22">
          <cell r="D22" t="str">
            <v>275041</v>
          </cell>
          <cell r="G22">
            <v>3701618.2</v>
          </cell>
          <cell r="M22">
            <v>3701618.2</v>
          </cell>
        </row>
        <row r="23">
          <cell r="D23" t="str">
            <v>275043</v>
          </cell>
          <cell r="K23">
            <v>1.44</v>
          </cell>
          <cell r="M23">
            <v>1.44</v>
          </cell>
        </row>
        <row r="24">
          <cell r="D24" t="str">
            <v>275045</v>
          </cell>
          <cell r="G24">
            <v>-130055.36</v>
          </cell>
          <cell r="K24">
            <v>6506.25</v>
          </cell>
          <cell r="M24">
            <v>-123549.11</v>
          </cell>
        </row>
        <row r="25">
          <cell r="D25" t="str">
            <v>275046</v>
          </cell>
          <cell r="G25">
            <v>469906.14</v>
          </cell>
          <cell r="M25">
            <v>469906.14</v>
          </cell>
        </row>
        <row r="26">
          <cell r="D26" t="str">
            <v>275050</v>
          </cell>
          <cell r="G26">
            <v>0</v>
          </cell>
          <cell r="I26">
            <v>0</v>
          </cell>
          <cell r="K26">
            <v>-109.16</v>
          </cell>
          <cell r="M26">
            <v>-109.16</v>
          </cell>
        </row>
        <row r="27">
          <cell r="D27" t="str">
            <v>275052</v>
          </cell>
          <cell r="G27">
            <v>124857.85</v>
          </cell>
          <cell r="M27">
            <v>124857.85</v>
          </cell>
        </row>
        <row r="28">
          <cell r="D28" t="str">
            <v>275053</v>
          </cell>
          <cell r="G28">
            <v>46271.23</v>
          </cell>
          <cell r="M28">
            <v>46271.23</v>
          </cell>
        </row>
        <row r="29">
          <cell r="D29" t="str">
            <v>275060</v>
          </cell>
          <cell r="K29">
            <v>821586.05</v>
          </cell>
          <cell r="M29">
            <v>821586.05</v>
          </cell>
        </row>
        <row r="30">
          <cell r="D30" t="str">
            <v>275065</v>
          </cell>
          <cell r="K30">
            <v>916390.03</v>
          </cell>
          <cell r="M30">
            <v>916390.03</v>
          </cell>
        </row>
        <row r="31">
          <cell r="D31" t="str">
            <v>275069</v>
          </cell>
          <cell r="G31">
            <v>160680.45000000001</v>
          </cell>
          <cell r="M31">
            <v>160680.45000000001</v>
          </cell>
        </row>
        <row r="32">
          <cell r="D32" t="str">
            <v>275070</v>
          </cell>
          <cell r="F32">
            <v>4552220.6399999997</v>
          </cell>
          <cell r="M32">
            <v>4552220.6399999997</v>
          </cell>
        </row>
        <row r="33">
          <cell r="D33" t="str">
            <v>275071</v>
          </cell>
          <cell r="F33">
            <v>155419.5</v>
          </cell>
          <cell r="M33">
            <v>155419.5</v>
          </cell>
        </row>
        <row r="34">
          <cell r="D34" t="str">
            <v>275085</v>
          </cell>
          <cell r="G34">
            <v>-44563024.609999999</v>
          </cell>
          <cell r="I34">
            <v>0</v>
          </cell>
          <cell r="K34">
            <v>6647695.3300000001</v>
          </cell>
          <cell r="M34">
            <v>-37915329.280000001</v>
          </cell>
        </row>
        <row r="35">
          <cell r="D35" t="str">
            <v>275088</v>
          </cell>
          <cell r="G35">
            <v>2957101.91</v>
          </cell>
          <cell r="K35">
            <v>269037.67</v>
          </cell>
          <cell r="M35">
            <v>3226139.58</v>
          </cell>
        </row>
        <row r="36">
          <cell r="D36" t="str">
            <v>275090</v>
          </cell>
          <cell r="F36">
            <v>60739.71</v>
          </cell>
          <cell r="M36">
            <v>60739.71</v>
          </cell>
        </row>
        <row r="37">
          <cell r="D37" t="str">
            <v>275091</v>
          </cell>
          <cell r="F37">
            <v>147.69999999999999</v>
          </cell>
          <cell r="M37">
            <v>147.69999999999999</v>
          </cell>
        </row>
        <row r="38">
          <cell r="D38" t="str">
            <v>275093</v>
          </cell>
          <cell r="G38">
            <v>307273.44</v>
          </cell>
          <cell r="M38">
            <v>307273.44</v>
          </cell>
        </row>
        <row r="39">
          <cell r="D39" t="str">
            <v>275095</v>
          </cell>
          <cell r="G39">
            <v>-5142114.71</v>
          </cell>
          <cell r="M39">
            <v>-5142114.71</v>
          </cell>
        </row>
        <row r="40">
          <cell r="D40" t="str">
            <v>275102</v>
          </cell>
          <cell r="J40">
            <v>3558152.14</v>
          </cell>
          <cell r="M40">
            <v>3558152.14</v>
          </cell>
        </row>
        <row r="41">
          <cell r="D41" t="str">
            <v>275103</v>
          </cell>
          <cell r="J41">
            <v>7554580.8499999996</v>
          </cell>
          <cell r="M41">
            <v>7554580.8499999996</v>
          </cell>
        </row>
        <row r="42">
          <cell r="D42" t="str">
            <v>275104</v>
          </cell>
          <cell r="G42">
            <v>109651434.83</v>
          </cell>
          <cell r="K42">
            <v>85576.56</v>
          </cell>
          <cell r="M42">
            <v>109737011.39</v>
          </cell>
        </row>
        <row r="43">
          <cell r="D43" t="str">
            <v>275106</v>
          </cell>
          <cell r="F43">
            <v>82426453.209999993</v>
          </cell>
          <cell r="M43">
            <v>82426453.209999993</v>
          </cell>
        </row>
        <row r="44">
          <cell r="D44" t="str">
            <v>275108</v>
          </cell>
          <cell r="G44">
            <v>5491003.0199999996</v>
          </cell>
          <cell r="M44">
            <v>5491003.0199999996</v>
          </cell>
        </row>
        <row r="45">
          <cell r="D45" t="str">
            <v>275109</v>
          </cell>
          <cell r="F45">
            <v>1465625.02</v>
          </cell>
          <cell r="M45">
            <v>1465625.02</v>
          </cell>
        </row>
        <row r="46">
          <cell r="D46" t="str">
            <v>275110</v>
          </cell>
          <cell r="G46">
            <v>15672279.550000001</v>
          </cell>
          <cell r="M46">
            <v>15672279.550000001</v>
          </cell>
        </row>
        <row r="47">
          <cell r="D47" t="str">
            <v>275111</v>
          </cell>
          <cell r="F47">
            <v>12314233.550000001</v>
          </cell>
          <cell r="M47">
            <v>12314233.550000001</v>
          </cell>
        </row>
        <row r="48">
          <cell r="D48" t="str">
            <v>275112</v>
          </cell>
          <cell r="J48">
            <v>690829.02</v>
          </cell>
          <cell r="M48">
            <v>690829.02</v>
          </cell>
        </row>
        <row r="49">
          <cell r="D49" t="str">
            <v>275131</v>
          </cell>
          <cell r="G49">
            <v>-1640623.47</v>
          </cell>
          <cell r="K49">
            <v>-373008.45</v>
          </cell>
          <cell r="M49">
            <v>-2013631.92</v>
          </cell>
        </row>
        <row r="50">
          <cell r="D50" t="str">
            <v>275133</v>
          </cell>
          <cell r="G50">
            <v>825951.73</v>
          </cell>
          <cell r="K50">
            <v>99855.39</v>
          </cell>
          <cell r="M50">
            <v>925807.12</v>
          </cell>
        </row>
        <row r="51">
          <cell r="D51" t="str">
            <v>275134</v>
          </cell>
          <cell r="G51">
            <v>359404.29</v>
          </cell>
          <cell r="K51">
            <v>18657.48</v>
          </cell>
          <cell r="M51">
            <v>378061.76999999996</v>
          </cell>
        </row>
        <row r="52">
          <cell r="D52" t="str">
            <v>275140</v>
          </cell>
          <cell r="G52">
            <v>-12268.73</v>
          </cell>
          <cell r="K52">
            <v>2788.7</v>
          </cell>
          <cell r="M52">
            <v>-9480.0299999999988</v>
          </cell>
        </row>
        <row r="53">
          <cell r="D53" t="str">
            <v>275145</v>
          </cell>
          <cell r="G53">
            <v>9488.26</v>
          </cell>
          <cell r="K53">
            <v>123.94</v>
          </cell>
          <cell r="M53">
            <v>9612.2000000000007</v>
          </cell>
        </row>
        <row r="54">
          <cell r="D54" t="str">
            <v>275175</v>
          </cell>
          <cell r="J54">
            <v>0</v>
          </cell>
          <cell r="M54">
            <v>0</v>
          </cell>
        </row>
        <row r="55">
          <cell r="D55" t="str">
            <v>275176</v>
          </cell>
          <cell r="G55">
            <v>0</v>
          </cell>
          <cell r="J55">
            <v>0</v>
          </cell>
          <cell r="K55">
            <v>37436.720000000001</v>
          </cell>
          <cell r="M55">
            <v>37436.720000000001</v>
          </cell>
        </row>
        <row r="56">
          <cell r="D56" t="str">
            <v>275185</v>
          </cell>
          <cell r="G56">
            <v>-423634.22</v>
          </cell>
          <cell r="M56">
            <v>-423634.22</v>
          </cell>
        </row>
        <row r="57">
          <cell r="D57" t="str">
            <v>275186</v>
          </cell>
          <cell r="G57">
            <v>0</v>
          </cell>
          <cell r="M57">
            <v>0</v>
          </cell>
        </row>
        <row r="58">
          <cell r="D58" t="str">
            <v>275187</v>
          </cell>
          <cell r="G58">
            <v>0</v>
          </cell>
          <cell r="M58">
            <v>0</v>
          </cell>
        </row>
        <row r="59">
          <cell r="D59" t="str">
            <v>275188</v>
          </cell>
          <cell r="G59">
            <v>132508.71</v>
          </cell>
          <cell r="K59">
            <v>3730.84</v>
          </cell>
          <cell r="M59">
            <v>136239.54999999999</v>
          </cell>
        </row>
        <row r="60">
          <cell r="D60" t="str">
            <v>275230</v>
          </cell>
          <cell r="G60">
            <v>0</v>
          </cell>
          <cell r="M60">
            <v>0</v>
          </cell>
        </row>
        <row r="61">
          <cell r="D61" t="str">
            <v>275231</v>
          </cell>
          <cell r="G61">
            <v>955.85</v>
          </cell>
          <cell r="M61">
            <v>955.85</v>
          </cell>
        </row>
        <row r="62">
          <cell r="D62" t="str">
            <v>275232</v>
          </cell>
          <cell r="G62">
            <v>0</v>
          </cell>
          <cell r="M62">
            <v>0</v>
          </cell>
        </row>
        <row r="63">
          <cell r="D63" t="str">
            <v>275245</v>
          </cell>
          <cell r="G63">
            <v>0</v>
          </cell>
          <cell r="I63">
            <v>0</v>
          </cell>
          <cell r="M63">
            <v>0</v>
          </cell>
        </row>
        <row r="64">
          <cell r="D64" t="str">
            <v>275246</v>
          </cell>
          <cell r="G64">
            <v>0</v>
          </cell>
          <cell r="M64">
            <v>0</v>
          </cell>
        </row>
        <row r="65">
          <cell r="D65" t="str">
            <v>275263</v>
          </cell>
          <cell r="G65">
            <v>-37469217.100000001</v>
          </cell>
          <cell r="M65">
            <v>-37469217.100000001</v>
          </cell>
        </row>
        <row r="66">
          <cell r="D66" t="str">
            <v>275264</v>
          </cell>
          <cell r="G66">
            <v>-290796.90000000002</v>
          </cell>
          <cell r="M66">
            <v>-290796.90000000002</v>
          </cell>
        </row>
        <row r="67">
          <cell r="D67" t="str">
            <v>275265</v>
          </cell>
          <cell r="G67">
            <v>9266473.8800000008</v>
          </cell>
          <cell r="M67">
            <v>9266473.8800000008</v>
          </cell>
        </row>
        <row r="68">
          <cell r="D68" t="str">
            <v>275266</v>
          </cell>
          <cell r="G68">
            <v>768204.44</v>
          </cell>
          <cell r="M68">
            <v>768204.44</v>
          </cell>
        </row>
        <row r="69">
          <cell r="D69" t="str">
            <v>275267</v>
          </cell>
          <cell r="G69">
            <v>-3825.53</v>
          </cell>
          <cell r="M69">
            <v>-3825.53</v>
          </cell>
        </row>
        <row r="70">
          <cell r="D70" t="str">
            <v>275276</v>
          </cell>
          <cell r="G70">
            <v>95635753.829999998</v>
          </cell>
          <cell r="M70">
            <v>95635753.829999998</v>
          </cell>
        </row>
        <row r="71">
          <cell r="D71" t="str">
            <v>275277</v>
          </cell>
          <cell r="G71">
            <v>-95635753.829999998</v>
          </cell>
          <cell r="M71">
            <v>-95635753.829999998</v>
          </cell>
        </row>
        <row r="72">
          <cell r="D72" t="str">
            <v>275278</v>
          </cell>
          <cell r="G72">
            <v>14003140.779999999</v>
          </cell>
          <cell r="M72">
            <v>14003140.779999999</v>
          </cell>
        </row>
        <row r="73">
          <cell r="D73" t="str">
            <v>275279</v>
          </cell>
          <cell r="G73">
            <v>-14003140.779999999</v>
          </cell>
          <cell r="M73">
            <v>-14003140.779999999</v>
          </cell>
        </row>
        <row r="74">
          <cell r="D74" t="str">
            <v>275280</v>
          </cell>
          <cell r="G74">
            <v>-265419.5</v>
          </cell>
          <cell r="M74">
            <v>-265419.5</v>
          </cell>
        </row>
        <row r="75">
          <cell r="D75" t="str">
            <v>275281</v>
          </cell>
          <cell r="G75">
            <v>-7672.91</v>
          </cell>
          <cell r="M75">
            <v>-7672.91</v>
          </cell>
        </row>
        <row r="76">
          <cell r="D76" t="str">
            <v>275282</v>
          </cell>
          <cell r="G76">
            <v>-1358023.19</v>
          </cell>
          <cell r="K76">
            <v>-280220.53999999998</v>
          </cell>
          <cell r="M76">
            <v>-1638243.73</v>
          </cell>
        </row>
        <row r="77">
          <cell r="D77" t="str">
            <v>275283</v>
          </cell>
          <cell r="G77">
            <v>-46372.1</v>
          </cell>
          <cell r="K77">
            <v>-4334.92</v>
          </cell>
          <cell r="M77">
            <v>-50707.02</v>
          </cell>
        </row>
        <row r="78">
          <cell r="D78" t="str">
            <v>275284</v>
          </cell>
          <cell r="F78">
            <v>0</v>
          </cell>
          <cell r="G78">
            <v>-6168546.5599999996</v>
          </cell>
          <cell r="H78">
            <v>0</v>
          </cell>
          <cell r="M78">
            <v>-6168546.5599999996</v>
          </cell>
        </row>
        <row r="79">
          <cell r="D79" t="str">
            <v>275285</v>
          </cell>
          <cell r="G79">
            <v>-490324.62</v>
          </cell>
          <cell r="M79">
            <v>-490324.62</v>
          </cell>
        </row>
        <row r="80">
          <cell r="D80" t="str">
            <v>275286</v>
          </cell>
          <cell r="G80">
            <v>-39640686.140000001</v>
          </cell>
          <cell r="M80">
            <v>-39640686.140000001</v>
          </cell>
        </row>
        <row r="81">
          <cell r="D81" t="str">
            <v>275287</v>
          </cell>
          <cell r="G81">
            <v>-809448.57</v>
          </cell>
          <cell r="M81">
            <v>-809448.57</v>
          </cell>
        </row>
        <row r="82">
          <cell r="D82" t="str">
            <v>275288</v>
          </cell>
          <cell r="G82">
            <v>-52074.05</v>
          </cell>
          <cell r="M82">
            <v>-52074.05</v>
          </cell>
        </row>
        <row r="83">
          <cell r="D83" t="str">
            <v>275289</v>
          </cell>
          <cell r="G83">
            <v>-2943197.9</v>
          </cell>
          <cell r="M83">
            <v>-2943197.9</v>
          </cell>
        </row>
        <row r="84">
          <cell r="D84" t="str">
            <v>275290</v>
          </cell>
          <cell r="G84">
            <v>8346873.5099999998</v>
          </cell>
          <cell r="M84">
            <v>8346873.5099999998</v>
          </cell>
        </row>
        <row r="85">
          <cell r="D85" t="str">
            <v>275291</v>
          </cell>
          <cell r="G85">
            <v>-8346873.5099999998</v>
          </cell>
          <cell r="M85">
            <v>-8346873.5099999998</v>
          </cell>
        </row>
        <row r="86">
          <cell r="D86" t="str">
            <v>275292</v>
          </cell>
          <cell r="G86">
            <v>1027247.98</v>
          </cell>
          <cell r="M86">
            <v>1027247.98</v>
          </cell>
        </row>
        <row r="87">
          <cell r="D87" t="str">
            <v>275293</v>
          </cell>
          <cell r="G87">
            <v>-1027247.98</v>
          </cell>
          <cell r="M87">
            <v>-1027247.98</v>
          </cell>
        </row>
        <row r="88">
          <cell r="D88" t="str">
            <v>275294</v>
          </cell>
          <cell r="G88">
            <v>28071662.079999998</v>
          </cell>
          <cell r="M88">
            <v>28071662.079999998</v>
          </cell>
        </row>
        <row r="89">
          <cell r="D89" t="str">
            <v>275295</v>
          </cell>
          <cell r="G89">
            <v>-28071662.079999998</v>
          </cell>
          <cell r="M89">
            <v>-28071662.079999998</v>
          </cell>
        </row>
        <row r="90">
          <cell r="D90" t="str">
            <v>275296</v>
          </cell>
          <cell r="G90">
            <v>5062674.6500000004</v>
          </cell>
          <cell r="M90">
            <v>5062674.6500000004</v>
          </cell>
        </row>
        <row r="91">
          <cell r="D91" t="str">
            <v>275297</v>
          </cell>
          <cell r="G91">
            <v>-5062674.6500000004</v>
          </cell>
          <cell r="M91">
            <v>-5062674.6500000004</v>
          </cell>
        </row>
        <row r="92">
          <cell r="D92" t="str">
            <v>275305</v>
          </cell>
          <cell r="G92">
            <v>1693148.56</v>
          </cell>
          <cell r="K92">
            <v>-14185.68</v>
          </cell>
          <cell r="M92">
            <v>1678962.88</v>
          </cell>
        </row>
        <row r="93">
          <cell r="D93" t="str">
            <v>275306</v>
          </cell>
          <cell r="G93">
            <v>2059.04</v>
          </cell>
          <cell r="K93">
            <v>126.21</v>
          </cell>
          <cell r="M93">
            <v>2185.25</v>
          </cell>
        </row>
        <row r="94">
          <cell r="D94" t="str">
            <v>275320</v>
          </cell>
          <cell r="G94">
            <v>17963161.129999999</v>
          </cell>
          <cell r="K94">
            <v>842915.03</v>
          </cell>
          <cell r="M94">
            <v>18806076.16</v>
          </cell>
        </row>
        <row r="95">
          <cell r="D95" t="str">
            <v>275321</v>
          </cell>
          <cell r="G95">
            <v>437648.65</v>
          </cell>
          <cell r="K95">
            <v>45881.32</v>
          </cell>
          <cell r="M95">
            <v>483529.97</v>
          </cell>
        </row>
        <row r="96">
          <cell r="D96" t="str">
            <v>275331</v>
          </cell>
          <cell r="G96">
            <v>8365923</v>
          </cell>
          <cell r="K96">
            <v>1418719.85</v>
          </cell>
          <cell r="M96">
            <v>9784642.8499999996</v>
          </cell>
        </row>
        <row r="97">
          <cell r="D97" t="str">
            <v>275332</v>
          </cell>
          <cell r="G97">
            <v>-8365923</v>
          </cell>
          <cell r="M97">
            <v>-8365923</v>
          </cell>
        </row>
        <row r="98">
          <cell r="D98" t="str">
            <v>275333</v>
          </cell>
          <cell r="G98">
            <v>21125073</v>
          </cell>
          <cell r="M98">
            <v>21125073</v>
          </cell>
        </row>
        <row r="99">
          <cell r="D99" t="str">
            <v>275334</v>
          </cell>
          <cell r="G99">
            <v>-21125073</v>
          </cell>
          <cell r="M99">
            <v>-21125073</v>
          </cell>
        </row>
        <row r="100">
          <cell r="D100" t="str">
            <v>275337</v>
          </cell>
          <cell r="G100">
            <v>47213901.32</v>
          </cell>
          <cell r="M100">
            <v>47213901.32</v>
          </cell>
        </row>
        <row r="101">
          <cell r="D101" t="str">
            <v>275338</v>
          </cell>
          <cell r="G101">
            <v>-47213901.32</v>
          </cell>
          <cell r="M101">
            <v>-47213901.32</v>
          </cell>
        </row>
        <row r="102">
          <cell r="D102" t="str">
            <v>275339</v>
          </cell>
          <cell r="G102">
            <v>452350375.55000001</v>
          </cell>
          <cell r="M102">
            <v>452350375.55000001</v>
          </cell>
        </row>
        <row r="103">
          <cell r="D103" t="str">
            <v>275340</v>
          </cell>
          <cell r="G103">
            <v>-452350375.56</v>
          </cell>
          <cell r="H103">
            <v>0</v>
          </cell>
          <cell r="M103">
            <v>-452350375.56</v>
          </cell>
        </row>
        <row r="104">
          <cell r="D104" t="str">
            <v>275341</v>
          </cell>
          <cell r="G104">
            <v>-18709625.190000001</v>
          </cell>
          <cell r="M104">
            <v>-18709625.190000001</v>
          </cell>
        </row>
        <row r="105">
          <cell r="D105" t="str">
            <v>275342</v>
          </cell>
          <cell r="G105">
            <v>-620099.31999999995</v>
          </cell>
          <cell r="M105">
            <v>-620099.31999999995</v>
          </cell>
        </row>
        <row r="106">
          <cell r="D106" t="str">
            <v>275343</v>
          </cell>
          <cell r="G106">
            <v>9411474.7699999996</v>
          </cell>
          <cell r="M106">
            <v>9411474.7699999996</v>
          </cell>
        </row>
        <row r="107">
          <cell r="D107" t="str">
            <v>275344</v>
          </cell>
          <cell r="G107">
            <v>-9411474.7699999996</v>
          </cell>
          <cell r="M107">
            <v>-9411474.7699999996</v>
          </cell>
        </row>
        <row r="108">
          <cell r="D108" t="str">
            <v>275345</v>
          </cell>
          <cell r="G108">
            <v>111809974.31</v>
          </cell>
          <cell r="M108">
            <v>111809974.31</v>
          </cell>
        </row>
        <row r="109">
          <cell r="D109" t="str">
            <v>275346</v>
          </cell>
          <cell r="G109">
            <v>-111809974.31</v>
          </cell>
          <cell r="M109">
            <v>-111809974.31</v>
          </cell>
        </row>
        <row r="110">
          <cell r="D110" t="str">
            <v>275350</v>
          </cell>
          <cell r="L110">
            <v>-3108687.12</v>
          </cell>
          <cell r="M110">
            <v>-3108687.12</v>
          </cell>
        </row>
        <row r="111">
          <cell r="D111" t="str">
            <v>275351</v>
          </cell>
          <cell r="L111">
            <v>-159716.32</v>
          </cell>
          <cell r="M111">
            <v>-159716.32</v>
          </cell>
        </row>
        <row r="112">
          <cell r="D112" t="str">
            <v>275360</v>
          </cell>
          <cell r="L112">
            <v>1040907.31</v>
          </cell>
          <cell r="M112">
            <v>1040907.31</v>
          </cell>
        </row>
        <row r="113">
          <cell r="D113" t="str">
            <v>275361</v>
          </cell>
          <cell r="L113">
            <v>66337.56</v>
          </cell>
          <cell r="M113">
            <v>66337.56</v>
          </cell>
        </row>
        <row r="114">
          <cell r="D114" t="str">
            <v>275370</v>
          </cell>
          <cell r="L114">
            <v>2848790.83</v>
          </cell>
          <cell r="M114">
            <v>2848790.83</v>
          </cell>
        </row>
        <row r="115">
          <cell r="D115" t="str">
            <v>275371</v>
          </cell>
          <cell r="L115">
            <v>85441.919999999998</v>
          </cell>
          <cell r="M115">
            <v>85441.919999999998</v>
          </cell>
        </row>
        <row r="116">
          <cell r="D116" t="str">
            <v>275380</v>
          </cell>
          <cell r="L116">
            <v>1714383.85</v>
          </cell>
          <cell r="M116">
            <v>1714383.85</v>
          </cell>
        </row>
        <row r="117">
          <cell r="D117" t="str">
            <v>275381</v>
          </cell>
          <cell r="L117">
            <v>76960.820000000007</v>
          </cell>
          <cell r="M117">
            <v>76960.820000000007</v>
          </cell>
        </row>
        <row r="118">
          <cell r="D118" t="str">
            <v>275390</v>
          </cell>
          <cell r="G118">
            <v>4928014.3499999996</v>
          </cell>
          <cell r="M118">
            <v>4928014.3499999996</v>
          </cell>
        </row>
        <row r="119">
          <cell r="D119" t="str">
            <v>275391</v>
          </cell>
          <cell r="G119">
            <v>48468.26</v>
          </cell>
          <cell r="M119">
            <v>48468.26</v>
          </cell>
        </row>
        <row r="120">
          <cell r="D120" t="str">
            <v>275392</v>
          </cell>
          <cell r="G120">
            <v>116392.63</v>
          </cell>
          <cell r="M120">
            <v>116392.63</v>
          </cell>
        </row>
        <row r="121">
          <cell r="D121" t="str">
            <v>275393</v>
          </cell>
          <cell r="G121">
            <v>2140.85</v>
          </cell>
          <cell r="M121">
            <v>2140.85</v>
          </cell>
        </row>
        <row r="122">
          <cell r="D122" t="str">
            <v>275405</v>
          </cell>
          <cell r="G122">
            <v>0</v>
          </cell>
          <cell r="M122">
            <v>0</v>
          </cell>
        </row>
        <row r="123">
          <cell r="D123" t="str">
            <v>275406</v>
          </cell>
          <cell r="G123">
            <v>-686829.76</v>
          </cell>
          <cell r="M123">
            <v>-686829.76</v>
          </cell>
        </row>
        <row r="124">
          <cell r="D124" t="str">
            <v>275407</v>
          </cell>
          <cell r="G124">
            <v>0</v>
          </cell>
          <cell r="M124">
            <v>0</v>
          </cell>
        </row>
        <row r="125">
          <cell r="D125" t="str">
            <v>275408</v>
          </cell>
          <cell r="G125">
            <v>0</v>
          </cell>
          <cell r="M125">
            <v>0</v>
          </cell>
        </row>
        <row r="126">
          <cell r="D126" t="str">
            <v>452023</v>
          </cell>
          <cell r="G126">
            <v>0</v>
          </cell>
          <cell r="I126">
            <v>0</v>
          </cell>
          <cell r="M126">
            <v>0</v>
          </cell>
        </row>
        <row r="127">
          <cell r="D127" t="str">
            <v>452024</v>
          </cell>
          <cell r="G127">
            <v>0</v>
          </cell>
          <cell r="I127">
            <v>0</v>
          </cell>
          <cell r="M127">
            <v>0</v>
          </cell>
        </row>
        <row r="128">
          <cell r="D128" t="str">
            <v>452071</v>
          </cell>
          <cell r="G128">
            <v>0</v>
          </cell>
          <cell r="I128">
            <v>0</v>
          </cell>
          <cell r="M128">
            <v>0</v>
          </cell>
        </row>
        <row r="129">
          <cell r="D129" t="str">
            <v>452072</v>
          </cell>
          <cell r="G129">
            <v>0</v>
          </cell>
          <cell r="H129">
            <v>0</v>
          </cell>
          <cell r="I129">
            <v>0</v>
          </cell>
          <cell r="M129">
            <v>0</v>
          </cell>
        </row>
        <row r="130">
          <cell r="D130" t="str">
            <v>452073</v>
          </cell>
          <cell r="G130">
            <v>0</v>
          </cell>
          <cell r="I130">
            <v>0</v>
          </cell>
          <cell r="M130">
            <v>0</v>
          </cell>
        </row>
        <row r="131">
          <cell r="D131" t="str">
            <v>452074</v>
          </cell>
          <cell r="G131">
            <v>0</v>
          </cell>
          <cell r="I131">
            <v>0</v>
          </cell>
          <cell r="M131">
            <v>0</v>
          </cell>
        </row>
        <row r="132">
          <cell r="D132" t="str">
            <v>452106</v>
          </cell>
          <cell r="G132">
            <v>0</v>
          </cell>
          <cell r="I132">
            <v>0</v>
          </cell>
          <cell r="M132">
            <v>0</v>
          </cell>
        </row>
        <row r="133">
          <cell r="D133" t="str">
            <v>452107</v>
          </cell>
          <cell r="G133">
            <v>0</v>
          </cell>
          <cell r="M133">
            <v>0</v>
          </cell>
        </row>
        <row r="134">
          <cell r="D134" t="str">
            <v>Subtotal:</v>
          </cell>
          <cell r="E134">
            <v>1514736000.5999999</v>
          </cell>
          <cell r="F134">
            <v>1009927617.47</v>
          </cell>
          <cell r="G134">
            <v>483811945.23000008</v>
          </cell>
          <cell r="H134">
            <v>0</v>
          </cell>
          <cell r="I134">
            <v>0</v>
          </cell>
          <cell r="J134">
            <v>14947348.76</v>
          </cell>
          <cell r="K134">
            <v>-1399616.63</v>
          </cell>
          <cell r="L134">
            <v>2564418.85</v>
          </cell>
          <cell r="M134">
            <v>3009954264.3799982</v>
          </cell>
        </row>
        <row r="135">
          <cell r="D135" t="str">
            <v>275072</v>
          </cell>
          <cell r="F135">
            <v>16288856.960000001</v>
          </cell>
          <cell r="G135">
            <v>49053521.710000001</v>
          </cell>
          <cell r="M135">
            <v>65342378.670000002</v>
          </cell>
        </row>
        <row r="136">
          <cell r="D136" t="str">
            <v>275172</v>
          </cell>
          <cell r="F136">
            <v>555123.24</v>
          </cell>
          <cell r="G136">
            <v>1224624.0900000001</v>
          </cell>
          <cell r="M136">
            <v>1779747.33</v>
          </cell>
        </row>
        <row r="137">
          <cell r="D137" t="str">
            <v>275206</v>
          </cell>
          <cell r="G137">
            <v>-11900000</v>
          </cell>
          <cell r="M137">
            <v>-11900000</v>
          </cell>
        </row>
        <row r="138">
          <cell r="D138" t="str">
            <v>275207</v>
          </cell>
          <cell r="G138">
            <v>-226840.76</v>
          </cell>
          <cell r="M138">
            <v>-226840.76</v>
          </cell>
        </row>
        <row r="139">
          <cell r="D139" t="str">
            <v>275208</v>
          </cell>
          <cell r="F139">
            <v>-2500000</v>
          </cell>
          <cell r="M139">
            <v>-2500000</v>
          </cell>
        </row>
        <row r="140">
          <cell r="D140" t="str">
            <v>275209</v>
          </cell>
          <cell r="F140">
            <v>-95504.77</v>
          </cell>
          <cell r="M140">
            <v>-95504.77</v>
          </cell>
        </row>
        <row r="141">
          <cell r="D141" t="str">
            <v>275210</v>
          </cell>
          <cell r="F141">
            <v>-489193.46</v>
          </cell>
          <cell r="G141">
            <v>-4555275.53</v>
          </cell>
          <cell r="K141">
            <v>-32086.68</v>
          </cell>
          <cell r="M141">
            <v>-5076555.67</v>
          </cell>
        </row>
        <row r="142">
          <cell r="D142" t="str">
            <v>275211</v>
          </cell>
          <cell r="F142">
            <v>-440153.43</v>
          </cell>
          <cell r="G142">
            <v>-47538.42</v>
          </cell>
          <cell r="M142">
            <v>-487691.85</v>
          </cell>
        </row>
        <row r="143">
          <cell r="D143" t="str">
            <v>275250</v>
          </cell>
          <cell r="G143">
            <v>0</v>
          </cell>
          <cell r="M143">
            <v>0</v>
          </cell>
        </row>
        <row r="144">
          <cell r="D144" t="str">
            <v>275251</v>
          </cell>
          <cell r="G144">
            <v>-35728.25</v>
          </cell>
          <cell r="M144">
            <v>-35728.25</v>
          </cell>
        </row>
        <row r="145">
          <cell r="D145" t="str">
            <v>275252</v>
          </cell>
          <cell r="G145">
            <v>0</v>
          </cell>
          <cell r="M145">
            <v>0</v>
          </cell>
        </row>
        <row r="146">
          <cell r="D146" t="str">
            <v>275260</v>
          </cell>
          <cell r="G146">
            <v>0</v>
          </cell>
          <cell r="I146">
            <v>0</v>
          </cell>
          <cell r="M146">
            <v>0</v>
          </cell>
        </row>
        <row r="147">
          <cell r="D147" t="str">
            <v>275261</v>
          </cell>
          <cell r="G147">
            <v>0.01</v>
          </cell>
          <cell r="M147">
            <v>0.01</v>
          </cell>
        </row>
        <row r="148">
          <cell r="D148" t="str">
            <v>275262</v>
          </cell>
          <cell r="G148">
            <v>14673.57</v>
          </cell>
          <cell r="M148">
            <v>14673.57</v>
          </cell>
        </row>
        <row r="149">
          <cell r="D149" t="str">
            <v>275270</v>
          </cell>
          <cell r="G149">
            <v>-1191315.21</v>
          </cell>
          <cell r="I149">
            <v>0</v>
          </cell>
          <cell r="M149">
            <v>-1191315.21</v>
          </cell>
        </row>
        <row r="150">
          <cell r="D150" t="str">
            <v>275271</v>
          </cell>
          <cell r="G150">
            <v>-17179.830000000002</v>
          </cell>
          <cell r="M150">
            <v>-17179.830000000002</v>
          </cell>
        </row>
        <row r="151">
          <cell r="D151" t="str">
            <v>275800</v>
          </cell>
          <cell r="K151">
            <v>-86458.81</v>
          </cell>
          <cell r="M151">
            <v>-86458.81</v>
          </cell>
        </row>
        <row r="152">
          <cell r="D152" t="str">
            <v>404031</v>
          </cell>
          <cell r="F152">
            <v>-1617055.61</v>
          </cell>
          <cell r="G152">
            <v>-6903313.0499999998</v>
          </cell>
          <cell r="J152">
            <v>-108164.27</v>
          </cell>
          <cell r="K152">
            <v>-55884.35</v>
          </cell>
          <cell r="M152">
            <v>-8684417.2799999993</v>
          </cell>
        </row>
        <row r="153">
          <cell r="D153" t="str">
            <v>427191</v>
          </cell>
          <cell r="J153">
            <v>4619611.08</v>
          </cell>
          <cell r="M153">
            <v>4619611.08</v>
          </cell>
        </row>
        <row r="154">
          <cell r="D154" t="str">
            <v>451021</v>
          </cell>
          <cell r="F154">
            <v>0</v>
          </cell>
          <cell r="G154">
            <v>0</v>
          </cell>
          <cell r="J154">
            <v>-5525348.8499999996</v>
          </cell>
          <cell r="K154">
            <v>-748185.03</v>
          </cell>
          <cell r="M154">
            <v>-6273533.8799999999</v>
          </cell>
        </row>
        <row r="155">
          <cell r="D155" t="str">
            <v>452010</v>
          </cell>
          <cell r="E155">
            <v>0</v>
          </cell>
          <cell r="M155">
            <v>0</v>
          </cell>
        </row>
        <row r="156">
          <cell r="D156" t="str">
            <v>452030</v>
          </cell>
          <cell r="G156">
            <v>-251973.43</v>
          </cell>
          <cell r="M156">
            <v>-251973.43</v>
          </cell>
        </row>
        <row r="157">
          <cell r="D157" t="str">
            <v>452031</v>
          </cell>
          <cell r="G157">
            <v>-3897.92</v>
          </cell>
          <cell r="M157">
            <v>-3897.92</v>
          </cell>
        </row>
        <row r="158">
          <cell r="D158" t="str">
            <v>452083</v>
          </cell>
          <cell r="F158">
            <v>-34884346.390000001</v>
          </cell>
          <cell r="M158">
            <v>-34884346.390000001</v>
          </cell>
        </row>
        <row r="159">
          <cell r="D159" t="str">
            <v>452084</v>
          </cell>
          <cell r="F159">
            <v>0</v>
          </cell>
          <cell r="M159">
            <v>0</v>
          </cell>
        </row>
        <row r="160">
          <cell r="D160" t="str">
            <v>452090</v>
          </cell>
          <cell r="F160">
            <v>-765530.01</v>
          </cell>
          <cell r="M160">
            <v>-765530.01</v>
          </cell>
        </row>
        <row r="161">
          <cell r="D161" t="str">
            <v>452091</v>
          </cell>
          <cell r="F161">
            <v>-32007144.649999999</v>
          </cell>
          <cell r="M161">
            <v>-32007144.649999999</v>
          </cell>
        </row>
        <row r="162">
          <cell r="D162" t="str">
            <v>452092</v>
          </cell>
          <cell r="F162">
            <v>-952292.94</v>
          </cell>
          <cell r="M162">
            <v>-952292.94</v>
          </cell>
        </row>
        <row r="163">
          <cell r="D163" t="str">
            <v>452093</v>
          </cell>
          <cell r="G163">
            <v>-1642341.9</v>
          </cell>
          <cell r="M163">
            <v>-1642341.9</v>
          </cell>
        </row>
        <row r="164">
          <cell r="D164" t="str">
            <v>452094</v>
          </cell>
          <cell r="G164">
            <v>-74516.759999999995</v>
          </cell>
          <cell r="M164">
            <v>-74516.759999999995</v>
          </cell>
        </row>
        <row r="165">
          <cell r="D165" t="str">
            <v>452100</v>
          </cell>
          <cell r="F165">
            <v>-4340613.3600000003</v>
          </cell>
          <cell r="M165">
            <v>-4340613.3600000003</v>
          </cell>
        </row>
        <row r="166">
          <cell r="D166" t="str">
            <v>452101</v>
          </cell>
          <cell r="F166">
            <v>-66434.320000000007</v>
          </cell>
          <cell r="M166">
            <v>-66434.320000000007</v>
          </cell>
        </row>
        <row r="167">
          <cell r="D167" t="str">
            <v>452182</v>
          </cell>
          <cell r="F167">
            <v>-2935541.15</v>
          </cell>
          <cell r="M167">
            <v>-2935541.15</v>
          </cell>
        </row>
        <row r="168">
          <cell r="D168" t="str">
            <v>Subtotal:</v>
          </cell>
          <cell r="E168">
            <v>0</v>
          </cell>
          <cell r="F168">
            <v>-64249829.890000001</v>
          </cell>
          <cell r="G168">
            <v>23442898.320000004</v>
          </cell>
          <cell r="I168">
            <v>0</v>
          </cell>
          <cell r="J168">
            <v>-1013902.0399999991</v>
          </cell>
          <cell r="K168">
            <v>-922614.87</v>
          </cell>
          <cell r="M168">
            <v>-42743448.480000012</v>
          </cell>
        </row>
        <row r="169">
          <cell r="D169" t="str">
            <v>Total:</v>
          </cell>
          <cell r="E169">
            <v>1514736000.5999999</v>
          </cell>
          <cell r="F169">
            <v>945677787.58000004</v>
          </cell>
          <cell r="G169">
            <v>507254843.55000007</v>
          </cell>
          <cell r="H169">
            <v>0</v>
          </cell>
          <cell r="I169">
            <v>0</v>
          </cell>
          <cell r="J169">
            <v>13933446.720000001</v>
          </cell>
          <cell r="K169">
            <v>-2322231.5</v>
          </cell>
          <cell r="L169">
            <v>2564418.85</v>
          </cell>
          <cell r="M169">
            <v>2967210815.8999982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 Dx Evidence"/>
      <sheetName val="Account Summary"/>
      <sheetName val="OM&amp;A Summary"/>
      <sheetName val="OM&amp;A 2011,2012,2013"/>
      <sheetName val="OM&amp;A 2010"/>
      <sheetName val="SM OM&amp;A '10"/>
      <sheetName val="Sheet2"/>
      <sheetName val="2009 TB by USofA"/>
      <sheetName val="SM Schedule"/>
      <sheetName val="Reg Acts 2011"/>
      <sheetName val="Reg Acts Oct-13"/>
      <sheetName val="Appendix A"/>
      <sheetName val="Regulatory Liabilities2010"/>
      <sheetName val="Regulatory Liabilities2009"/>
      <sheetName val="Regulatory Liabilities2011"/>
      <sheetName val="Regulatory Liabilities 2012"/>
      <sheetName val="Smart Meter Report"/>
    </sheetNames>
    <sheetDataSet>
      <sheetData sheetId="0" refreshError="1"/>
      <sheetData sheetId="1">
        <row r="8">
          <cell r="F8">
            <v>-30.19357575027237</v>
          </cell>
        </row>
        <row r="24">
          <cell r="E24">
            <v>9.61765398</v>
          </cell>
        </row>
      </sheetData>
      <sheetData sheetId="2">
        <row r="5">
          <cell r="F5">
            <v>9.002000000002397E-5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N16">
            <v>19261183.281262629</v>
          </cell>
        </row>
      </sheetData>
      <sheetData sheetId="9">
        <row r="126">
          <cell r="J126">
            <v>36522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P$ (2)"/>
      <sheetName val="P&amp;P_Units (2)"/>
      <sheetName val="P&amp;P$"/>
      <sheetName val="P&amp;P_Units"/>
      <sheetName val="2009_Forecast "/>
      <sheetName val="Unit Budget_Forecast"/>
      <sheetName val="Forecast schedule "/>
      <sheetName val="2009_Actuals"/>
      <sheetName val="2009_Budget"/>
      <sheetName val="Forestry P&amp;P$"/>
      <sheetName val="Forestry Units"/>
      <sheetName val="Month"/>
      <sheetName val="2008_Actuals"/>
      <sheetName val="2008_Budget"/>
      <sheetName val="2008_Forecast"/>
      <sheetName val="2008_Equip Alloc Jrnl"/>
      <sheetName val="2008_Labour Alloc Jrnl"/>
      <sheetName val="P&amp;P$_Incl Allocations"/>
      <sheetName val="2007_Actuals"/>
      <sheetName val="2007_Budget"/>
      <sheetName val="2007_Forecast"/>
      <sheetName val="2007 UNIT COST"/>
      <sheetName val="Historic Unit Actuals"/>
      <sheetName val="2006_Actuals"/>
      <sheetName val="2005_Actuals"/>
      <sheetName val="2004_ Actuals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</row>
        <row r="2">
          <cell r="E2" t="str">
            <v>Net Actuals</v>
          </cell>
        </row>
        <row r="3">
          <cell r="E3" t="str">
            <v>January, 2009</v>
          </cell>
          <cell r="F3" t="str">
            <v>February, 2009</v>
          </cell>
          <cell r="G3" t="str">
            <v>March, 2009</v>
          </cell>
          <cell r="H3" t="str">
            <v>April, 2009</v>
          </cell>
          <cell r="I3" t="str">
            <v>May, 2009</v>
          </cell>
          <cell r="J3" t="str">
            <v>June, 2009</v>
          </cell>
          <cell r="K3" t="str">
            <v>July, 2009</v>
          </cell>
          <cell r="L3" t="str">
            <v>August, 2009</v>
          </cell>
          <cell r="M3" t="str">
            <v>September, 2009</v>
          </cell>
          <cell r="N3" t="str">
            <v>October, 2009</v>
          </cell>
          <cell r="O3" t="str">
            <v>November, 2009</v>
          </cell>
          <cell r="P3" t="str">
            <v>December, 2009</v>
          </cell>
        </row>
        <row r="4">
          <cell r="B4" t="str">
            <v>TML01</v>
          </cell>
          <cell r="C4" t="str">
            <v xml:space="preserve">Trouble Call </v>
          </cell>
          <cell r="E4">
            <v>31936</v>
          </cell>
          <cell r="F4">
            <v>164129</v>
          </cell>
          <cell r="G4">
            <v>304690</v>
          </cell>
          <cell r="H4">
            <v>140561</v>
          </cell>
          <cell r="I4">
            <v>-164129</v>
          </cell>
          <cell r="J4">
            <v>-304690</v>
          </cell>
          <cell r="K4">
            <v>-140561</v>
          </cell>
          <cell r="L4">
            <v>164129</v>
          </cell>
          <cell r="M4">
            <v>304690</v>
          </cell>
          <cell r="N4">
            <v>140561</v>
          </cell>
          <cell r="O4">
            <v>-164129</v>
          </cell>
          <cell r="P4">
            <v>-304690</v>
          </cell>
        </row>
        <row r="5">
          <cell r="B5" t="str">
            <v>TML02</v>
          </cell>
          <cell r="C5" t="str">
            <v>Unplanned</v>
          </cell>
          <cell r="E5">
            <v>177486</v>
          </cell>
          <cell r="F5">
            <v>270558</v>
          </cell>
          <cell r="G5">
            <v>445002</v>
          </cell>
          <cell r="H5">
            <v>174444</v>
          </cell>
          <cell r="I5">
            <v>-270558</v>
          </cell>
          <cell r="J5">
            <v>-445002</v>
          </cell>
          <cell r="K5">
            <v>-174444</v>
          </cell>
          <cell r="L5">
            <v>270558</v>
          </cell>
          <cell r="M5">
            <v>445002</v>
          </cell>
          <cell r="N5">
            <v>174444</v>
          </cell>
          <cell r="O5">
            <v>-270558</v>
          </cell>
          <cell r="P5">
            <v>-445002</v>
          </cell>
        </row>
        <row r="6">
          <cell r="B6" t="str">
            <v>TML10</v>
          </cell>
          <cell r="C6" t="str">
            <v>Line Patrols</v>
          </cell>
          <cell r="E6">
            <v>315002</v>
          </cell>
          <cell r="F6">
            <v>718219</v>
          </cell>
          <cell r="G6">
            <v>1254888</v>
          </cell>
          <cell r="H6">
            <v>536669</v>
          </cell>
          <cell r="I6">
            <v>-718219</v>
          </cell>
          <cell r="J6">
            <v>-1254888</v>
          </cell>
          <cell r="K6">
            <v>-536669</v>
          </cell>
          <cell r="L6">
            <v>718219</v>
          </cell>
          <cell r="M6">
            <v>1254888</v>
          </cell>
          <cell r="N6">
            <v>536669</v>
          </cell>
          <cell r="O6">
            <v>-718219</v>
          </cell>
          <cell r="P6">
            <v>-1254888</v>
          </cell>
        </row>
        <row r="7">
          <cell r="B7" t="str">
            <v>TML11</v>
          </cell>
          <cell r="C7" t="str">
            <v>Condition Assessment</v>
          </cell>
          <cell r="E7">
            <v>67014</v>
          </cell>
          <cell r="F7">
            <v>214819</v>
          </cell>
          <cell r="G7">
            <v>398221</v>
          </cell>
          <cell r="H7">
            <v>183402</v>
          </cell>
          <cell r="I7">
            <v>-214819</v>
          </cell>
          <cell r="J7">
            <v>-398221</v>
          </cell>
          <cell r="K7">
            <v>-183402</v>
          </cell>
          <cell r="L7">
            <v>214819</v>
          </cell>
          <cell r="M7">
            <v>398221</v>
          </cell>
          <cell r="N7">
            <v>183402</v>
          </cell>
          <cell r="O7">
            <v>-214819</v>
          </cell>
          <cell r="P7">
            <v>-398221</v>
          </cell>
        </row>
        <row r="8">
          <cell r="B8" t="str">
            <v>TML12</v>
          </cell>
          <cell r="C8" t="str">
            <v>Major Component Maintenance</v>
          </cell>
          <cell r="E8">
            <v>235005</v>
          </cell>
          <cell r="F8">
            <v>611480</v>
          </cell>
          <cell r="G8">
            <v>1061750</v>
          </cell>
          <cell r="H8">
            <v>450270</v>
          </cell>
          <cell r="I8">
            <v>-611480</v>
          </cell>
          <cell r="J8">
            <v>-1061750</v>
          </cell>
          <cell r="K8">
            <v>-450270</v>
          </cell>
          <cell r="L8">
            <v>611480</v>
          </cell>
          <cell r="M8">
            <v>1061750</v>
          </cell>
          <cell r="N8">
            <v>450270</v>
          </cell>
          <cell r="O8">
            <v>-611480</v>
          </cell>
          <cell r="P8">
            <v>-1061750</v>
          </cell>
        </row>
        <row r="9">
          <cell r="B9" t="str">
            <v>TML13</v>
          </cell>
          <cell r="C9" t="str">
            <v>Other Lines TM P&amp;P's</v>
          </cell>
          <cell r="E9">
            <v>146241</v>
          </cell>
          <cell r="F9">
            <v>286373</v>
          </cell>
          <cell r="G9">
            <v>539831</v>
          </cell>
          <cell r="H9">
            <v>253458</v>
          </cell>
          <cell r="I9">
            <v>-286373</v>
          </cell>
          <cell r="J9">
            <v>-539831</v>
          </cell>
          <cell r="K9">
            <v>-253458</v>
          </cell>
          <cell r="L9">
            <v>286373</v>
          </cell>
          <cell r="M9">
            <v>539831</v>
          </cell>
          <cell r="N9">
            <v>253458</v>
          </cell>
          <cell r="O9">
            <v>-286373</v>
          </cell>
          <cell r="P9">
            <v>-539831</v>
          </cell>
        </row>
        <row r="10">
          <cell r="C10" t="str">
            <v>Total</v>
          </cell>
          <cell r="E10">
            <v>972684</v>
          </cell>
          <cell r="F10">
            <v>2265576</v>
          </cell>
          <cell r="G10">
            <v>4004383</v>
          </cell>
        </row>
        <row r="11">
          <cell r="B11" t="str">
            <v>DML01</v>
          </cell>
          <cell r="C11" t="str">
            <v>Trouble Call</v>
          </cell>
          <cell r="E11">
            <v>3339602</v>
          </cell>
          <cell r="F11">
            <v>6961921</v>
          </cell>
          <cell r="G11">
            <v>10922520</v>
          </cell>
          <cell r="H11">
            <v>3960599</v>
          </cell>
          <cell r="I11">
            <v>-6961921</v>
          </cell>
          <cell r="J11">
            <v>-10922520</v>
          </cell>
          <cell r="K11">
            <v>-3960599</v>
          </cell>
          <cell r="L11">
            <v>6961921</v>
          </cell>
          <cell r="M11">
            <v>10922520</v>
          </cell>
          <cell r="N11">
            <v>3960599</v>
          </cell>
          <cell r="O11">
            <v>-6961921</v>
          </cell>
          <cell r="P11">
            <v>-10922520</v>
          </cell>
        </row>
        <row r="12">
          <cell r="B12" t="str">
            <v>DML02</v>
          </cell>
          <cell r="C12" t="str">
            <v>Overtime &amp; Forestry Storm Costs</v>
          </cell>
          <cell r="E12">
            <v>2606349</v>
          </cell>
          <cell r="F12">
            <v>3173779</v>
          </cell>
          <cell r="G12">
            <v>3604172</v>
          </cell>
          <cell r="H12">
            <v>430393</v>
          </cell>
          <cell r="I12">
            <v>-3173779</v>
          </cell>
          <cell r="J12">
            <v>-3604172</v>
          </cell>
          <cell r="K12">
            <v>-430393</v>
          </cell>
          <cell r="L12">
            <v>3173779</v>
          </cell>
          <cell r="M12">
            <v>3604172</v>
          </cell>
          <cell r="N12">
            <v>430393</v>
          </cell>
          <cell r="O12">
            <v>-3173779</v>
          </cell>
          <cell r="P12">
            <v>-3604172</v>
          </cell>
        </row>
        <row r="13">
          <cell r="B13" t="str">
            <v>DML03</v>
          </cell>
          <cell r="C13" t="str">
            <v>Cable Locates</v>
          </cell>
          <cell r="E13">
            <v>696468</v>
          </cell>
          <cell r="F13">
            <v>1072045</v>
          </cell>
          <cell r="G13">
            <v>1898625</v>
          </cell>
          <cell r="H13">
            <v>826580</v>
          </cell>
          <cell r="I13">
            <v>-1072045</v>
          </cell>
          <cell r="J13">
            <v>-1898625</v>
          </cell>
          <cell r="K13">
            <v>-826580</v>
          </cell>
          <cell r="L13">
            <v>1072045</v>
          </cell>
          <cell r="M13">
            <v>1898625</v>
          </cell>
          <cell r="N13">
            <v>826580</v>
          </cell>
          <cell r="O13">
            <v>-1072045</v>
          </cell>
          <cell r="P13">
            <v>-1898625</v>
          </cell>
        </row>
        <row r="14">
          <cell r="B14" t="str">
            <v>DML04</v>
          </cell>
          <cell r="C14" t="str">
            <v>Disconnects &amp; Reconnects</v>
          </cell>
          <cell r="E14">
            <v>483422</v>
          </cell>
          <cell r="F14">
            <v>970900</v>
          </cell>
          <cell r="G14">
            <v>1448778</v>
          </cell>
          <cell r="H14">
            <v>477878</v>
          </cell>
          <cell r="I14">
            <v>-970900</v>
          </cell>
          <cell r="J14">
            <v>-1448778</v>
          </cell>
          <cell r="K14">
            <v>-477878</v>
          </cell>
          <cell r="L14">
            <v>970900</v>
          </cell>
          <cell r="M14">
            <v>1448778</v>
          </cell>
          <cell r="N14">
            <v>477878</v>
          </cell>
          <cell r="O14">
            <v>-970900</v>
          </cell>
          <cell r="P14">
            <v>-1448778</v>
          </cell>
        </row>
        <row r="15">
          <cell r="B15" t="str">
            <v>DML05</v>
          </cell>
          <cell r="C15" t="str">
            <v xml:space="preserve"> Field Collections, Special Invest &amp; Anc Activities</v>
          </cell>
          <cell r="E15">
            <v>655854</v>
          </cell>
          <cell r="F15">
            <v>1460004</v>
          </cell>
          <cell r="G15">
            <v>1962235</v>
          </cell>
          <cell r="H15">
            <v>502231</v>
          </cell>
          <cell r="I15">
            <v>-1460004</v>
          </cell>
          <cell r="J15">
            <v>-1962235</v>
          </cell>
          <cell r="K15">
            <v>-502231</v>
          </cell>
          <cell r="L15">
            <v>1460004</v>
          </cell>
          <cell r="M15">
            <v>1962235</v>
          </cell>
          <cell r="N15">
            <v>502231</v>
          </cell>
          <cell r="O15">
            <v>-1460004</v>
          </cell>
          <cell r="P15">
            <v>-1962235</v>
          </cell>
        </row>
        <row r="16">
          <cell r="B16" t="str">
            <v>DML09</v>
          </cell>
          <cell r="C16" t="str">
            <v>Other Demand Lines DM P&amp;P's</v>
          </cell>
          <cell r="E16">
            <v>615710</v>
          </cell>
          <cell r="F16">
            <v>1955021</v>
          </cell>
          <cell r="G16">
            <v>3058915</v>
          </cell>
          <cell r="H16">
            <v>1103894</v>
          </cell>
          <cell r="I16">
            <v>-1955021</v>
          </cell>
          <cell r="J16">
            <v>-3058915</v>
          </cell>
          <cell r="K16">
            <v>-1103894</v>
          </cell>
          <cell r="L16">
            <v>1955021</v>
          </cell>
          <cell r="M16">
            <v>3058915</v>
          </cell>
          <cell r="N16">
            <v>1103894</v>
          </cell>
          <cell r="O16">
            <v>-1955021</v>
          </cell>
          <cell r="P16">
            <v>-3058915</v>
          </cell>
        </row>
        <row r="17">
          <cell r="B17" t="str">
            <v>DML10</v>
          </cell>
          <cell r="C17" t="str">
            <v xml:space="preserve"> Field Meter Reading</v>
          </cell>
          <cell r="E17">
            <v>1322199</v>
          </cell>
          <cell r="F17">
            <v>2702223</v>
          </cell>
          <cell r="G17">
            <v>4135673</v>
          </cell>
          <cell r="H17">
            <v>1433450</v>
          </cell>
          <cell r="I17">
            <v>-2702223</v>
          </cell>
          <cell r="J17">
            <v>-4135673</v>
          </cell>
          <cell r="K17">
            <v>-1433450</v>
          </cell>
          <cell r="L17">
            <v>2702223</v>
          </cell>
          <cell r="M17">
            <v>4135673</v>
          </cell>
          <cell r="N17">
            <v>1433450</v>
          </cell>
          <cell r="O17">
            <v>-2702223</v>
          </cell>
          <cell r="P17">
            <v>-4135673</v>
          </cell>
        </row>
        <row r="18">
          <cell r="B18" t="str">
            <v>DML11</v>
          </cell>
          <cell r="C18" t="str">
            <v xml:space="preserve"> Meter Replacement Services</v>
          </cell>
          <cell r="E18">
            <v>247634</v>
          </cell>
          <cell r="F18">
            <v>634678</v>
          </cell>
          <cell r="G18">
            <v>862445</v>
          </cell>
          <cell r="H18">
            <v>227767</v>
          </cell>
          <cell r="I18">
            <v>-634678</v>
          </cell>
          <cell r="J18">
            <v>-862445</v>
          </cell>
          <cell r="K18">
            <v>-227767</v>
          </cell>
          <cell r="L18">
            <v>634678</v>
          </cell>
          <cell r="M18">
            <v>862445</v>
          </cell>
          <cell r="N18">
            <v>227767</v>
          </cell>
          <cell r="O18">
            <v>-634678</v>
          </cell>
          <cell r="P18">
            <v>-862445</v>
          </cell>
        </row>
        <row r="19">
          <cell r="B19" t="str">
            <v>DML12</v>
          </cell>
          <cell r="C19" t="str">
            <v>Eng/Tech Studies &amp; ERA</v>
          </cell>
          <cell r="E19">
            <v>486265</v>
          </cell>
          <cell r="F19">
            <v>979018</v>
          </cell>
          <cell r="G19">
            <v>1273161</v>
          </cell>
          <cell r="H19">
            <v>294143</v>
          </cell>
          <cell r="I19">
            <v>-979018</v>
          </cell>
          <cell r="J19">
            <v>-1273161</v>
          </cell>
          <cell r="K19">
            <v>-294143</v>
          </cell>
          <cell r="L19">
            <v>979018</v>
          </cell>
          <cell r="M19">
            <v>1273161</v>
          </cell>
          <cell r="N19">
            <v>294143</v>
          </cell>
          <cell r="O19">
            <v>-979018</v>
          </cell>
          <cell r="P19">
            <v>-1273161</v>
          </cell>
        </row>
        <row r="20">
          <cell r="B20" t="str">
            <v>DML13</v>
          </cell>
          <cell r="C20" t="str">
            <v>Line Patrol; Pole Testing &amp; Data Collection</v>
          </cell>
          <cell r="E20">
            <v>177014</v>
          </cell>
          <cell r="F20">
            <v>346968</v>
          </cell>
          <cell r="G20">
            <v>496346</v>
          </cell>
          <cell r="H20">
            <v>149378</v>
          </cell>
          <cell r="I20">
            <v>-346968</v>
          </cell>
          <cell r="J20">
            <v>-496346</v>
          </cell>
          <cell r="K20">
            <v>-149378</v>
          </cell>
          <cell r="L20">
            <v>346968</v>
          </cell>
          <cell r="M20">
            <v>496346</v>
          </cell>
          <cell r="N20">
            <v>149378</v>
          </cell>
          <cell r="O20">
            <v>-346968</v>
          </cell>
          <cell r="P20">
            <v>-496346</v>
          </cell>
        </row>
        <row r="21">
          <cell r="B21" t="str">
            <v>DML19</v>
          </cell>
          <cell r="C21" t="str">
            <v>Other Planned Lines DM P&amp;P's</v>
          </cell>
          <cell r="E21">
            <v>907011</v>
          </cell>
          <cell r="F21">
            <v>2780538</v>
          </cell>
          <cell r="G21">
            <v>4715058</v>
          </cell>
          <cell r="H21">
            <v>1934520</v>
          </cell>
          <cell r="I21">
            <v>-2780538</v>
          </cell>
          <cell r="J21">
            <v>-4715058</v>
          </cell>
          <cell r="K21">
            <v>-1934520</v>
          </cell>
          <cell r="L21">
            <v>2780538</v>
          </cell>
          <cell r="M21">
            <v>4715058</v>
          </cell>
          <cell r="N21">
            <v>1934520</v>
          </cell>
          <cell r="O21">
            <v>-2780538</v>
          </cell>
          <cell r="P21">
            <v>-4715058</v>
          </cell>
        </row>
        <row r="22">
          <cell r="C22" t="str">
            <v>Total</v>
          </cell>
          <cell r="E22">
            <v>11537529</v>
          </cell>
          <cell r="F22">
            <v>23037096</v>
          </cell>
          <cell r="G22">
            <v>34377928</v>
          </cell>
        </row>
        <row r="23">
          <cell r="B23" t="str">
            <v>TCL01</v>
          </cell>
          <cell r="C23" t="str">
            <v xml:space="preserve"> Tx Line Emergency Restoration</v>
          </cell>
          <cell r="E23">
            <v>1744968</v>
          </cell>
          <cell r="F23">
            <v>1787368</v>
          </cell>
          <cell r="G23">
            <v>2460665</v>
          </cell>
          <cell r="H23">
            <v>673297</v>
          </cell>
          <cell r="I23">
            <v>-1787368</v>
          </cell>
          <cell r="J23">
            <v>-2460665</v>
          </cell>
          <cell r="K23">
            <v>-673297</v>
          </cell>
          <cell r="L23">
            <v>1787368</v>
          </cell>
          <cell r="M23">
            <v>2460665</v>
          </cell>
          <cell r="N23">
            <v>673297</v>
          </cell>
          <cell r="O23">
            <v>-1787368</v>
          </cell>
          <cell r="P23">
            <v>-2460665</v>
          </cell>
        </row>
        <row r="24">
          <cell r="B24" t="str">
            <v>TCL02</v>
          </cell>
          <cell r="C24" t="str">
            <v xml:space="preserve"> Tx Wood Pole Structure Program</v>
          </cell>
          <cell r="E24">
            <v>943161</v>
          </cell>
          <cell r="F24">
            <v>3785768</v>
          </cell>
          <cell r="G24">
            <v>5663518</v>
          </cell>
          <cell r="H24">
            <v>1877750</v>
          </cell>
          <cell r="I24">
            <v>-3785768</v>
          </cell>
          <cell r="J24">
            <v>-5663518</v>
          </cell>
          <cell r="K24">
            <v>-1877750</v>
          </cell>
          <cell r="L24">
            <v>3785768</v>
          </cell>
          <cell r="M24">
            <v>5663518</v>
          </cell>
          <cell r="N24">
            <v>1877750</v>
          </cell>
          <cell r="O24">
            <v>-3785768</v>
          </cell>
          <cell r="P24">
            <v>-5663518</v>
          </cell>
        </row>
        <row r="25">
          <cell r="B25" t="str">
            <v>TCL10</v>
          </cell>
          <cell r="C25" t="str">
            <v>Tower Coating Program</v>
          </cell>
          <cell r="E25">
            <v>9162</v>
          </cell>
          <cell r="F25">
            <v>18130</v>
          </cell>
          <cell r="G25">
            <v>59385</v>
          </cell>
          <cell r="H25">
            <v>41255</v>
          </cell>
          <cell r="I25">
            <v>-18130</v>
          </cell>
          <cell r="J25">
            <v>-59385</v>
          </cell>
          <cell r="K25">
            <v>-41255</v>
          </cell>
          <cell r="L25">
            <v>18130</v>
          </cell>
          <cell r="M25">
            <v>59385</v>
          </cell>
          <cell r="N25">
            <v>41255</v>
          </cell>
          <cell r="O25">
            <v>-18130</v>
          </cell>
          <cell r="P25">
            <v>-59385</v>
          </cell>
        </row>
        <row r="26">
          <cell r="B26" t="str">
            <v>TCL11</v>
          </cell>
          <cell r="C26" t="str">
            <v>Insulator Replacement</v>
          </cell>
          <cell r="E26">
            <v>42281</v>
          </cell>
          <cell r="F26">
            <v>268582</v>
          </cell>
          <cell r="G26">
            <v>639317</v>
          </cell>
          <cell r="H26">
            <v>370735</v>
          </cell>
          <cell r="I26">
            <v>-268582</v>
          </cell>
          <cell r="J26">
            <v>-639317</v>
          </cell>
          <cell r="K26">
            <v>-370735</v>
          </cell>
          <cell r="L26">
            <v>268582</v>
          </cell>
          <cell r="M26">
            <v>639317</v>
          </cell>
          <cell r="N26">
            <v>370735</v>
          </cell>
          <cell r="O26">
            <v>-268582</v>
          </cell>
          <cell r="P26">
            <v>-639317</v>
          </cell>
        </row>
        <row r="27">
          <cell r="B27" t="str">
            <v>TCL19</v>
          </cell>
          <cell r="C27" t="str">
            <v>Other Lines TC P&amp;P's</v>
          </cell>
          <cell r="E27">
            <v>54586</v>
          </cell>
          <cell r="F27">
            <v>152987</v>
          </cell>
          <cell r="G27">
            <v>521691</v>
          </cell>
          <cell r="H27">
            <v>368704</v>
          </cell>
          <cell r="I27">
            <v>-152987</v>
          </cell>
          <cell r="J27">
            <v>-521691</v>
          </cell>
          <cell r="K27">
            <v>-368704</v>
          </cell>
          <cell r="L27">
            <v>152987</v>
          </cell>
          <cell r="M27">
            <v>521691</v>
          </cell>
          <cell r="N27">
            <v>368704</v>
          </cell>
          <cell r="O27">
            <v>-152987</v>
          </cell>
          <cell r="P27">
            <v>-521691</v>
          </cell>
        </row>
        <row r="28">
          <cell r="C28" t="str">
            <v>Total</v>
          </cell>
          <cell r="E28">
            <v>2794158</v>
          </cell>
          <cell r="F28">
            <v>6012835</v>
          </cell>
          <cell r="G28">
            <v>9344577</v>
          </cell>
        </row>
        <row r="29">
          <cell r="B29" t="str">
            <v>DCL01</v>
          </cell>
          <cell r="C29" t="str">
            <v>Unplanned Equipment Replacement</v>
          </cell>
          <cell r="E29">
            <v>1182775</v>
          </cell>
          <cell r="F29">
            <v>2502335</v>
          </cell>
          <cell r="G29">
            <v>4328966</v>
          </cell>
          <cell r="H29">
            <v>1826631</v>
          </cell>
          <cell r="I29">
            <v>-2502335</v>
          </cell>
          <cell r="J29">
            <v>-4328966</v>
          </cell>
          <cell r="K29">
            <v>-1826631</v>
          </cell>
          <cell r="L29">
            <v>2502335</v>
          </cell>
          <cell r="M29">
            <v>4328966</v>
          </cell>
          <cell r="N29">
            <v>1826631</v>
          </cell>
          <cell r="O29">
            <v>-2502335</v>
          </cell>
          <cell r="P29">
            <v>-4328966</v>
          </cell>
        </row>
        <row r="30">
          <cell r="B30" t="str">
            <v>DCL02</v>
          </cell>
          <cell r="C30" t="str">
            <v xml:space="preserve"> Damage Claims</v>
          </cell>
          <cell r="E30">
            <v>-144091</v>
          </cell>
          <cell r="F30">
            <v>-23805</v>
          </cell>
          <cell r="G30">
            <v>56525</v>
          </cell>
          <cell r="H30">
            <v>80330</v>
          </cell>
          <cell r="I30">
            <v>23805</v>
          </cell>
          <cell r="J30">
            <v>-56525</v>
          </cell>
          <cell r="K30">
            <v>-80330</v>
          </cell>
          <cell r="L30">
            <v>-23805</v>
          </cell>
          <cell r="M30">
            <v>56525</v>
          </cell>
          <cell r="N30">
            <v>80330</v>
          </cell>
          <cell r="O30">
            <v>23805</v>
          </cell>
          <cell r="P30">
            <v>-56525</v>
          </cell>
        </row>
        <row r="31">
          <cell r="B31" t="str">
            <v>DCL03</v>
          </cell>
          <cell r="C31" t="str">
            <v xml:space="preserve"> Post Trouble Call </v>
          </cell>
          <cell r="E31">
            <v>944289</v>
          </cell>
          <cell r="F31">
            <v>1310237</v>
          </cell>
          <cell r="G31">
            <v>1783731</v>
          </cell>
          <cell r="H31">
            <v>473494</v>
          </cell>
          <cell r="I31">
            <v>-1310237</v>
          </cell>
          <cell r="J31">
            <v>-1783731</v>
          </cell>
          <cell r="K31">
            <v>-473494</v>
          </cell>
          <cell r="L31">
            <v>1310237</v>
          </cell>
          <cell r="M31">
            <v>1783731</v>
          </cell>
          <cell r="N31">
            <v>473494</v>
          </cell>
          <cell r="O31">
            <v>-1310237</v>
          </cell>
          <cell r="P31">
            <v>-1783731</v>
          </cell>
        </row>
        <row r="32">
          <cell r="B32" t="str">
            <v>DCL04</v>
          </cell>
          <cell r="C32" t="str">
            <v xml:space="preserve"> Submarine Cable Replacement</v>
          </cell>
          <cell r="E32">
            <v>129204</v>
          </cell>
          <cell r="F32">
            <v>288902</v>
          </cell>
          <cell r="G32">
            <v>593526</v>
          </cell>
          <cell r="H32">
            <v>304624</v>
          </cell>
          <cell r="I32">
            <v>-288902</v>
          </cell>
          <cell r="J32">
            <v>-593526</v>
          </cell>
          <cell r="K32">
            <v>-304624</v>
          </cell>
          <cell r="L32">
            <v>288902</v>
          </cell>
          <cell r="M32">
            <v>593526</v>
          </cell>
          <cell r="N32">
            <v>304624</v>
          </cell>
          <cell r="O32">
            <v>-288902</v>
          </cell>
          <cell r="P32">
            <v>-593526</v>
          </cell>
        </row>
        <row r="33">
          <cell r="B33" t="str">
            <v>DCL05</v>
          </cell>
          <cell r="C33" t="str">
            <v xml:space="preserve"> New Connections</v>
          </cell>
          <cell r="E33">
            <v>5115018</v>
          </cell>
          <cell r="F33">
            <v>7614052</v>
          </cell>
          <cell r="G33">
            <v>10587472</v>
          </cell>
          <cell r="H33">
            <v>2973420</v>
          </cell>
          <cell r="I33">
            <v>-7614052</v>
          </cell>
          <cell r="J33">
            <v>-10587472</v>
          </cell>
          <cell r="K33">
            <v>-2973420</v>
          </cell>
          <cell r="L33">
            <v>7614052</v>
          </cell>
          <cell r="M33">
            <v>10587472</v>
          </cell>
          <cell r="N33">
            <v>2973420</v>
          </cell>
          <cell r="O33">
            <v>-7614052</v>
          </cell>
          <cell r="P33">
            <v>-10587472</v>
          </cell>
        </row>
        <row r="34">
          <cell r="B34" t="str">
            <v>DCL06</v>
          </cell>
          <cell r="C34" t="str">
            <v xml:space="preserve"> New Connects - Other</v>
          </cell>
          <cell r="E34">
            <v>1308573</v>
          </cell>
          <cell r="F34">
            <v>2359880</v>
          </cell>
          <cell r="G34">
            <v>3742762</v>
          </cell>
          <cell r="H34">
            <v>1382882</v>
          </cell>
          <cell r="I34">
            <v>-2359880</v>
          </cell>
          <cell r="J34">
            <v>-3742762</v>
          </cell>
          <cell r="K34">
            <v>-1382882</v>
          </cell>
          <cell r="L34">
            <v>2359880</v>
          </cell>
          <cell r="M34">
            <v>3742762</v>
          </cell>
          <cell r="N34">
            <v>1382882</v>
          </cell>
          <cell r="O34">
            <v>-2359880</v>
          </cell>
          <cell r="P34">
            <v>-3742762</v>
          </cell>
        </row>
        <row r="35">
          <cell r="B35" t="str">
            <v>DCL07</v>
          </cell>
          <cell r="C35" t="str">
            <v>Upgrades</v>
          </cell>
          <cell r="E35">
            <v>1444349</v>
          </cell>
          <cell r="F35">
            <v>2052234</v>
          </cell>
          <cell r="G35">
            <v>2889613</v>
          </cell>
          <cell r="H35">
            <v>837379</v>
          </cell>
          <cell r="I35">
            <v>-2052234</v>
          </cell>
          <cell r="J35">
            <v>-2889613</v>
          </cell>
          <cell r="K35">
            <v>-837379</v>
          </cell>
          <cell r="L35">
            <v>2052234</v>
          </cell>
          <cell r="M35">
            <v>2889613</v>
          </cell>
          <cell r="N35">
            <v>837379</v>
          </cell>
          <cell r="O35">
            <v>-2052234</v>
          </cell>
          <cell r="P35">
            <v>-2889613</v>
          </cell>
        </row>
        <row r="36">
          <cell r="B36" t="str">
            <v>DCL08</v>
          </cell>
          <cell r="C36" t="str">
            <v xml:space="preserve"> Upgrades - Other</v>
          </cell>
          <cell r="E36">
            <v>348455</v>
          </cell>
          <cell r="F36">
            <v>580045</v>
          </cell>
          <cell r="G36">
            <v>920602</v>
          </cell>
          <cell r="H36">
            <v>340557</v>
          </cell>
          <cell r="I36">
            <v>-580045</v>
          </cell>
          <cell r="J36">
            <v>-920602</v>
          </cell>
          <cell r="K36">
            <v>-340557</v>
          </cell>
          <cell r="L36">
            <v>580045</v>
          </cell>
          <cell r="M36">
            <v>920602</v>
          </cell>
          <cell r="N36">
            <v>340557</v>
          </cell>
          <cell r="O36">
            <v>-580045</v>
          </cell>
          <cell r="P36">
            <v>-920602</v>
          </cell>
        </row>
        <row r="37">
          <cell r="B37" t="str">
            <v>DCL09</v>
          </cell>
          <cell r="C37" t="str">
            <v xml:space="preserve"> Storm Damage</v>
          </cell>
          <cell r="E37">
            <v>5342961</v>
          </cell>
          <cell r="F37">
            <v>6216365</v>
          </cell>
          <cell r="G37">
            <v>8154174</v>
          </cell>
          <cell r="H37">
            <v>1937809</v>
          </cell>
          <cell r="I37">
            <v>-6216365</v>
          </cell>
          <cell r="J37">
            <v>-8154174</v>
          </cell>
          <cell r="K37">
            <v>-1937809</v>
          </cell>
          <cell r="L37">
            <v>6216365</v>
          </cell>
          <cell r="M37">
            <v>8154174</v>
          </cell>
          <cell r="N37">
            <v>1937809</v>
          </cell>
          <cell r="O37">
            <v>-6216365</v>
          </cell>
          <cell r="P37">
            <v>-8154174</v>
          </cell>
        </row>
        <row r="38">
          <cell r="B38" t="str">
            <v>DCL10</v>
          </cell>
          <cell r="C38" t="str">
            <v xml:space="preserve"> Joint Use &amp; Relocates</v>
          </cell>
          <cell r="E38">
            <v>862686</v>
          </cell>
          <cell r="F38">
            <v>3467444</v>
          </cell>
          <cell r="G38">
            <v>6862107</v>
          </cell>
          <cell r="H38">
            <v>3394663</v>
          </cell>
          <cell r="I38">
            <v>-3467444</v>
          </cell>
          <cell r="J38">
            <v>-6862107</v>
          </cell>
          <cell r="K38">
            <v>-3394663</v>
          </cell>
          <cell r="L38">
            <v>3467444</v>
          </cell>
          <cell r="M38">
            <v>6862107</v>
          </cell>
          <cell r="N38">
            <v>3394663</v>
          </cell>
          <cell r="O38">
            <v>-3467444</v>
          </cell>
          <cell r="P38">
            <v>-6862107</v>
          </cell>
        </row>
        <row r="39">
          <cell r="B39" t="str">
            <v>DCL11</v>
          </cell>
          <cell r="C39" t="str">
            <v xml:space="preserve"> Joint Use &amp; Relocates - Generation Connect</v>
          </cell>
          <cell r="E39">
            <v>33442</v>
          </cell>
          <cell r="F39">
            <v>84222</v>
          </cell>
          <cell r="G39">
            <v>91486</v>
          </cell>
          <cell r="H39">
            <v>7264</v>
          </cell>
          <cell r="I39">
            <v>-84222</v>
          </cell>
          <cell r="J39">
            <v>-91486</v>
          </cell>
          <cell r="K39">
            <v>-7264</v>
          </cell>
          <cell r="L39">
            <v>84222</v>
          </cell>
          <cell r="M39">
            <v>91486</v>
          </cell>
          <cell r="N39">
            <v>7264</v>
          </cell>
          <cell r="O39">
            <v>-84222</v>
          </cell>
          <cell r="P39">
            <v>-91486</v>
          </cell>
        </row>
        <row r="40">
          <cell r="B40" t="str">
            <v>DCL12</v>
          </cell>
          <cell r="C40" t="str">
            <v>Metering Services &amp; Net Metering</v>
          </cell>
          <cell r="E40">
            <v>322004</v>
          </cell>
          <cell r="F40">
            <v>503416</v>
          </cell>
          <cell r="G40">
            <v>616817</v>
          </cell>
          <cell r="H40">
            <v>113401</v>
          </cell>
          <cell r="I40">
            <v>-503416</v>
          </cell>
          <cell r="J40">
            <v>-616817</v>
          </cell>
          <cell r="K40">
            <v>-113401</v>
          </cell>
          <cell r="L40">
            <v>503416</v>
          </cell>
          <cell r="M40">
            <v>616817</v>
          </cell>
          <cell r="N40">
            <v>113401</v>
          </cell>
          <cell r="O40">
            <v>-503416</v>
          </cell>
          <cell r="P40">
            <v>-616817</v>
          </cell>
        </row>
        <row r="41">
          <cell r="B41" t="str">
            <v>DCL15</v>
          </cell>
          <cell r="C41" t="str">
            <v>Other Lines DC P&amp;P's</v>
          </cell>
          <cell r="E41">
            <v>381665</v>
          </cell>
          <cell r="F41">
            <v>115344</v>
          </cell>
          <cell r="G41">
            <v>500593</v>
          </cell>
          <cell r="H41">
            <v>385249</v>
          </cell>
          <cell r="I41">
            <v>-115344</v>
          </cell>
          <cell r="J41">
            <v>-500593</v>
          </cell>
          <cell r="K41">
            <v>-385249</v>
          </cell>
          <cell r="L41">
            <v>115344</v>
          </cell>
          <cell r="M41">
            <v>500593</v>
          </cell>
          <cell r="N41">
            <v>385249</v>
          </cell>
          <cell r="O41">
            <v>-115344</v>
          </cell>
          <cell r="P41">
            <v>-500593</v>
          </cell>
        </row>
        <row r="42">
          <cell r="B42" t="str">
            <v>DCL18</v>
          </cell>
          <cell r="C42" t="str">
            <v xml:space="preserve"> End of Life Replacement of Wood Poles</v>
          </cell>
          <cell r="E42">
            <v>2594053</v>
          </cell>
          <cell r="F42">
            <v>6382768</v>
          </cell>
          <cell r="G42">
            <v>11215755</v>
          </cell>
          <cell r="H42">
            <v>4832987</v>
          </cell>
          <cell r="I42">
            <v>-6382768</v>
          </cell>
          <cell r="J42">
            <v>-11215755</v>
          </cell>
          <cell r="K42">
            <v>-4832987</v>
          </cell>
          <cell r="L42">
            <v>6382768</v>
          </cell>
          <cell r="M42">
            <v>11215755</v>
          </cell>
          <cell r="N42">
            <v>4832987</v>
          </cell>
          <cell r="O42">
            <v>-6382768</v>
          </cell>
          <cell r="P42">
            <v>-11215755</v>
          </cell>
        </row>
        <row r="43">
          <cell r="B43" t="str">
            <v>DCL19</v>
          </cell>
          <cell r="C43" t="str">
            <v>DC107 Sustainment Programs</v>
          </cell>
          <cell r="E43">
            <v>483435</v>
          </cell>
          <cell r="F43">
            <v>1880482</v>
          </cell>
          <cell r="G43">
            <v>3520495</v>
          </cell>
          <cell r="H43">
            <v>1640013</v>
          </cell>
          <cell r="I43">
            <v>-1880482</v>
          </cell>
          <cell r="J43">
            <v>-3520495</v>
          </cell>
          <cell r="K43">
            <v>-1640013</v>
          </cell>
          <cell r="L43">
            <v>1880482</v>
          </cell>
          <cell r="M43">
            <v>3520495</v>
          </cell>
          <cell r="N43">
            <v>1640013</v>
          </cell>
          <cell r="O43">
            <v>-1880482</v>
          </cell>
          <cell r="P43">
            <v>-3520495</v>
          </cell>
        </row>
        <row r="44">
          <cell r="B44" t="str">
            <v>DCL27</v>
          </cell>
          <cell r="C44" t="str">
            <v>DC202  Development Programs</v>
          </cell>
          <cell r="E44">
            <v>659001</v>
          </cell>
          <cell r="F44">
            <v>1333050</v>
          </cell>
          <cell r="G44">
            <v>2178426</v>
          </cell>
          <cell r="H44">
            <v>845376</v>
          </cell>
          <cell r="I44">
            <v>-1333050</v>
          </cell>
          <cell r="J44">
            <v>-2178426</v>
          </cell>
          <cell r="K44">
            <v>-845376</v>
          </cell>
          <cell r="L44">
            <v>1333050</v>
          </cell>
          <cell r="M44">
            <v>2178426</v>
          </cell>
          <cell r="N44">
            <v>845376</v>
          </cell>
          <cell r="O44">
            <v>-1333050</v>
          </cell>
          <cell r="P44">
            <v>-2178426</v>
          </cell>
        </row>
        <row r="45">
          <cell r="B45" t="str">
            <v>DCL28</v>
          </cell>
          <cell r="C45" t="str">
            <v>Dx Network Loss Reduction</v>
          </cell>
          <cell r="E45">
            <v>2123</v>
          </cell>
          <cell r="F45">
            <v>-4065</v>
          </cell>
          <cell r="G45">
            <v>-1205</v>
          </cell>
          <cell r="H45">
            <v>2860</v>
          </cell>
          <cell r="I45">
            <v>4065</v>
          </cell>
          <cell r="J45">
            <v>1205</v>
          </cell>
          <cell r="K45">
            <v>-2860</v>
          </cell>
          <cell r="L45">
            <v>-4065</v>
          </cell>
          <cell r="M45">
            <v>-1205</v>
          </cell>
          <cell r="N45">
            <v>2860</v>
          </cell>
          <cell r="O45">
            <v>4065</v>
          </cell>
          <cell r="P45">
            <v>1205</v>
          </cell>
        </row>
        <row r="46">
          <cell r="B46" t="str">
            <v>DCL29</v>
          </cell>
          <cell r="C46" t="str">
            <v>DC202  Development Major Projects</v>
          </cell>
          <cell r="E46">
            <v>1910630</v>
          </cell>
          <cell r="F46">
            <v>4181235</v>
          </cell>
          <cell r="G46">
            <v>7228775</v>
          </cell>
          <cell r="H46">
            <v>3047540</v>
          </cell>
          <cell r="I46">
            <v>-4181235</v>
          </cell>
          <cell r="J46">
            <v>-7228775</v>
          </cell>
          <cell r="K46">
            <v>-3047540</v>
          </cell>
          <cell r="L46">
            <v>4181235</v>
          </cell>
          <cell r="M46">
            <v>7228775</v>
          </cell>
          <cell r="N46">
            <v>3047540</v>
          </cell>
          <cell r="O46">
            <v>-4181235</v>
          </cell>
          <cell r="P46">
            <v>-7228775</v>
          </cell>
        </row>
        <row r="47">
          <cell r="C47" t="str">
            <v>Total</v>
          </cell>
          <cell r="E47">
            <v>22920571</v>
          </cell>
          <cell r="F47">
            <v>40844142</v>
          </cell>
          <cell r="G47">
            <v>65270621</v>
          </cell>
        </row>
        <row r="49">
          <cell r="B49" t="str">
            <v>TMF01</v>
          </cell>
          <cell r="C49" t="str">
            <v>Tx - Brush Control</v>
          </cell>
          <cell r="E49">
            <v>102926</v>
          </cell>
          <cell r="F49">
            <v>619982</v>
          </cell>
          <cell r="G49">
            <v>1390107</v>
          </cell>
          <cell r="H49">
            <v>770125</v>
          </cell>
          <cell r="I49">
            <v>-619982</v>
          </cell>
          <cell r="J49">
            <v>-1390107</v>
          </cell>
          <cell r="K49">
            <v>-770125</v>
          </cell>
          <cell r="L49">
            <v>619982</v>
          </cell>
          <cell r="M49">
            <v>1390107</v>
          </cell>
          <cell r="N49">
            <v>770125</v>
          </cell>
          <cell r="O49">
            <v>-619982</v>
          </cell>
          <cell r="P49">
            <v>-1390107</v>
          </cell>
        </row>
        <row r="50">
          <cell r="B50" t="str">
            <v>TMF02</v>
          </cell>
          <cell r="C50" t="str">
            <v>Tx - Line Clearing</v>
          </cell>
          <cell r="E50">
            <v>257052</v>
          </cell>
          <cell r="F50">
            <v>793893</v>
          </cell>
          <cell r="G50">
            <v>1547886</v>
          </cell>
          <cell r="H50">
            <v>753993</v>
          </cell>
          <cell r="I50">
            <v>-793893</v>
          </cell>
          <cell r="J50">
            <v>-1547886</v>
          </cell>
          <cell r="K50">
            <v>-753993</v>
          </cell>
          <cell r="L50">
            <v>793893</v>
          </cell>
          <cell r="M50">
            <v>1547886</v>
          </cell>
          <cell r="N50">
            <v>753993</v>
          </cell>
          <cell r="O50">
            <v>-793893</v>
          </cell>
          <cell r="P50">
            <v>-1547886</v>
          </cell>
        </row>
        <row r="51">
          <cell r="B51" t="str">
            <v>TMF03</v>
          </cell>
          <cell r="C51" t="str">
            <v>Other Forestry TM P&amp;P's</v>
          </cell>
          <cell r="E51">
            <v>321100</v>
          </cell>
          <cell r="F51">
            <v>624655</v>
          </cell>
          <cell r="G51">
            <v>1026292</v>
          </cell>
          <cell r="H51">
            <v>401637</v>
          </cell>
          <cell r="I51">
            <v>-624655</v>
          </cell>
          <cell r="J51">
            <v>-1026292</v>
          </cell>
          <cell r="K51">
            <v>-401637</v>
          </cell>
          <cell r="L51">
            <v>624655</v>
          </cell>
          <cell r="M51">
            <v>1026292</v>
          </cell>
          <cell r="N51">
            <v>401637</v>
          </cell>
          <cell r="O51">
            <v>-624655</v>
          </cell>
          <cell r="P51">
            <v>-1026292</v>
          </cell>
        </row>
        <row r="52">
          <cell r="E52">
            <v>681078</v>
          </cell>
          <cell r="F52">
            <v>2038530</v>
          </cell>
          <cell r="G52">
            <v>3964285</v>
          </cell>
        </row>
        <row r="53">
          <cell r="B53" t="str">
            <v>DMF01</v>
          </cell>
          <cell r="C53" t="str">
            <v>Dx - Brush Control</v>
          </cell>
          <cell r="E53">
            <v>309121</v>
          </cell>
          <cell r="F53">
            <v>812010</v>
          </cell>
          <cell r="G53">
            <v>1596022</v>
          </cell>
          <cell r="H53">
            <v>784012</v>
          </cell>
          <cell r="I53">
            <v>-812010</v>
          </cell>
          <cell r="J53">
            <v>-1596022</v>
          </cell>
          <cell r="K53">
            <v>-784012</v>
          </cell>
          <cell r="L53">
            <v>812010</v>
          </cell>
          <cell r="M53">
            <v>1596022</v>
          </cell>
          <cell r="N53">
            <v>784012</v>
          </cell>
          <cell r="O53">
            <v>-812010</v>
          </cell>
          <cell r="P53">
            <v>-1596022</v>
          </cell>
        </row>
        <row r="54">
          <cell r="B54" t="str">
            <v>DMF02</v>
          </cell>
          <cell r="C54" t="str">
            <v>Dx - Line Clearing</v>
          </cell>
          <cell r="E54">
            <v>5043587</v>
          </cell>
          <cell r="F54">
            <v>10412535</v>
          </cell>
          <cell r="G54">
            <v>14246632</v>
          </cell>
          <cell r="H54">
            <v>3834097</v>
          </cell>
          <cell r="I54">
            <v>-10412535</v>
          </cell>
          <cell r="J54">
            <v>-14246632</v>
          </cell>
          <cell r="K54">
            <v>-3834097</v>
          </cell>
          <cell r="L54">
            <v>10412535</v>
          </cell>
          <cell r="M54">
            <v>14246632</v>
          </cell>
          <cell r="N54">
            <v>3834097</v>
          </cell>
          <cell r="O54">
            <v>-10412535</v>
          </cell>
          <cell r="P54">
            <v>-14246632</v>
          </cell>
        </row>
        <row r="55">
          <cell r="B55" t="str">
            <v>DMF03</v>
          </cell>
          <cell r="C55" t="str">
            <v>Customer Notifications</v>
          </cell>
          <cell r="E55">
            <v>433735</v>
          </cell>
          <cell r="F55">
            <v>1022066</v>
          </cell>
          <cell r="G55">
            <v>1737803</v>
          </cell>
          <cell r="H55">
            <v>715737</v>
          </cell>
          <cell r="I55">
            <v>-1022066</v>
          </cell>
          <cell r="J55">
            <v>-1737803</v>
          </cell>
          <cell r="K55">
            <v>-715737</v>
          </cell>
          <cell r="L55">
            <v>1022066</v>
          </cell>
          <cell r="M55">
            <v>1737803</v>
          </cell>
          <cell r="N55">
            <v>715737</v>
          </cell>
          <cell r="O55">
            <v>-1022066</v>
          </cell>
          <cell r="P55">
            <v>-1737803</v>
          </cell>
        </row>
        <row r="56">
          <cell r="B56" t="str">
            <v>DMF04</v>
          </cell>
          <cell r="C56" t="str">
            <v>Other Forestry DM P&amp;P's</v>
          </cell>
          <cell r="E56">
            <v>688070</v>
          </cell>
          <cell r="F56">
            <v>1232728</v>
          </cell>
          <cell r="G56">
            <v>2017711</v>
          </cell>
          <cell r="H56">
            <v>784983</v>
          </cell>
          <cell r="I56">
            <v>-1232728</v>
          </cell>
          <cell r="J56">
            <v>-2017711</v>
          </cell>
          <cell r="K56">
            <v>-784983</v>
          </cell>
          <cell r="L56">
            <v>1232728</v>
          </cell>
          <cell r="M56">
            <v>2017711</v>
          </cell>
          <cell r="N56">
            <v>784983</v>
          </cell>
          <cell r="O56">
            <v>-1232728</v>
          </cell>
          <cell r="P56">
            <v>-2017711</v>
          </cell>
        </row>
        <row r="57">
          <cell r="E57">
            <v>6474513</v>
          </cell>
          <cell r="F57">
            <v>13479339</v>
          </cell>
          <cell r="G57">
            <v>19598168</v>
          </cell>
        </row>
      </sheetData>
      <sheetData sheetId="8"/>
      <sheetData sheetId="9"/>
      <sheetData sheetId="10"/>
      <sheetData sheetId="11"/>
      <sheetData sheetId="12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</row>
        <row r="2">
          <cell r="E2" t="str">
            <v>Net Actuals</v>
          </cell>
        </row>
        <row r="3">
          <cell r="E3" t="str">
            <v>January, 2008</v>
          </cell>
          <cell r="F3" t="str">
            <v>February, 2008</v>
          </cell>
          <cell r="G3" t="str">
            <v>March, 2008</v>
          </cell>
          <cell r="H3" t="str">
            <v>April, 2008</v>
          </cell>
          <cell r="I3" t="str">
            <v>May, 2008</v>
          </cell>
          <cell r="J3" t="str">
            <v>June, 2008</v>
          </cell>
          <cell r="K3" t="str">
            <v>July, 2008</v>
          </cell>
          <cell r="L3" t="str">
            <v>August, 2008</v>
          </cell>
          <cell r="M3" t="str">
            <v>September, 2008</v>
          </cell>
          <cell r="N3" t="str">
            <v>October, 2008</v>
          </cell>
          <cell r="O3" t="str">
            <v>November, 2008</v>
          </cell>
          <cell r="P3" t="str">
            <v>December, 2008</v>
          </cell>
        </row>
        <row r="4">
          <cell r="B4" t="str">
            <v>TML01</v>
          </cell>
          <cell r="C4" t="str">
            <v xml:space="preserve">Trouble Call </v>
          </cell>
          <cell r="E4">
            <v>41774</v>
          </cell>
          <cell r="F4">
            <v>85532</v>
          </cell>
          <cell r="G4">
            <v>115654</v>
          </cell>
          <cell r="H4">
            <v>147599</v>
          </cell>
          <cell r="I4">
            <v>190502</v>
          </cell>
          <cell r="J4">
            <v>342867</v>
          </cell>
          <cell r="K4">
            <v>460874</v>
          </cell>
          <cell r="L4">
            <v>671238</v>
          </cell>
          <cell r="M4">
            <v>790552</v>
          </cell>
          <cell r="N4">
            <v>980665</v>
          </cell>
          <cell r="O4">
            <v>1090621</v>
          </cell>
          <cell r="P4">
            <v>1169377</v>
          </cell>
        </row>
        <row r="5">
          <cell r="B5" t="str">
            <v>TML02</v>
          </cell>
          <cell r="C5" t="str">
            <v>Unplanned</v>
          </cell>
          <cell r="E5">
            <v>91226</v>
          </cell>
          <cell r="F5">
            <v>375585</v>
          </cell>
          <cell r="G5">
            <v>753226</v>
          </cell>
          <cell r="H5">
            <v>1053782</v>
          </cell>
          <cell r="I5">
            <v>1426125</v>
          </cell>
          <cell r="J5">
            <v>1641473</v>
          </cell>
          <cell r="K5">
            <v>1936732</v>
          </cell>
          <cell r="L5">
            <v>2074000</v>
          </cell>
          <cell r="M5">
            <v>2326379</v>
          </cell>
          <cell r="N5">
            <v>2609422</v>
          </cell>
          <cell r="O5">
            <v>2990942</v>
          </cell>
          <cell r="P5">
            <v>3152194</v>
          </cell>
        </row>
        <row r="6">
          <cell r="B6" t="str">
            <v>TML10</v>
          </cell>
          <cell r="C6" t="str">
            <v>Line Patrols</v>
          </cell>
          <cell r="E6">
            <v>560863</v>
          </cell>
          <cell r="F6">
            <v>1170774</v>
          </cell>
          <cell r="G6">
            <v>1642114</v>
          </cell>
          <cell r="H6">
            <v>2407099</v>
          </cell>
          <cell r="I6">
            <v>2917263</v>
          </cell>
          <cell r="J6">
            <v>3294830</v>
          </cell>
          <cell r="K6">
            <v>3570755</v>
          </cell>
          <cell r="L6">
            <v>3801183</v>
          </cell>
          <cell r="M6">
            <v>4064251</v>
          </cell>
          <cell r="N6">
            <v>4553975</v>
          </cell>
          <cell r="O6">
            <v>5035422</v>
          </cell>
          <cell r="P6">
            <v>5088382</v>
          </cell>
        </row>
        <row r="7">
          <cell r="B7" t="str">
            <v>TML11</v>
          </cell>
          <cell r="C7" t="str">
            <v>Condition Assessment</v>
          </cell>
          <cell r="E7">
            <v>94555</v>
          </cell>
          <cell r="F7">
            <v>261100</v>
          </cell>
          <cell r="G7">
            <v>407630</v>
          </cell>
          <cell r="H7">
            <v>875081</v>
          </cell>
          <cell r="I7">
            <v>1354441</v>
          </cell>
          <cell r="J7">
            <v>1876732</v>
          </cell>
          <cell r="K7">
            <v>2592932</v>
          </cell>
          <cell r="L7">
            <v>2993366</v>
          </cell>
          <cell r="M7">
            <v>3367792</v>
          </cell>
          <cell r="N7">
            <v>3963651</v>
          </cell>
          <cell r="O7">
            <v>4282397</v>
          </cell>
          <cell r="P7">
            <v>4247938</v>
          </cell>
        </row>
        <row r="8">
          <cell r="B8" t="str">
            <v>TML12</v>
          </cell>
          <cell r="C8" t="str">
            <v>Major Component Maintenance</v>
          </cell>
          <cell r="E8">
            <v>1400949</v>
          </cell>
          <cell r="F8">
            <v>1576596</v>
          </cell>
          <cell r="G8">
            <v>1968797</v>
          </cell>
          <cell r="H8">
            <v>2727832</v>
          </cell>
          <cell r="I8">
            <v>2879491</v>
          </cell>
          <cell r="J8">
            <v>3143654</v>
          </cell>
          <cell r="K8">
            <v>3586982</v>
          </cell>
          <cell r="L8">
            <v>3784617</v>
          </cell>
          <cell r="M8">
            <v>4013242</v>
          </cell>
          <cell r="N8">
            <v>4345936</v>
          </cell>
          <cell r="O8">
            <v>4494472</v>
          </cell>
          <cell r="P8">
            <v>4686079</v>
          </cell>
        </row>
        <row r="9">
          <cell r="B9" t="str">
            <v>TML13</v>
          </cell>
          <cell r="C9" t="str">
            <v>Other Lines TM P&amp;P's</v>
          </cell>
          <cell r="E9">
            <v>28094</v>
          </cell>
          <cell r="F9">
            <v>241740</v>
          </cell>
          <cell r="G9">
            <v>347109</v>
          </cell>
          <cell r="H9">
            <v>479831</v>
          </cell>
          <cell r="I9">
            <v>662597</v>
          </cell>
          <cell r="J9">
            <v>713149</v>
          </cell>
          <cell r="K9">
            <v>823936</v>
          </cell>
          <cell r="L9">
            <v>1149347</v>
          </cell>
          <cell r="M9">
            <v>1265281</v>
          </cell>
          <cell r="N9">
            <v>1417279</v>
          </cell>
          <cell r="O9">
            <v>1896706</v>
          </cell>
          <cell r="P9">
            <v>1624738</v>
          </cell>
        </row>
        <row r="10">
          <cell r="C10" t="str">
            <v>Total</v>
          </cell>
          <cell r="E10">
            <v>2217460</v>
          </cell>
          <cell r="F10">
            <v>3711328</v>
          </cell>
          <cell r="G10">
            <v>5234530</v>
          </cell>
          <cell r="H10">
            <v>7691223</v>
          </cell>
          <cell r="I10">
            <v>9430418</v>
          </cell>
          <cell r="J10">
            <v>11012705</v>
          </cell>
          <cell r="K10">
            <v>12972211</v>
          </cell>
          <cell r="L10">
            <v>14473751</v>
          </cell>
          <cell r="M10">
            <v>15827497</v>
          </cell>
          <cell r="N10">
            <v>17870927</v>
          </cell>
          <cell r="O10">
            <v>19790560</v>
          </cell>
          <cell r="P10">
            <v>19968708</v>
          </cell>
        </row>
        <row r="11">
          <cell r="B11" t="str">
            <v>DML01</v>
          </cell>
          <cell r="C11" t="str">
            <v>Trouble Call</v>
          </cell>
          <cell r="E11">
            <v>4031356</v>
          </cell>
          <cell r="F11">
            <v>7570560</v>
          </cell>
          <cell r="G11">
            <v>10697519</v>
          </cell>
          <cell r="H11">
            <v>14692914</v>
          </cell>
          <cell r="I11">
            <v>19224129</v>
          </cell>
          <cell r="J11">
            <v>25439799</v>
          </cell>
          <cell r="K11">
            <v>33200971</v>
          </cell>
          <cell r="L11">
            <v>38866428</v>
          </cell>
          <cell r="M11">
            <v>43280638</v>
          </cell>
          <cell r="N11">
            <v>47769277</v>
          </cell>
          <cell r="O11">
            <v>52008473</v>
          </cell>
          <cell r="P11">
            <v>56821476</v>
          </cell>
        </row>
        <row r="12">
          <cell r="B12" t="str">
            <v>DML02</v>
          </cell>
          <cell r="C12" t="str">
            <v>Overtime &amp; Forestry Storm Costs</v>
          </cell>
          <cell r="E12">
            <v>2808720</v>
          </cell>
          <cell r="F12">
            <v>3214552</v>
          </cell>
          <cell r="G12">
            <v>3339677</v>
          </cell>
          <cell r="H12">
            <v>3961377</v>
          </cell>
          <cell r="I12">
            <v>4263865</v>
          </cell>
          <cell r="J12">
            <v>5119087</v>
          </cell>
          <cell r="K12">
            <v>5796555</v>
          </cell>
          <cell r="L12">
            <v>6359992</v>
          </cell>
          <cell r="M12">
            <v>6695718</v>
          </cell>
          <cell r="N12">
            <v>7237390</v>
          </cell>
          <cell r="O12">
            <v>8667297</v>
          </cell>
          <cell r="P12">
            <v>12714066</v>
          </cell>
        </row>
        <row r="13">
          <cell r="B13" t="str">
            <v>DML03</v>
          </cell>
          <cell r="C13" t="str">
            <v>Cable Locates</v>
          </cell>
          <cell r="E13">
            <v>780695</v>
          </cell>
          <cell r="F13">
            <v>1362364</v>
          </cell>
          <cell r="G13">
            <v>1856478</v>
          </cell>
          <cell r="H13">
            <v>3215894</v>
          </cell>
          <cell r="I13">
            <v>4886174</v>
          </cell>
          <cell r="J13">
            <v>6615007</v>
          </cell>
          <cell r="K13">
            <v>8590030</v>
          </cell>
          <cell r="L13">
            <v>10170292</v>
          </cell>
          <cell r="M13">
            <v>11468293</v>
          </cell>
          <cell r="N13">
            <v>13174587</v>
          </cell>
          <cell r="O13">
            <v>14386705</v>
          </cell>
          <cell r="P13">
            <v>13654946</v>
          </cell>
        </row>
        <row r="14">
          <cell r="B14" t="str">
            <v>DML04</v>
          </cell>
          <cell r="C14" t="str">
            <v>Disconnects &amp; Reconnects</v>
          </cell>
          <cell r="E14">
            <v>441178</v>
          </cell>
          <cell r="F14">
            <v>823341</v>
          </cell>
          <cell r="G14">
            <v>1234829</v>
          </cell>
          <cell r="H14">
            <v>1978004</v>
          </cell>
          <cell r="I14">
            <v>2769756</v>
          </cell>
          <cell r="J14">
            <v>3704682</v>
          </cell>
          <cell r="K14">
            <v>4672348</v>
          </cell>
          <cell r="L14">
            <v>5519452</v>
          </cell>
          <cell r="M14">
            <v>6289397</v>
          </cell>
          <cell r="N14">
            <v>7409360</v>
          </cell>
          <cell r="O14">
            <v>8209779</v>
          </cell>
          <cell r="P14">
            <v>8258652</v>
          </cell>
        </row>
        <row r="15">
          <cell r="B15" t="str">
            <v>DML05</v>
          </cell>
          <cell r="C15" t="str">
            <v xml:space="preserve"> Field Collections, Special Invest &amp; Anc Activities</v>
          </cell>
          <cell r="E15">
            <v>797649</v>
          </cell>
          <cell r="F15">
            <v>1505927</v>
          </cell>
          <cell r="G15">
            <v>2085316</v>
          </cell>
          <cell r="H15">
            <v>3182856</v>
          </cell>
          <cell r="I15">
            <v>3776291</v>
          </cell>
          <cell r="J15">
            <v>4534132</v>
          </cell>
          <cell r="K15">
            <v>5437642</v>
          </cell>
          <cell r="L15">
            <v>6124447</v>
          </cell>
          <cell r="M15">
            <v>6754329</v>
          </cell>
          <cell r="N15">
            <v>7517351</v>
          </cell>
          <cell r="O15">
            <v>8153257</v>
          </cell>
          <cell r="P15">
            <v>8273069</v>
          </cell>
        </row>
        <row r="16">
          <cell r="B16" t="str">
            <v>DML09</v>
          </cell>
          <cell r="C16" t="str">
            <v>Other Demand Lines DM P&amp;P's</v>
          </cell>
          <cell r="E16">
            <v>603386</v>
          </cell>
          <cell r="F16">
            <v>1311806</v>
          </cell>
          <cell r="G16">
            <v>1953250</v>
          </cell>
          <cell r="H16">
            <v>3607015</v>
          </cell>
          <cell r="I16">
            <v>4329727</v>
          </cell>
          <cell r="J16">
            <v>5029955</v>
          </cell>
          <cell r="K16">
            <v>5029207</v>
          </cell>
          <cell r="L16">
            <v>5768768</v>
          </cell>
          <cell r="M16">
            <v>6616200</v>
          </cell>
          <cell r="N16">
            <v>7853116</v>
          </cell>
          <cell r="O16">
            <v>8101425</v>
          </cell>
          <cell r="P16">
            <v>9528703</v>
          </cell>
        </row>
        <row r="17">
          <cell r="B17" t="str">
            <v>DML10</v>
          </cell>
          <cell r="C17" t="str">
            <v xml:space="preserve"> Field Meter Reading</v>
          </cell>
          <cell r="E17">
            <v>1604265</v>
          </cell>
          <cell r="F17">
            <v>2992841</v>
          </cell>
          <cell r="G17">
            <v>4275410</v>
          </cell>
          <cell r="H17">
            <v>5705627</v>
          </cell>
          <cell r="I17">
            <v>7235602</v>
          </cell>
          <cell r="J17">
            <v>8774436</v>
          </cell>
          <cell r="K17">
            <v>10544835</v>
          </cell>
          <cell r="L17">
            <v>12005689</v>
          </cell>
          <cell r="M17">
            <v>13535054</v>
          </cell>
          <cell r="N17">
            <v>15373994</v>
          </cell>
          <cell r="O17">
            <v>16797675</v>
          </cell>
          <cell r="P17">
            <v>16683341</v>
          </cell>
        </row>
        <row r="18">
          <cell r="B18" t="str">
            <v>DML11</v>
          </cell>
          <cell r="C18" t="str">
            <v xml:space="preserve"> Meter Replacement Services</v>
          </cell>
          <cell r="E18">
            <v>410594</v>
          </cell>
          <cell r="F18">
            <v>790384</v>
          </cell>
          <cell r="G18">
            <v>1147598</v>
          </cell>
          <cell r="H18">
            <v>1649035</v>
          </cell>
          <cell r="I18">
            <v>2094957</v>
          </cell>
          <cell r="J18">
            <v>2432574</v>
          </cell>
          <cell r="K18">
            <v>2624863</v>
          </cell>
          <cell r="L18">
            <v>2497588</v>
          </cell>
          <cell r="M18">
            <v>2769857</v>
          </cell>
          <cell r="N18">
            <v>3091889</v>
          </cell>
          <cell r="O18">
            <v>3338072</v>
          </cell>
          <cell r="P18">
            <v>3463137</v>
          </cell>
        </row>
        <row r="19">
          <cell r="B19" t="str">
            <v>DML12</v>
          </cell>
          <cell r="C19" t="str">
            <v>Eng/Tech Studies &amp; ERA</v>
          </cell>
          <cell r="E19">
            <v>615489</v>
          </cell>
          <cell r="F19">
            <v>1085593</v>
          </cell>
          <cell r="G19">
            <v>1508563</v>
          </cell>
          <cell r="H19">
            <v>1935865</v>
          </cell>
          <cell r="I19">
            <v>2242724</v>
          </cell>
          <cell r="J19">
            <v>2648936</v>
          </cell>
          <cell r="K19">
            <v>3162176</v>
          </cell>
          <cell r="L19">
            <v>3307116</v>
          </cell>
          <cell r="M19">
            <v>3601977</v>
          </cell>
          <cell r="N19">
            <v>4110323</v>
          </cell>
          <cell r="O19">
            <v>4064122</v>
          </cell>
          <cell r="P19">
            <v>4482527</v>
          </cell>
        </row>
        <row r="20">
          <cell r="B20" t="str">
            <v>DML13</v>
          </cell>
          <cell r="C20" t="str">
            <v>Line Patrol; Pole Testing &amp; Data Collection</v>
          </cell>
          <cell r="E20">
            <v>165015</v>
          </cell>
          <cell r="F20">
            <v>303878</v>
          </cell>
          <cell r="G20">
            <v>613315</v>
          </cell>
          <cell r="H20">
            <v>1936948</v>
          </cell>
          <cell r="I20">
            <v>3712596</v>
          </cell>
          <cell r="J20">
            <v>5339781</v>
          </cell>
          <cell r="K20">
            <v>7103958</v>
          </cell>
          <cell r="L20">
            <v>8540765</v>
          </cell>
          <cell r="M20">
            <v>10027381</v>
          </cell>
          <cell r="N20">
            <v>11616433</v>
          </cell>
          <cell r="O20">
            <v>11941471</v>
          </cell>
          <cell r="P20">
            <v>11193451</v>
          </cell>
        </row>
        <row r="21">
          <cell r="B21" t="str">
            <v>DML19</v>
          </cell>
          <cell r="C21" t="str">
            <v>Other Planned Lines DM P&amp;P's</v>
          </cell>
          <cell r="E21">
            <v>1141906</v>
          </cell>
          <cell r="F21">
            <v>2599757</v>
          </cell>
          <cell r="G21">
            <v>4578020</v>
          </cell>
          <cell r="H21">
            <v>7014374</v>
          </cell>
          <cell r="I21">
            <v>8461282</v>
          </cell>
          <cell r="J21">
            <v>9675939</v>
          </cell>
          <cell r="K21">
            <v>10519330</v>
          </cell>
          <cell r="L21">
            <v>11042062</v>
          </cell>
          <cell r="M21">
            <v>13656078</v>
          </cell>
          <cell r="N21">
            <v>15207388</v>
          </cell>
          <cell r="O21">
            <v>15786158</v>
          </cell>
          <cell r="P21">
            <v>15635599</v>
          </cell>
        </row>
        <row r="22">
          <cell r="C22" t="str">
            <v>Total</v>
          </cell>
          <cell r="E22">
            <v>13400254</v>
          </cell>
          <cell r="F22">
            <v>23561004</v>
          </cell>
          <cell r="G22">
            <v>33289975</v>
          </cell>
          <cell r="H22">
            <v>48879908</v>
          </cell>
          <cell r="I22">
            <v>62997102</v>
          </cell>
          <cell r="J22">
            <v>79314327</v>
          </cell>
          <cell r="K22">
            <v>96681915</v>
          </cell>
          <cell r="L22">
            <v>110202598</v>
          </cell>
          <cell r="M22">
            <v>124694920</v>
          </cell>
          <cell r="N22">
            <v>140361107</v>
          </cell>
          <cell r="O22">
            <v>151454434</v>
          </cell>
          <cell r="P22">
            <v>160708967</v>
          </cell>
        </row>
        <row r="23">
          <cell r="B23" t="str">
            <v>TCL01</v>
          </cell>
          <cell r="C23" t="str">
            <v xml:space="preserve"> Tx Line Emergency Restoration</v>
          </cell>
          <cell r="E23">
            <v>693747</v>
          </cell>
          <cell r="F23">
            <v>1644286</v>
          </cell>
          <cell r="G23">
            <v>2711624</v>
          </cell>
          <cell r="H23">
            <v>3266650</v>
          </cell>
          <cell r="I23">
            <v>3830227</v>
          </cell>
          <cell r="J23">
            <v>5291611</v>
          </cell>
          <cell r="K23">
            <v>6127257</v>
          </cell>
          <cell r="L23">
            <v>7084124</v>
          </cell>
          <cell r="M23">
            <v>7770594</v>
          </cell>
          <cell r="N23">
            <v>8522767</v>
          </cell>
          <cell r="O23">
            <v>9293981</v>
          </cell>
          <cell r="P23">
            <v>11547503</v>
          </cell>
        </row>
        <row r="24">
          <cell r="B24" t="str">
            <v>TCL02</v>
          </cell>
          <cell r="C24" t="str">
            <v xml:space="preserve"> Tx Wood Pole Structure Program</v>
          </cell>
          <cell r="E24">
            <v>1191015</v>
          </cell>
          <cell r="F24">
            <v>2431847</v>
          </cell>
          <cell r="G24">
            <v>3781057</v>
          </cell>
          <cell r="H24">
            <v>5784460</v>
          </cell>
          <cell r="I24">
            <v>6806453</v>
          </cell>
          <cell r="J24">
            <v>7797701</v>
          </cell>
          <cell r="K24">
            <v>8684624</v>
          </cell>
          <cell r="L24">
            <v>9901100</v>
          </cell>
          <cell r="M24">
            <v>10716743</v>
          </cell>
          <cell r="N24">
            <v>11781646</v>
          </cell>
          <cell r="O24">
            <v>12392341</v>
          </cell>
          <cell r="P24">
            <v>12555740</v>
          </cell>
        </row>
        <row r="25">
          <cell r="B25" t="str">
            <v>TCL10</v>
          </cell>
          <cell r="C25" t="str">
            <v>Tower Coating Program</v>
          </cell>
          <cell r="E25">
            <v>42726</v>
          </cell>
          <cell r="F25">
            <v>101526</v>
          </cell>
          <cell r="G25">
            <v>145247</v>
          </cell>
          <cell r="H25">
            <v>705303</v>
          </cell>
          <cell r="I25">
            <v>1485444</v>
          </cell>
          <cell r="J25">
            <v>1794359</v>
          </cell>
          <cell r="K25">
            <v>1716527</v>
          </cell>
          <cell r="L25">
            <v>1746814</v>
          </cell>
          <cell r="M25">
            <v>1784723</v>
          </cell>
          <cell r="N25">
            <v>1805079</v>
          </cell>
          <cell r="O25">
            <v>1807660</v>
          </cell>
          <cell r="P25">
            <v>1725198</v>
          </cell>
        </row>
        <row r="26">
          <cell r="B26" t="str">
            <v>TCL11</v>
          </cell>
          <cell r="C26" t="str">
            <v>Insulator Replacement</v>
          </cell>
          <cell r="E26">
            <v>10185</v>
          </cell>
          <cell r="F26">
            <v>23719</v>
          </cell>
          <cell r="G26">
            <v>51792</v>
          </cell>
          <cell r="H26">
            <v>211385</v>
          </cell>
          <cell r="I26">
            <v>242565</v>
          </cell>
          <cell r="J26">
            <v>264147</v>
          </cell>
          <cell r="K26">
            <v>408212</v>
          </cell>
          <cell r="L26">
            <v>1036252</v>
          </cell>
          <cell r="M26">
            <v>1571292</v>
          </cell>
          <cell r="N26">
            <v>2105294</v>
          </cell>
          <cell r="O26">
            <v>2364936</v>
          </cell>
          <cell r="P26">
            <v>2403379</v>
          </cell>
        </row>
        <row r="27">
          <cell r="B27" t="str">
            <v>TCL19</v>
          </cell>
          <cell r="C27" t="str">
            <v>Other Lines TC P&amp;P's</v>
          </cell>
          <cell r="E27">
            <v>56923</v>
          </cell>
          <cell r="F27">
            <v>96903</v>
          </cell>
          <cell r="G27">
            <v>44100</v>
          </cell>
          <cell r="H27">
            <v>223615</v>
          </cell>
          <cell r="I27">
            <v>147322</v>
          </cell>
          <cell r="J27">
            <v>154474</v>
          </cell>
          <cell r="K27">
            <v>391905</v>
          </cell>
          <cell r="L27">
            <v>669339</v>
          </cell>
          <cell r="M27">
            <v>968580</v>
          </cell>
          <cell r="N27">
            <v>1688854</v>
          </cell>
          <cell r="O27">
            <v>1749647</v>
          </cell>
          <cell r="P27">
            <v>1508313</v>
          </cell>
        </row>
        <row r="28">
          <cell r="C28" t="str">
            <v>Total</v>
          </cell>
          <cell r="E28">
            <v>1994596</v>
          </cell>
          <cell r="F28">
            <v>4298281</v>
          </cell>
          <cell r="G28">
            <v>6733820</v>
          </cell>
          <cell r="H28">
            <v>10191413</v>
          </cell>
          <cell r="I28">
            <v>12512011</v>
          </cell>
          <cell r="J28">
            <v>15302292</v>
          </cell>
          <cell r="K28">
            <v>17328525</v>
          </cell>
          <cell r="L28">
            <v>20437628</v>
          </cell>
          <cell r="M28">
            <v>22811932</v>
          </cell>
          <cell r="N28">
            <v>25903641</v>
          </cell>
          <cell r="O28">
            <v>27608565</v>
          </cell>
          <cell r="P28">
            <v>29740132</v>
          </cell>
        </row>
        <row r="29">
          <cell r="B29" t="str">
            <v>DCL01</v>
          </cell>
          <cell r="C29" t="str">
            <v>Unplanned Equipment Replacement</v>
          </cell>
          <cell r="E29">
            <v>1736143</v>
          </cell>
          <cell r="F29">
            <v>3093300</v>
          </cell>
          <cell r="G29">
            <v>3909587</v>
          </cell>
          <cell r="H29">
            <v>6461967</v>
          </cell>
          <cell r="I29">
            <v>7286034</v>
          </cell>
          <cell r="J29">
            <v>9799373</v>
          </cell>
          <cell r="K29">
            <v>11670839</v>
          </cell>
          <cell r="L29">
            <v>13736100</v>
          </cell>
          <cell r="M29">
            <v>15146671</v>
          </cell>
          <cell r="N29">
            <v>17077880</v>
          </cell>
          <cell r="O29">
            <v>18162983</v>
          </cell>
          <cell r="P29">
            <v>16804351</v>
          </cell>
        </row>
        <row r="30">
          <cell r="B30" t="str">
            <v>DCL02</v>
          </cell>
          <cell r="C30" t="str">
            <v xml:space="preserve"> Damage Claims</v>
          </cell>
          <cell r="E30">
            <v>312298</v>
          </cell>
          <cell r="F30">
            <v>431003</v>
          </cell>
          <cell r="G30">
            <v>507674</v>
          </cell>
          <cell r="H30">
            <v>356098</v>
          </cell>
          <cell r="I30">
            <v>331318</v>
          </cell>
          <cell r="J30">
            <v>256359</v>
          </cell>
          <cell r="K30">
            <v>276203</v>
          </cell>
          <cell r="L30">
            <v>316377</v>
          </cell>
          <cell r="M30">
            <v>344390</v>
          </cell>
          <cell r="N30">
            <v>350938</v>
          </cell>
          <cell r="O30">
            <v>475222</v>
          </cell>
          <cell r="P30">
            <v>790807</v>
          </cell>
        </row>
        <row r="31">
          <cell r="B31" t="str">
            <v>DCL03</v>
          </cell>
          <cell r="C31" t="str">
            <v xml:space="preserve"> Post Trouble Call </v>
          </cell>
          <cell r="E31">
            <v>268421</v>
          </cell>
          <cell r="F31">
            <v>589088</v>
          </cell>
          <cell r="G31">
            <v>765671</v>
          </cell>
          <cell r="H31">
            <v>1036369</v>
          </cell>
          <cell r="I31">
            <v>1234144</v>
          </cell>
          <cell r="J31">
            <v>1423912</v>
          </cell>
          <cell r="K31">
            <v>1678643</v>
          </cell>
          <cell r="L31">
            <v>1871635</v>
          </cell>
          <cell r="M31">
            <v>2165224</v>
          </cell>
          <cell r="N31">
            <v>2690438</v>
          </cell>
          <cell r="O31">
            <v>3112900</v>
          </cell>
          <cell r="P31">
            <v>3443357</v>
          </cell>
        </row>
        <row r="32">
          <cell r="B32" t="str">
            <v>DCL04</v>
          </cell>
          <cell r="C32" t="str">
            <v xml:space="preserve"> Submarine Cable Replacement</v>
          </cell>
          <cell r="E32">
            <v>212707</v>
          </cell>
          <cell r="F32">
            <v>413651</v>
          </cell>
          <cell r="G32">
            <v>534159</v>
          </cell>
          <cell r="H32">
            <v>929330</v>
          </cell>
          <cell r="I32">
            <v>1308391</v>
          </cell>
          <cell r="J32">
            <v>1576698</v>
          </cell>
          <cell r="K32">
            <v>1976586</v>
          </cell>
          <cell r="L32">
            <v>2484344</v>
          </cell>
          <cell r="M32">
            <v>2848329</v>
          </cell>
          <cell r="N32">
            <v>2591509</v>
          </cell>
          <cell r="O32">
            <v>3110071</v>
          </cell>
          <cell r="P32">
            <v>3269575</v>
          </cell>
        </row>
        <row r="33">
          <cell r="B33" t="str">
            <v>DCL05</v>
          </cell>
          <cell r="C33" t="str">
            <v xml:space="preserve"> New Connections</v>
          </cell>
          <cell r="E33">
            <v>4094746</v>
          </cell>
          <cell r="F33">
            <v>6449508</v>
          </cell>
          <cell r="G33">
            <v>9366525</v>
          </cell>
          <cell r="H33">
            <v>15271394</v>
          </cell>
          <cell r="I33">
            <v>20531756</v>
          </cell>
          <cell r="J33">
            <v>25519153</v>
          </cell>
          <cell r="K33">
            <v>32629176</v>
          </cell>
          <cell r="L33">
            <v>39243321</v>
          </cell>
          <cell r="M33">
            <v>46439938</v>
          </cell>
          <cell r="N33">
            <v>52591582</v>
          </cell>
          <cell r="O33">
            <v>61287067</v>
          </cell>
          <cell r="P33">
            <v>57861674</v>
          </cell>
        </row>
        <row r="34">
          <cell r="B34" t="str">
            <v>DCL06</v>
          </cell>
          <cell r="C34" t="str">
            <v xml:space="preserve"> New Connects - Other</v>
          </cell>
          <cell r="E34">
            <v>940649</v>
          </cell>
          <cell r="F34">
            <v>1616356</v>
          </cell>
          <cell r="G34">
            <v>2486911</v>
          </cell>
          <cell r="H34">
            <v>2210492</v>
          </cell>
          <cell r="I34">
            <v>4105314</v>
          </cell>
          <cell r="J34">
            <v>6299820</v>
          </cell>
          <cell r="K34">
            <v>9168187</v>
          </cell>
          <cell r="L34">
            <v>11700632</v>
          </cell>
          <cell r="M34">
            <v>14137009</v>
          </cell>
          <cell r="N34">
            <v>16487400</v>
          </cell>
          <cell r="O34">
            <v>19022053</v>
          </cell>
          <cell r="P34">
            <v>21798675</v>
          </cell>
        </row>
        <row r="35">
          <cell r="B35" t="str">
            <v>DCL07</v>
          </cell>
          <cell r="C35" t="str">
            <v>Upgrades</v>
          </cell>
          <cell r="E35">
            <v>1097584</v>
          </cell>
          <cell r="F35">
            <v>2040453</v>
          </cell>
          <cell r="G35">
            <v>2370786</v>
          </cell>
          <cell r="H35">
            <v>3168793</v>
          </cell>
          <cell r="I35">
            <v>5208622</v>
          </cell>
          <cell r="J35">
            <v>6626366</v>
          </cell>
          <cell r="K35">
            <v>8762567</v>
          </cell>
          <cell r="L35">
            <v>10494018</v>
          </cell>
          <cell r="M35">
            <v>12248219</v>
          </cell>
          <cell r="N35">
            <v>14081358</v>
          </cell>
          <cell r="O35">
            <v>15918522</v>
          </cell>
          <cell r="P35">
            <v>15117695</v>
          </cell>
        </row>
        <row r="36">
          <cell r="B36" t="str">
            <v>DCL08</v>
          </cell>
          <cell r="C36" t="str">
            <v xml:space="preserve"> Upgrades - Other</v>
          </cell>
          <cell r="E36">
            <v>140</v>
          </cell>
          <cell r="F36">
            <v>108778</v>
          </cell>
          <cell r="G36">
            <v>321519</v>
          </cell>
          <cell r="H36">
            <v>541270</v>
          </cell>
          <cell r="I36">
            <v>936010</v>
          </cell>
          <cell r="J36">
            <v>1486802</v>
          </cell>
          <cell r="K36">
            <v>2185323</v>
          </cell>
          <cell r="L36">
            <v>2745919</v>
          </cell>
          <cell r="M36">
            <v>3580306</v>
          </cell>
          <cell r="N36">
            <v>3952377</v>
          </cell>
          <cell r="O36">
            <v>4620651</v>
          </cell>
          <cell r="P36">
            <v>5560946</v>
          </cell>
        </row>
        <row r="37">
          <cell r="B37" t="str">
            <v>DCL09</v>
          </cell>
          <cell r="C37" t="str">
            <v xml:space="preserve"> Storm Damage</v>
          </cell>
          <cell r="E37">
            <v>7585826</v>
          </cell>
          <cell r="F37">
            <v>9148987</v>
          </cell>
          <cell r="G37">
            <v>10607496</v>
          </cell>
          <cell r="H37">
            <v>12487186</v>
          </cell>
          <cell r="I37">
            <v>13561030</v>
          </cell>
          <cell r="J37">
            <v>16016816</v>
          </cell>
          <cell r="K37">
            <v>18035690</v>
          </cell>
          <cell r="L37">
            <v>19298255</v>
          </cell>
          <cell r="M37">
            <v>20774728</v>
          </cell>
          <cell r="N37">
            <v>22517730</v>
          </cell>
          <cell r="O37">
            <v>25974787</v>
          </cell>
          <cell r="P37">
            <v>37707416</v>
          </cell>
        </row>
        <row r="38">
          <cell r="B38" t="str">
            <v>DCL10</v>
          </cell>
          <cell r="C38" t="str">
            <v xml:space="preserve"> Joint Use &amp; Relocates</v>
          </cell>
          <cell r="E38">
            <v>1602045</v>
          </cell>
          <cell r="F38">
            <v>3813755</v>
          </cell>
          <cell r="G38">
            <v>5655777</v>
          </cell>
          <cell r="H38">
            <v>8343161</v>
          </cell>
          <cell r="I38">
            <v>11762950</v>
          </cell>
          <cell r="J38">
            <v>12293745</v>
          </cell>
          <cell r="K38">
            <v>16285521</v>
          </cell>
          <cell r="L38">
            <v>17659811</v>
          </cell>
          <cell r="M38">
            <v>22675462</v>
          </cell>
          <cell r="N38">
            <v>24687594</v>
          </cell>
          <cell r="O38">
            <v>27559314</v>
          </cell>
          <cell r="P38">
            <v>30458625</v>
          </cell>
        </row>
        <row r="39">
          <cell r="B39" t="str">
            <v>DCL11</v>
          </cell>
          <cell r="C39" t="str">
            <v xml:space="preserve"> Joint Use &amp; Relocates - Generation Connect</v>
          </cell>
          <cell r="E39">
            <v>43071</v>
          </cell>
          <cell r="F39">
            <v>205743</v>
          </cell>
          <cell r="G39">
            <v>308890</v>
          </cell>
          <cell r="H39">
            <v>332047</v>
          </cell>
          <cell r="I39">
            <v>334956</v>
          </cell>
          <cell r="J39">
            <v>366274</v>
          </cell>
          <cell r="K39">
            <v>463917</v>
          </cell>
          <cell r="L39">
            <v>491839</v>
          </cell>
          <cell r="M39">
            <v>537506</v>
          </cell>
          <cell r="N39">
            <v>564438</v>
          </cell>
          <cell r="O39">
            <v>599582</v>
          </cell>
          <cell r="P39">
            <v>741493</v>
          </cell>
        </row>
        <row r="40">
          <cell r="B40" t="str">
            <v>DCL12</v>
          </cell>
          <cell r="C40" t="str">
            <v>Metering Services &amp; Net Metering</v>
          </cell>
          <cell r="E40">
            <v>55602</v>
          </cell>
          <cell r="F40">
            <v>199908</v>
          </cell>
          <cell r="G40">
            <v>250942</v>
          </cell>
          <cell r="H40">
            <v>439112</v>
          </cell>
          <cell r="I40">
            <v>489735</v>
          </cell>
          <cell r="J40">
            <v>529887</v>
          </cell>
          <cell r="K40">
            <v>639315</v>
          </cell>
          <cell r="L40">
            <v>1044010</v>
          </cell>
          <cell r="M40">
            <v>1084342</v>
          </cell>
          <cell r="N40">
            <v>1206879</v>
          </cell>
          <cell r="O40">
            <v>1287926</v>
          </cell>
          <cell r="P40">
            <v>1303769</v>
          </cell>
        </row>
        <row r="41">
          <cell r="B41" t="str">
            <v>DCL15</v>
          </cell>
          <cell r="C41" t="str">
            <v>Other Lines DC P&amp;P's</v>
          </cell>
          <cell r="E41">
            <v>167817</v>
          </cell>
          <cell r="F41">
            <v>266576</v>
          </cell>
          <cell r="G41">
            <v>143703</v>
          </cell>
          <cell r="H41">
            <v>186634</v>
          </cell>
          <cell r="I41">
            <v>-76010</v>
          </cell>
          <cell r="J41">
            <v>187136</v>
          </cell>
          <cell r="K41">
            <v>374468</v>
          </cell>
          <cell r="L41">
            <v>519696</v>
          </cell>
          <cell r="M41">
            <v>162703</v>
          </cell>
          <cell r="N41">
            <v>788843</v>
          </cell>
          <cell r="O41">
            <v>218952</v>
          </cell>
          <cell r="P41">
            <v>340752</v>
          </cell>
        </row>
        <row r="42">
          <cell r="B42" t="str">
            <v>DCL18</v>
          </cell>
          <cell r="C42" t="str">
            <v xml:space="preserve"> End of Life Replacement of Wood Poles</v>
          </cell>
          <cell r="E42">
            <v>3465413</v>
          </cell>
          <cell r="F42">
            <v>7436427</v>
          </cell>
          <cell r="G42">
            <v>12462714</v>
          </cell>
          <cell r="H42">
            <v>18874062</v>
          </cell>
          <cell r="I42">
            <v>22289466</v>
          </cell>
          <cell r="J42">
            <v>25830742</v>
          </cell>
          <cell r="K42">
            <v>27527913</v>
          </cell>
          <cell r="L42">
            <v>30269295</v>
          </cell>
          <cell r="M42">
            <v>32490806</v>
          </cell>
          <cell r="N42">
            <v>37180135</v>
          </cell>
          <cell r="O42">
            <v>40206156</v>
          </cell>
          <cell r="P42">
            <v>43006941</v>
          </cell>
        </row>
        <row r="43">
          <cell r="B43" t="str">
            <v>DCL19</v>
          </cell>
          <cell r="C43" t="str">
            <v>DC107 Sustainment Programs</v>
          </cell>
          <cell r="E43">
            <v>698446</v>
          </cell>
          <cell r="F43">
            <v>1857230</v>
          </cell>
          <cell r="G43">
            <v>3033805</v>
          </cell>
          <cell r="H43">
            <v>5079839</v>
          </cell>
          <cell r="I43">
            <v>7887928</v>
          </cell>
          <cell r="J43">
            <v>9523719</v>
          </cell>
          <cell r="K43">
            <v>11386914</v>
          </cell>
          <cell r="L43">
            <v>12831620</v>
          </cell>
          <cell r="M43">
            <v>14392485</v>
          </cell>
          <cell r="N43">
            <v>16513947</v>
          </cell>
          <cell r="O43">
            <v>18712134</v>
          </cell>
          <cell r="P43">
            <v>20382691</v>
          </cell>
        </row>
        <row r="44">
          <cell r="B44" t="str">
            <v>DCL27</v>
          </cell>
          <cell r="C44" t="str">
            <v>DC202  Development Programs</v>
          </cell>
          <cell r="E44">
            <v>805284</v>
          </cell>
          <cell r="F44">
            <v>1561924</v>
          </cell>
          <cell r="G44">
            <v>2700041</v>
          </cell>
          <cell r="H44">
            <v>3865552</v>
          </cell>
          <cell r="I44">
            <v>4062281</v>
          </cell>
          <cell r="J44">
            <v>4983214</v>
          </cell>
          <cell r="K44">
            <v>5735747</v>
          </cell>
          <cell r="L44">
            <v>6269399</v>
          </cell>
          <cell r="M44">
            <v>7168063</v>
          </cell>
          <cell r="N44">
            <v>8150378</v>
          </cell>
          <cell r="O44">
            <v>8994163</v>
          </cell>
          <cell r="P44">
            <v>9219297</v>
          </cell>
        </row>
        <row r="45">
          <cell r="B45" t="str">
            <v>DCL28</v>
          </cell>
          <cell r="C45" t="str">
            <v>Dx Network Loss Reduction</v>
          </cell>
          <cell r="E45">
            <v>366706</v>
          </cell>
          <cell r="F45">
            <v>776953</v>
          </cell>
          <cell r="G45">
            <v>963227</v>
          </cell>
          <cell r="H45">
            <v>1212965</v>
          </cell>
          <cell r="I45">
            <v>1360172</v>
          </cell>
          <cell r="J45">
            <v>1371130</v>
          </cell>
          <cell r="K45">
            <v>1426668</v>
          </cell>
          <cell r="L45">
            <v>1445046</v>
          </cell>
          <cell r="M45">
            <v>1500981</v>
          </cell>
          <cell r="N45">
            <v>1502918</v>
          </cell>
          <cell r="O45">
            <v>1545463</v>
          </cell>
          <cell r="P45">
            <v>1522803</v>
          </cell>
        </row>
        <row r="46">
          <cell r="B46" t="str">
            <v>DCL29</v>
          </cell>
          <cell r="C46" t="str">
            <v>DC202  Development Major Projects</v>
          </cell>
          <cell r="E46">
            <v>1222312</v>
          </cell>
          <cell r="F46">
            <v>2095450</v>
          </cell>
          <cell r="G46">
            <v>3466887</v>
          </cell>
          <cell r="H46">
            <v>6413167</v>
          </cell>
          <cell r="I46">
            <v>8560662</v>
          </cell>
          <cell r="J46">
            <v>10230144</v>
          </cell>
          <cell r="K46">
            <v>11958625</v>
          </cell>
          <cell r="L46">
            <v>13606575</v>
          </cell>
          <cell r="M46">
            <v>15858288</v>
          </cell>
          <cell r="N46">
            <v>18202663</v>
          </cell>
          <cell r="O46">
            <v>20533875</v>
          </cell>
          <cell r="P46">
            <v>23856012</v>
          </cell>
        </row>
        <row r="47">
          <cell r="C47" t="str">
            <v>Total</v>
          </cell>
          <cell r="E47">
            <v>24675211</v>
          </cell>
          <cell r="F47">
            <v>42105091</v>
          </cell>
          <cell r="G47">
            <v>59856312</v>
          </cell>
          <cell r="H47">
            <v>87209440</v>
          </cell>
          <cell r="I47">
            <v>111174758</v>
          </cell>
          <cell r="J47">
            <v>134321292</v>
          </cell>
          <cell r="K47">
            <v>162182300</v>
          </cell>
          <cell r="L47">
            <v>186027892</v>
          </cell>
          <cell r="M47">
            <v>213555447</v>
          </cell>
          <cell r="N47">
            <v>241139006</v>
          </cell>
          <cell r="O47">
            <v>271341820</v>
          </cell>
          <cell r="P47">
            <v>293186879</v>
          </cell>
        </row>
        <row r="49">
          <cell r="B49" t="str">
            <v>TMF01</v>
          </cell>
          <cell r="C49" t="str">
            <v>Tx - Brush Control</v>
          </cell>
          <cell r="E49">
            <v>405336</v>
          </cell>
          <cell r="F49">
            <v>962880</v>
          </cell>
          <cell r="G49">
            <v>1399089</v>
          </cell>
          <cell r="H49">
            <v>2528053</v>
          </cell>
          <cell r="I49">
            <v>3256356</v>
          </cell>
          <cell r="J49">
            <v>5295523</v>
          </cell>
          <cell r="K49">
            <v>8084446</v>
          </cell>
          <cell r="L49">
            <v>9854408</v>
          </cell>
          <cell r="M49">
            <v>10390611</v>
          </cell>
          <cell r="N49">
            <v>11248526</v>
          </cell>
          <cell r="O49">
            <v>11471208</v>
          </cell>
          <cell r="P49">
            <v>11122474</v>
          </cell>
        </row>
        <row r="50">
          <cell r="B50" t="str">
            <v>TMF02</v>
          </cell>
          <cell r="C50" t="str">
            <v>Tx - Line Clearing</v>
          </cell>
          <cell r="E50">
            <v>673871</v>
          </cell>
          <cell r="F50">
            <v>1446568</v>
          </cell>
          <cell r="G50">
            <v>2271106</v>
          </cell>
          <cell r="H50">
            <v>2735433</v>
          </cell>
          <cell r="I50">
            <v>3160667</v>
          </cell>
          <cell r="J50">
            <v>3481418</v>
          </cell>
          <cell r="K50">
            <v>3645939</v>
          </cell>
          <cell r="L50">
            <v>3670081</v>
          </cell>
          <cell r="M50">
            <v>3694922</v>
          </cell>
          <cell r="N50">
            <v>3752031</v>
          </cell>
          <cell r="O50">
            <v>3726294</v>
          </cell>
          <cell r="P50">
            <v>3596577</v>
          </cell>
        </row>
        <row r="51">
          <cell r="B51" t="str">
            <v>TMF03</v>
          </cell>
          <cell r="C51" t="str">
            <v>Other Forestry TM P&amp;P's</v>
          </cell>
          <cell r="E51">
            <v>457809</v>
          </cell>
          <cell r="F51">
            <v>939528</v>
          </cell>
          <cell r="G51">
            <v>1305925</v>
          </cell>
          <cell r="H51">
            <v>1702256</v>
          </cell>
          <cell r="I51">
            <v>1896578</v>
          </cell>
          <cell r="J51">
            <v>2110132</v>
          </cell>
          <cell r="K51">
            <v>2353847</v>
          </cell>
          <cell r="L51">
            <v>2656364</v>
          </cell>
          <cell r="M51">
            <v>2771576</v>
          </cell>
          <cell r="N51">
            <v>2968096</v>
          </cell>
          <cell r="O51">
            <v>3189761</v>
          </cell>
          <cell r="P51">
            <v>3405202</v>
          </cell>
        </row>
        <row r="52">
          <cell r="E52">
            <v>1537016</v>
          </cell>
          <cell r="F52">
            <v>3348977</v>
          </cell>
          <cell r="G52">
            <v>4976120</v>
          </cell>
          <cell r="H52">
            <v>6965742</v>
          </cell>
          <cell r="I52">
            <v>8313601</v>
          </cell>
          <cell r="J52">
            <v>10887072</v>
          </cell>
          <cell r="K52">
            <v>14084231</v>
          </cell>
          <cell r="L52">
            <v>16180853</v>
          </cell>
          <cell r="M52">
            <v>16857109</v>
          </cell>
          <cell r="N52">
            <v>17968653</v>
          </cell>
          <cell r="O52">
            <v>18387263</v>
          </cell>
          <cell r="P52">
            <v>18124252</v>
          </cell>
        </row>
        <row r="53">
          <cell r="B53" t="str">
            <v>DMF01</v>
          </cell>
          <cell r="C53" t="str">
            <v>Dx - Brush Control</v>
          </cell>
          <cell r="E53">
            <v>348923</v>
          </cell>
          <cell r="F53">
            <v>828426</v>
          </cell>
          <cell r="G53">
            <v>1495322</v>
          </cell>
          <cell r="H53">
            <v>2618417</v>
          </cell>
          <cell r="I53">
            <v>6014761</v>
          </cell>
          <cell r="J53">
            <v>8601628</v>
          </cell>
          <cell r="K53">
            <v>11932676</v>
          </cell>
          <cell r="L53">
            <v>14500235</v>
          </cell>
          <cell r="M53">
            <v>17886574</v>
          </cell>
          <cell r="N53">
            <v>22225853</v>
          </cell>
          <cell r="O53">
            <v>25614193</v>
          </cell>
          <cell r="P53">
            <v>25843875</v>
          </cell>
        </row>
        <row r="54">
          <cell r="B54" t="str">
            <v>DMF02</v>
          </cell>
          <cell r="C54" t="str">
            <v>Dx - Line Clearing</v>
          </cell>
          <cell r="E54">
            <v>5153375</v>
          </cell>
          <cell r="F54">
            <v>9839500</v>
          </cell>
          <cell r="G54">
            <v>14582724</v>
          </cell>
          <cell r="H54">
            <v>21935748</v>
          </cell>
          <cell r="I54">
            <v>27816782</v>
          </cell>
          <cell r="J54">
            <v>33813380</v>
          </cell>
          <cell r="K54">
            <v>39691407</v>
          </cell>
          <cell r="L54">
            <v>45231656</v>
          </cell>
          <cell r="M54">
            <v>50777730</v>
          </cell>
          <cell r="N54">
            <v>60541091</v>
          </cell>
          <cell r="O54">
            <v>68038912</v>
          </cell>
          <cell r="P54">
            <v>78010223</v>
          </cell>
        </row>
        <row r="55">
          <cell r="B55" t="str">
            <v>DMF03</v>
          </cell>
          <cell r="C55" t="str">
            <v>Customer Notifications</v>
          </cell>
          <cell r="E55">
            <v>498407</v>
          </cell>
          <cell r="F55">
            <v>1118868</v>
          </cell>
          <cell r="G55">
            <v>1631964</v>
          </cell>
          <cell r="H55">
            <v>2487137</v>
          </cell>
          <cell r="I55">
            <v>3076269</v>
          </cell>
          <cell r="J55">
            <v>3666531</v>
          </cell>
          <cell r="K55">
            <v>4188482</v>
          </cell>
          <cell r="L55">
            <v>4558832</v>
          </cell>
          <cell r="M55">
            <v>5040209</v>
          </cell>
          <cell r="N55">
            <v>5538475</v>
          </cell>
          <cell r="O55">
            <v>5939026</v>
          </cell>
          <cell r="P55">
            <v>6062282</v>
          </cell>
        </row>
        <row r="56">
          <cell r="B56" t="str">
            <v>DMF04</v>
          </cell>
          <cell r="C56" t="str">
            <v>Other Forestry DM P&amp;P's</v>
          </cell>
          <cell r="E56">
            <v>588440</v>
          </cell>
          <cell r="F56">
            <v>973530</v>
          </cell>
          <cell r="G56">
            <v>1208845</v>
          </cell>
          <cell r="H56">
            <v>1730425</v>
          </cell>
          <cell r="I56">
            <v>2317058</v>
          </cell>
          <cell r="J56">
            <v>3129588</v>
          </cell>
          <cell r="K56">
            <v>4220915</v>
          </cell>
          <cell r="L56">
            <v>5028570</v>
          </cell>
          <cell r="M56">
            <v>6051170</v>
          </cell>
          <cell r="N56">
            <v>7197854</v>
          </cell>
          <cell r="O56">
            <v>7924136</v>
          </cell>
          <cell r="P56">
            <v>8256236</v>
          </cell>
        </row>
        <row r="57">
          <cell r="E57">
            <v>6589145</v>
          </cell>
          <cell r="F57">
            <v>12760324</v>
          </cell>
          <cell r="G57">
            <v>18918855</v>
          </cell>
          <cell r="H57">
            <v>28771727</v>
          </cell>
          <cell r="I57">
            <v>39224870</v>
          </cell>
          <cell r="J57">
            <v>49211127</v>
          </cell>
          <cell r="K57">
            <v>60033480</v>
          </cell>
          <cell r="L57">
            <v>69319294</v>
          </cell>
          <cell r="M57">
            <v>79755683</v>
          </cell>
          <cell r="N57">
            <v>95503274</v>
          </cell>
          <cell r="O57">
            <v>107516267</v>
          </cell>
          <cell r="P57">
            <v>118172616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DNPNE</v>
          </cell>
          <cell r="B9" t="str">
            <v>Express Feeders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DMPNE</v>
          </cell>
          <cell r="B10" t="str">
            <v>Non Express Feeders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B11" t="str">
            <v>HONI DNAM Directs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>TXLDC</v>
          </cell>
          <cell r="B12" t="str">
            <v>Express Feeders</v>
          </cell>
          <cell r="D12">
            <v>0</v>
          </cell>
          <cell r="F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A15" t="str">
            <v>TXLDC</v>
          </cell>
          <cell r="B15" t="str">
            <v>Tx LDC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IMO-ELDC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B17" t="str">
            <v>Express Feeders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 t="str">
            <v>ELDCMPNE</v>
          </cell>
          <cell r="B18" t="str">
            <v>Non Express Feeders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Non-IMO ELDC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 t="str">
            <v>Express Feeders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 t="str">
            <v>ELDCNMNE</v>
          </cell>
          <cell r="B21" t="str">
            <v>Non Express Feeders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2">
          <cell r="A12" t="str">
            <v>TXLDC</v>
          </cell>
          <cell r="B12" t="str">
            <v>Tx Connected LDCs</v>
          </cell>
          <cell r="D12">
            <v>0</v>
          </cell>
          <cell r="F12">
            <v>0</v>
          </cell>
          <cell r="J12">
            <v>0</v>
          </cell>
          <cell r="Q12">
            <v>0</v>
          </cell>
          <cell r="R12">
            <v>0</v>
          </cell>
        </row>
        <row r="13">
          <cell r="A13" t="str">
            <v>ELDCMPNE</v>
          </cell>
          <cell r="B13" t="str">
            <v>WMP Embedded LDCs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ELDCNMNE</v>
          </cell>
          <cell r="B14" t="str">
            <v>Non WMP Embedded LDCs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Dummy Data from CSS"/>
    </sheetNames>
    <sheetDataSet>
      <sheetData sheetId="0">
        <row r="8">
          <cell r="B8" t="str">
            <v>Farm</v>
          </cell>
        </row>
        <row r="9">
          <cell r="B9" t="str">
            <v>Farm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B10" t="str">
            <v>Single Phase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B11" t="str">
            <v>Non RRA</v>
          </cell>
          <cell r="C11" t="str">
            <v>F40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B12" t="str">
            <v>Energy</v>
          </cell>
          <cell r="C12" t="str">
            <v>F40</v>
          </cell>
          <cell r="D12" t="str">
            <v>+ S41)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B14" t="str">
            <v>RRA</v>
          </cell>
          <cell r="C14" t="str">
            <v>(F42</v>
          </cell>
          <cell r="D14" t="str">
            <v>or F44</v>
          </cell>
          <cell r="E14" t="str">
            <v>or F46)</v>
          </cell>
          <cell r="F14" t="str">
            <v xml:space="preserve"> +S41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>F21</v>
          </cell>
          <cell r="B17" t="str">
            <v>Secondary Service</v>
          </cell>
          <cell r="C17" t="str">
            <v>(F41</v>
          </cell>
          <cell r="D17" t="str">
            <v>+ S41)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 t="str">
            <v>Demand</v>
          </cell>
          <cell r="C18" t="str">
            <v>(F43</v>
          </cell>
          <cell r="D18" t="str">
            <v>or F45)</v>
          </cell>
          <cell r="E18" t="str">
            <v>+ F47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B19" t="str">
            <v>3-Phase</v>
          </cell>
          <cell r="C19" t="str">
            <v>(F43</v>
          </cell>
          <cell r="D19" t="str">
            <v>or F45</v>
          </cell>
          <cell r="E19" t="str">
            <v>or F47)</v>
          </cell>
          <cell r="F19" t="str">
            <v>+ S41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A20" t="str">
            <v>F21</v>
          </cell>
          <cell r="B20" t="str">
            <v>Non RRA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RRA</v>
          </cell>
          <cell r="C24" t="str">
            <v>F60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 t="str">
            <v>Energy</v>
          </cell>
          <cell r="C25" t="str">
            <v>F61</v>
          </cell>
          <cell r="D25" t="str">
            <v xml:space="preserve"> + S41)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</row>
        <row r="27">
          <cell r="A27" t="str">
            <v>F23</v>
          </cell>
          <cell r="B27" t="str">
            <v>Secondary Service</v>
          </cell>
          <cell r="C27" t="str">
            <v>(F62</v>
          </cell>
          <cell r="D27" t="str">
            <v>or F64)</v>
          </cell>
          <cell r="E27" t="str">
            <v>+  F66</v>
          </cell>
          <cell r="F27" t="str">
            <v xml:space="preserve"> +S41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 t="str">
            <v>FS</v>
          </cell>
          <cell r="B28" t="str">
            <v>Interval</v>
          </cell>
          <cell r="C28" t="str">
            <v>T96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B29" t="str">
            <v>General Service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B30" t="str">
            <v>Single Phase</v>
          </cell>
          <cell r="C30" t="str">
            <v>F61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B31" t="str">
            <v>Energy</v>
          </cell>
          <cell r="C31" t="str">
            <v>G40</v>
          </cell>
          <cell r="D31" t="str">
            <v>+ S41)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unmetered</v>
          </cell>
          <cell r="C33" t="str">
            <v>G48</v>
          </cell>
          <cell r="D33" t="str">
            <v>or F65</v>
          </cell>
          <cell r="E33" t="str">
            <v>or F67)</v>
          </cell>
          <cell r="F33" t="str">
            <v>+ S41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F23</v>
          </cell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G21</v>
          </cell>
          <cell r="B36" t="str">
            <v>Single Phase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3-Phase</v>
          </cell>
          <cell r="C37" t="str">
            <v>G40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B38" t="str">
            <v>Energy</v>
          </cell>
          <cell r="C38" t="str">
            <v>G60</v>
          </cell>
          <cell r="D38" t="str">
            <v>+ S40)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B40" t="str">
            <v>Interval</v>
          </cell>
          <cell r="C40" t="str">
            <v>T96</v>
          </cell>
          <cell r="D40" t="str">
            <v>or G44</v>
          </cell>
          <cell r="E40" t="str">
            <v>or G46)</v>
          </cell>
          <cell r="F40" t="str">
            <v xml:space="preserve"> +S40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A43" t="str">
            <v>G23</v>
          </cell>
          <cell r="B43" t="str">
            <v>3-Phase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 t="str">
            <v>G21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B45" t="str">
            <v>Street Lights</v>
          </cell>
          <cell r="C45" t="str">
            <v>L40</v>
          </cell>
          <cell r="H45">
            <v>0</v>
          </cell>
          <cell r="I45" t="str">
            <v>L4*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B46" t="str">
            <v>Energy</v>
          </cell>
          <cell r="C46" t="str">
            <v>G60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A47" t="str">
            <v>L1</v>
          </cell>
          <cell r="B47" t="str">
            <v>Secondary Service</v>
          </cell>
          <cell r="C47" t="str">
            <v>(G60</v>
          </cell>
          <cell r="D47" t="str">
            <v>+ S60)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Demand</v>
          </cell>
          <cell r="C48" t="str">
            <v>(G62</v>
          </cell>
          <cell r="D48" t="str">
            <v>or G64)</v>
          </cell>
          <cell r="E48" t="str">
            <v>+ G66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B49" t="str">
            <v>Residential (Energy Only)</v>
          </cell>
          <cell r="C49" t="str">
            <v>(G62</v>
          </cell>
          <cell r="D49" t="str">
            <v>or G64</v>
          </cell>
          <cell r="E49" t="str">
            <v>or G66)</v>
          </cell>
          <cell r="F49" t="str">
            <v xml:space="preserve"> + S60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R11</v>
          </cell>
          <cell r="B51" t="str">
            <v>unmetered</v>
          </cell>
          <cell r="C51" t="str">
            <v>G68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G23</v>
          </cell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L4*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A58" t="str">
            <v>L1</v>
          </cell>
          <cell r="B58" t="str">
            <v>Transmission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F61" t="str">
            <v>R46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A62" t="str">
            <v>T2</v>
          </cell>
          <cell r="B62" t="str">
            <v>Secondary Service</v>
          </cell>
          <cell r="C62" t="str">
            <v>R40</v>
          </cell>
          <cell r="D62" t="str">
            <v>R42</v>
          </cell>
          <cell r="E62" t="str">
            <v>R44</v>
          </cell>
          <cell r="F62" t="str">
            <v>R46</v>
          </cell>
          <cell r="G62" t="str">
            <v>S40, S60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A63" t="str">
            <v>R11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B64" t="str">
            <v>Urban Gen Srvc</v>
          </cell>
          <cell r="C64" t="str">
            <v>R50</v>
          </cell>
          <cell r="D64" t="str">
            <v>R52</v>
          </cell>
          <cell r="E64" t="str">
            <v>R54</v>
          </cell>
          <cell r="F64" t="str">
            <v>R56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B65" t="str">
            <v xml:space="preserve">Single Phase </v>
          </cell>
          <cell r="C65" t="str">
            <v>R50</v>
          </cell>
          <cell r="D65" t="str">
            <v>R52</v>
          </cell>
          <cell r="E65" t="str">
            <v>R54</v>
          </cell>
          <cell r="F65" t="str">
            <v>R56</v>
          </cell>
          <cell r="G65" t="str">
            <v>S40, S60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 t="str">
            <v>R21</v>
          </cell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Unmetered</v>
          </cell>
          <cell r="C68" t="str">
            <v>U48</v>
          </cell>
          <cell r="D68" t="str">
            <v>S40</v>
          </cell>
          <cell r="E68" t="str">
            <v>S60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 t="str">
            <v>R31</v>
          </cell>
          <cell r="B69" t="str">
            <v>3-Phase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A72" t="str">
            <v>R41</v>
          </cell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A74" t="str">
            <v>UG2</v>
          </cell>
          <cell r="B74" t="str">
            <v>Transmission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Energy</v>
          </cell>
          <cell r="C75" t="str">
            <v>T60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B76" t="str">
            <v>Urban residential (Energy Only)</v>
          </cell>
          <cell r="C76" t="str">
            <v>T96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B77" t="str">
            <v>Energy</v>
          </cell>
          <cell r="C77" t="str">
            <v>U50</v>
          </cell>
          <cell r="D77" t="str">
            <v>T64</v>
          </cell>
          <cell r="E77" t="str">
            <v>T66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A78" t="str">
            <v>T2</v>
          </cell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Urban Gen Srvc</v>
          </cell>
        </row>
        <row r="81">
          <cell r="B81" t="str">
            <v xml:space="preserve">Single Phase 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 t="str">
            <v>Acquired MEUs</v>
          </cell>
          <cell r="B82" t="str">
            <v>Energy</v>
          </cell>
          <cell r="C82" t="str">
            <v>U40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Demand</v>
          </cell>
          <cell r="C83" t="str">
            <v>U42</v>
          </cell>
          <cell r="D83" t="str">
            <v>U44</v>
          </cell>
          <cell r="E83" t="str">
            <v>U46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B84" t="str">
            <v>Unmetered</v>
          </cell>
          <cell r="C84" t="str">
            <v>U48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 t="str">
            <v>MEURTX</v>
          </cell>
          <cell r="B85" t="str">
            <v>3-Phase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General Service</v>
          </cell>
          <cell r="C86" t="str">
            <v>U60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B87" t="str">
            <v xml:space="preserve">   General Service - Energy</v>
          </cell>
          <cell r="C87" t="str">
            <v>U52</v>
          </cell>
          <cell r="D87" t="str">
            <v>U64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B88" t="str">
            <v xml:space="preserve">   General Service - Demand</v>
          </cell>
          <cell r="C88" t="str">
            <v>T96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A92" t="str">
            <v>MLGSTX</v>
          </cell>
          <cell r="B92" t="str">
            <v>Urban residential (Energy Only)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Lights</v>
          </cell>
          <cell r="C93" t="str">
            <v>U50</v>
          </cell>
          <cell r="D93" t="str">
            <v>U52</v>
          </cell>
          <cell r="E93" t="str">
            <v>U54</v>
          </cell>
          <cell r="F93" t="str">
            <v>U56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8">
          <cell r="A98" t="str">
            <v>MEUR</v>
          </cell>
          <cell r="B98" t="str">
            <v>Total - Residential</v>
          </cell>
          <cell r="E98" t="str">
            <v>Thorold</v>
          </cell>
          <cell r="F98" t="str">
            <v>GBE/Owen Sound</v>
          </cell>
          <cell r="G98" t="str">
            <v>Brockville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B99" t="str">
            <v>General Service</v>
          </cell>
          <cell r="E99" t="str">
            <v>JT5</v>
          </cell>
          <cell r="F99" t="str">
            <v>JB0</v>
          </cell>
          <cell r="G99" t="str">
            <v>JF0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 t="str">
            <v>MEURTX</v>
          </cell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E102" t="str">
            <v>JT6</v>
          </cell>
          <cell r="F102" t="str">
            <v>JB1</v>
          </cell>
          <cell r="G102" t="str">
            <v>JF1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 t="str">
            <v>MGS</v>
          </cell>
          <cell r="B103" t="str">
            <v xml:space="preserve">   General Service - Demand</v>
          </cell>
          <cell r="E103" t="str">
            <v>JT7, JT8, JT9</v>
          </cell>
          <cell r="F103" t="str">
            <v>JB2, JB3, JB4</v>
          </cell>
          <cell r="G103" t="str">
            <v>JF2, JF3, JF4, M85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B104" t="str">
            <v>Large GS</v>
          </cell>
          <cell r="C104" t="str">
            <v>T96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B106" t="str">
            <v>Lights</v>
          </cell>
          <cell r="F106" t="str">
            <v>N58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B108" t="str">
            <v>Lights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 t="str">
            <v>MLTTX</v>
          </cell>
          <cell r="B109" t="str">
            <v>Total - Lights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1">
          <cell r="A111" t="str">
            <v xml:space="preserve">Other MEUs </v>
          </cell>
          <cell r="D111" t="str">
            <v>* See attached schedule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B112" t="str">
            <v>Residential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 t="str">
            <v>MEUR</v>
          </cell>
          <cell r="B113" t="str">
            <v>Total - Residential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B114" t="str">
            <v>General Service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B115" t="str">
            <v xml:space="preserve">   General Service - Energy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B116" t="str">
            <v xml:space="preserve">   General Service - Demand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B117" t="str">
            <v xml:space="preserve">   General Service - Interval</v>
          </cell>
          <cell r="C117" t="str">
            <v>T96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 t="str">
            <v>MGS</v>
          </cell>
          <cell r="B118" t="str">
            <v>Total - General Service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B119" t="str">
            <v>Large GS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 t="str">
            <v>MLGS</v>
          </cell>
          <cell r="B120" t="str">
            <v>Total - Large GS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B121" t="str">
            <v>Lights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 t="str">
            <v>MLT</v>
          </cell>
          <cell r="B122" t="str">
            <v>Total - Lights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</sheetData>
      <sheetData sheetId="1"/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Aug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  <sheetName val="Jan CSS Actuals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rom CSS (Retail and MEU)"/>
      <sheetName val="Actuals from CSS - SSS"/>
      <sheetName val="Actuals from CSS - Retail"/>
    </sheetNames>
    <sheetDataSet>
      <sheetData sheetId="0">
        <row r="9">
          <cell r="B9" t="str">
            <v>Farm</v>
          </cell>
        </row>
        <row r="10">
          <cell r="B10" t="str">
            <v>Single Phase</v>
          </cell>
        </row>
        <row r="11">
          <cell r="B11" t="str">
            <v>Non RRA</v>
          </cell>
        </row>
        <row r="12">
          <cell r="B12" t="str">
            <v>Energy</v>
          </cell>
          <cell r="C12" t="str">
            <v>F40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 t="str">
            <v>Demand</v>
          </cell>
          <cell r="C13" t="str">
            <v>(F42</v>
          </cell>
          <cell r="D13" t="str">
            <v>or F44</v>
          </cell>
          <cell r="E13" t="str">
            <v xml:space="preserve"> or F46)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B14" t="str">
            <v>RRA</v>
          </cell>
        </row>
        <row r="15">
          <cell r="B15" t="str">
            <v>Energy</v>
          </cell>
          <cell r="C15" t="str">
            <v>F41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B16" t="str">
            <v>Demand</v>
          </cell>
          <cell r="C16" t="str">
            <v>(F43</v>
          </cell>
          <cell r="D16" t="str">
            <v>or F45</v>
          </cell>
          <cell r="E16" t="str">
            <v>or  F47)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 t="str">
            <v>F21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9">
          <cell r="B19" t="str">
            <v>3-Phase</v>
          </cell>
        </row>
        <row r="20">
          <cell r="B20" t="str">
            <v>Non RRA</v>
          </cell>
        </row>
        <row r="21">
          <cell r="B21" t="str">
            <v>Energy</v>
          </cell>
          <cell r="C21" t="str">
            <v>F60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 t="str">
            <v>Demand</v>
          </cell>
          <cell r="C22" t="str">
            <v>(F62</v>
          </cell>
          <cell r="D22" t="str">
            <v>or F64</v>
          </cell>
          <cell r="E22" t="str">
            <v xml:space="preserve"> or F66)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Interval</v>
          </cell>
          <cell r="C23" t="str">
            <v>T96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 t="str">
            <v>RRA</v>
          </cell>
        </row>
        <row r="25">
          <cell r="B25" t="str">
            <v>Energy</v>
          </cell>
          <cell r="C25" t="str">
            <v>F61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B26" t="str">
            <v>Demand</v>
          </cell>
          <cell r="C26" t="str">
            <v>(F63</v>
          </cell>
          <cell r="D26" t="str">
            <v xml:space="preserve">or F65 </v>
          </cell>
          <cell r="E26" t="str">
            <v>or F67)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 t="str">
            <v>F23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 t="str">
            <v>FS</v>
          </cell>
          <cell r="B28" t="str">
            <v>Farm Secondary Service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 t="str">
            <v>General Service</v>
          </cell>
        </row>
        <row r="30">
          <cell r="B30" t="str">
            <v>Single Phase</v>
          </cell>
        </row>
        <row r="31">
          <cell r="B31" t="str">
            <v>Energy</v>
          </cell>
          <cell r="C31" t="str">
            <v>G40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B32" t="str">
            <v>Demand</v>
          </cell>
          <cell r="C32" t="str">
            <v>(G42</v>
          </cell>
          <cell r="D32" t="str">
            <v>or G44</v>
          </cell>
          <cell r="E32" t="str">
            <v>or G46)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B33" t="str">
            <v>unmetered</v>
          </cell>
          <cell r="C33" t="str">
            <v>G48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Interval</v>
          </cell>
          <cell r="C34" t="str">
            <v>T96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Secondary Service</v>
          </cell>
          <cell r="C35" t="str">
            <v>S40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 t="str">
            <v>G21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B37" t="str">
            <v>3-Phase</v>
          </cell>
        </row>
        <row r="38">
          <cell r="B38" t="str">
            <v>Energy</v>
          </cell>
          <cell r="C38" t="str">
            <v>G60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 t="str">
            <v>Demand</v>
          </cell>
          <cell r="C39" t="str">
            <v>(G62</v>
          </cell>
          <cell r="D39" t="str">
            <v>or G64</v>
          </cell>
          <cell r="E39" t="str">
            <v>or G66)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 t="str">
            <v>Interval</v>
          </cell>
          <cell r="C40" t="str">
            <v>T96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 t="str">
            <v>unmetered</v>
          </cell>
          <cell r="C41" t="str">
            <v>G68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 t="str">
            <v>Secondary Service</v>
          </cell>
          <cell r="C42" t="str">
            <v>S60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G23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5">
          <cell r="B45" t="str">
            <v>Street Lights</v>
          </cell>
          <cell r="C45" t="str">
            <v>L40</v>
          </cell>
          <cell r="I45" t="str">
            <v>L4*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L1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9">
          <cell r="B49" t="str">
            <v>Residential (Energy Only)</v>
          </cell>
        </row>
        <row r="50">
          <cell r="B50" t="str">
            <v>High Density</v>
          </cell>
          <cell r="C50" t="str">
            <v>R40</v>
          </cell>
          <cell r="D50" t="str">
            <v>R42</v>
          </cell>
          <cell r="E50" t="str">
            <v>R44</v>
          </cell>
          <cell r="F50" t="str">
            <v>R46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A51" t="str">
            <v>R11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B52" t="str">
            <v>Norm Density (RRA)</v>
          </cell>
          <cell r="C52" t="str">
            <v>R50</v>
          </cell>
          <cell r="D52" t="str">
            <v>R52</v>
          </cell>
          <cell r="E52" t="str">
            <v>R54</v>
          </cell>
          <cell r="F52" t="str">
            <v>R56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 t="str">
            <v>R21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Seasonal High</v>
          </cell>
          <cell r="C54" t="str">
            <v>R41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 t="str">
            <v>R31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Seasonal Norm</v>
          </cell>
          <cell r="C56" t="str">
            <v>R51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 t="str">
            <v>R41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Transmission</v>
          </cell>
        </row>
        <row r="59">
          <cell r="B59" t="str">
            <v>Energy</v>
          </cell>
          <cell r="C59" t="str">
            <v>T60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Interval</v>
          </cell>
          <cell r="C60" t="str">
            <v>T96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Demand</v>
          </cell>
          <cell r="C61" t="str">
            <v>T62</v>
          </cell>
          <cell r="D61" t="str">
            <v>T64</v>
          </cell>
          <cell r="E61" t="str">
            <v>T66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T2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4">
          <cell r="B64" t="str">
            <v>Urban Gen Srvc</v>
          </cell>
        </row>
        <row r="65">
          <cell r="B65" t="str">
            <v xml:space="preserve">Single Phase </v>
          </cell>
        </row>
        <row r="66">
          <cell r="B66" t="str">
            <v>Energy</v>
          </cell>
          <cell r="C66" t="str">
            <v>U40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B67" t="str">
            <v>Demand</v>
          </cell>
          <cell r="C67" t="str">
            <v>U42</v>
          </cell>
          <cell r="D67" t="str">
            <v>U44</v>
          </cell>
          <cell r="E67" t="str">
            <v>U46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B68" t="str">
            <v>Unmetered</v>
          </cell>
          <cell r="C68" t="str">
            <v>U48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B69" t="str">
            <v>3-Phase</v>
          </cell>
        </row>
        <row r="70">
          <cell r="B70" t="str">
            <v>Energy</v>
          </cell>
          <cell r="C70" t="str">
            <v>U60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B71" t="str">
            <v>Demand</v>
          </cell>
          <cell r="C71" t="str">
            <v>U52</v>
          </cell>
          <cell r="D71" t="str">
            <v>U64</v>
          </cell>
          <cell r="E71" t="str">
            <v>U66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B72" t="str">
            <v>Interval</v>
          </cell>
          <cell r="C72" t="str">
            <v>T96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B73" t="str">
            <v>Unmetered</v>
          </cell>
          <cell r="C73" t="str">
            <v>U68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UG2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6">
          <cell r="B76" t="str">
            <v>Urban residential (Energy Only)</v>
          </cell>
        </row>
        <row r="77">
          <cell r="B77" t="str">
            <v>Energy</v>
          </cell>
          <cell r="C77" t="str">
            <v>U50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B78" t="str">
            <v>Demand</v>
          </cell>
          <cell r="C78" t="str">
            <v>U52</v>
          </cell>
          <cell r="D78" t="str">
            <v>U54</v>
          </cell>
          <cell r="E78" t="str">
            <v>U56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UR2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5">
          <cell r="A85" t="str">
            <v>MEURTX</v>
          </cell>
          <cell r="B85" t="str">
            <v>Total - Residential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B86" t="str">
            <v>General Service</v>
          </cell>
        </row>
        <row r="87">
          <cell r="B87" t="str">
            <v xml:space="preserve">   General Service - Energy</v>
          </cell>
          <cell r="E87" t="str">
            <v>JT6</v>
          </cell>
          <cell r="F87" t="str">
            <v>JB1</v>
          </cell>
          <cell r="G87" t="str">
            <v>JF1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B88" t="str">
            <v xml:space="preserve">   General Service - Demand</v>
          </cell>
          <cell r="E88" t="str">
            <v>JT7, JT8, JT9</v>
          </cell>
          <cell r="F88" t="str">
            <v>JB2, JB3, JB4</v>
          </cell>
          <cell r="G88" t="str">
            <v>JF2, JF3, JF4, M85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B89" t="str">
            <v xml:space="preserve">   General Service - Interval</v>
          </cell>
          <cell r="C89" t="str">
            <v>T96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 t="str">
            <v>MGSTX</v>
          </cell>
          <cell r="B90" t="str">
            <v>Total - General Service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B91" t="str">
            <v>Large GS</v>
          </cell>
          <cell r="F91" t="str">
            <v>N58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 t="str">
            <v>MLGSTX</v>
          </cell>
          <cell r="B92" t="str">
            <v>Total - Large GS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B93" t="str">
            <v>Lights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MLTTX</v>
          </cell>
          <cell r="B94" t="str">
            <v>Total - Lights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 t="str">
            <v xml:space="preserve">Other MEUs </v>
          </cell>
          <cell r="D96" t="str">
            <v>** See attached schedule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8">
          <cell r="A98" t="str">
            <v>MEUR</v>
          </cell>
          <cell r="B98" t="str">
            <v>Total - Residential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B99" t="str">
            <v>General Service</v>
          </cell>
        </row>
        <row r="100">
          <cell r="B100" t="str">
            <v xml:space="preserve">   General Service - Energy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B101" t="str">
            <v xml:space="preserve">   General Service - Demand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B102" t="str">
            <v xml:space="preserve">   General Service - Interval</v>
          </cell>
          <cell r="C102" t="str">
            <v>T96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MGS</v>
          </cell>
          <cell r="B103" t="str">
            <v>Total - General Service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B104" t="str">
            <v>Large GS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MLGS</v>
          </cell>
          <cell r="B105" t="str">
            <v>Total - Large GS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B106" t="str">
            <v>Lights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MLT</v>
          </cell>
          <cell r="B107" t="str">
            <v>Total - Lights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10">
          <cell r="A110" t="str">
            <v>Total</v>
          </cell>
          <cell r="K110">
            <v>0</v>
          </cell>
          <cell r="R110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tr_Cntrl"/>
      <sheetName val="BIG_DX"/>
      <sheetName val="DNAM"/>
      <sheetName val="DBD1"/>
      <sheetName val="DBD2"/>
      <sheetName val="Data_In"/>
      <sheetName val="Retail_2001"/>
      <sheetName val="Retail_2002"/>
      <sheetName val="BIG_DX_Chg"/>
      <sheetName val="BIG_DX_BASE"/>
      <sheetName val="DNAM_Chg"/>
      <sheetName val="DNAM_BASE"/>
      <sheetName val="DBD1_Chg"/>
      <sheetName val="DBD1_BASE"/>
      <sheetName val="DBD2_Chg"/>
      <sheetName val="DBD2_BASE"/>
      <sheetName val="Bonds_DNAM"/>
      <sheetName val="Bonds_DBD1"/>
      <sheetName val="Bonds_DBD2"/>
      <sheetName val="Dx_Tariff"/>
      <sheetName val="OPEB"/>
      <sheetName val="DxData"/>
      <sheetName val="DBDData1"/>
      <sheetName val="DBDData_Rick1"/>
      <sheetName val="DBDData2"/>
      <sheetName val="DBDData_Rick2"/>
      <sheetName val="Out_DNAM"/>
      <sheetName val="Out_DBD1"/>
      <sheetName val="Out_DBD2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 xml:space="preserve">                     HYDRO ONE - 2001-6 OPRB/EB LIABILITY FORECAST ($M) </v>
          </cell>
        </row>
        <row r="3">
          <cell r="F3">
            <v>2001</v>
          </cell>
          <cell r="G3">
            <v>2002</v>
          </cell>
        </row>
        <row r="4">
          <cell r="A4" t="str">
            <v>Opening Liability (and previous year's Closing)</v>
          </cell>
        </row>
        <row r="5">
          <cell r="A5" t="str">
            <v>OPRB</v>
          </cell>
          <cell r="F5">
            <v>398.483</v>
          </cell>
          <cell r="G5">
            <v>413.97300000000001</v>
          </cell>
        </row>
        <row r="6">
          <cell r="A6" t="str">
            <v>SPS</v>
          </cell>
          <cell r="F6">
            <v>25.734000000000002</v>
          </cell>
          <cell r="G6">
            <v>28.734000000000002</v>
          </cell>
        </row>
        <row r="7">
          <cell r="A7" t="str">
            <v>LTD</v>
          </cell>
          <cell r="F7">
            <v>58.771000000000001</v>
          </cell>
          <cell r="G7">
            <v>64.171999999999997</v>
          </cell>
        </row>
        <row r="8">
          <cell r="A8" t="str">
            <v>SA</v>
          </cell>
          <cell r="F8">
            <v>3.9350000000000001</v>
          </cell>
          <cell r="G8">
            <v>4.3650000000000002</v>
          </cell>
        </row>
        <row r="9">
          <cell r="A9" t="str">
            <v>Total</v>
          </cell>
          <cell r="F9">
            <v>486.923</v>
          </cell>
          <cell r="G9">
            <v>511.24400000000003</v>
          </cell>
        </row>
        <row r="11">
          <cell r="A11" t="str">
            <v>Expense</v>
          </cell>
        </row>
        <row r="12">
          <cell r="A12" t="str">
            <v>OPRB</v>
          </cell>
          <cell r="F12">
            <v>35.299999999999997</v>
          </cell>
          <cell r="G12">
            <v>36.200000000000003</v>
          </cell>
        </row>
        <row r="13">
          <cell r="A13" t="str">
            <v>SPS</v>
          </cell>
          <cell r="F13">
            <v>3.2</v>
          </cell>
          <cell r="G13">
            <v>3.5</v>
          </cell>
        </row>
        <row r="14">
          <cell r="A14" t="str">
            <v>LTD</v>
          </cell>
          <cell r="F14">
            <v>10.3</v>
          </cell>
          <cell r="G14">
            <v>10.8</v>
          </cell>
        </row>
        <row r="15">
          <cell r="A15" t="str">
            <v>SA</v>
          </cell>
          <cell r="F15">
            <v>0.5</v>
          </cell>
          <cell r="G15">
            <v>0.5</v>
          </cell>
        </row>
        <row r="16">
          <cell r="A16" t="str">
            <v>Total</v>
          </cell>
          <cell r="F16">
            <v>49.3</v>
          </cell>
          <cell r="G16">
            <v>51</v>
          </cell>
        </row>
        <row r="18">
          <cell r="A18" t="str">
            <v>Payments</v>
          </cell>
        </row>
        <row r="19">
          <cell r="A19" t="str">
            <v>OPRB</v>
          </cell>
          <cell r="F19">
            <v>19.809999999999999</v>
          </cell>
          <cell r="G19">
            <v>20.503</v>
          </cell>
        </row>
        <row r="20">
          <cell r="A20" t="str">
            <v>SPS</v>
          </cell>
          <cell r="F20">
            <v>0.2</v>
          </cell>
          <cell r="G20">
            <v>0.20300000000000001</v>
          </cell>
        </row>
        <row r="21">
          <cell r="A21" t="str">
            <v>LTD</v>
          </cell>
          <cell r="F21">
            <v>4.899</v>
          </cell>
          <cell r="G21">
            <v>5.07</v>
          </cell>
        </row>
        <row r="22">
          <cell r="A22" t="str">
            <v>SA</v>
          </cell>
          <cell r="F22">
            <v>7.0000000000000007E-2</v>
          </cell>
          <cell r="G22">
            <v>7.1999999999999995E-2</v>
          </cell>
        </row>
        <row r="23">
          <cell r="A23" t="str">
            <v>Total</v>
          </cell>
          <cell r="F23">
            <v>24.978999999999999</v>
          </cell>
          <cell r="G23">
            <v>25.847999999999999</v>
          </cell>
        </row>
        <row r="25">
          <cell r="A25" t="str">
            <v>Allocation</v>
          </cell>
        </row>
        <row r="27">
          <cell r="A27" t="str">
            <v>OPRB and SPS - weighted by regular staff count at Jan 1, 2001</v>
          </cell>
        </row>
        <row r="29">
          <cell r="A29" t="str">
            <v>Hydro One Network Services Inc.</v>
          </cell>
          <cell r="F29">
            <v>0.60858000000000001</v>
          </cell>
        </row>
        <row r="30">
          <cell r="A30" t="str">
            <v>Hydro One Networks Inc.</v>
          </cell>
          <cell r="F30">
            <v>0.19400999999999999</v>
          </cell>
        </row>
        <row r="31">
          <cell r="A31" t="str">
            <v>E-Services</v>
          </cell>
          <cell r="F31">
            <v>0.17199999999999999</v>
          </cell>
        </row>
        <row r="32">
          <cell r="A32" t="str">
            <v>Hydro One Markets Inc.</v>
          </cell>
          <cell r="F32">
            <v>4.5399999999999998E-3</v>
          </cell>
        </row>
        <row r="33">
          <cell r="A33" t="str">
            <v>Hydro One Remote Communities Inc.</v>
          </cell>
          <cell r="F33">
            <v>7.7099999999999998E-3</v>
          </cell>
        </row>
        <row r="34">
          <cell r="A34" t="str">
            <v>Hydro One Inc.</v>
          </cell>
          <cell r="F34">
            <v>7.26E-3</v>
          </cell>
        </row>
        <row r="35">
          <cell r="A35" t="str">
            <v>Ontario Hydro Energy Inc.</v>
          </cell>
          <cell r="F35">
            <v>4.5399999999999998E-3</v>
          </cell>
        </row>
        <row r="36">
          <cell r="A36" t="str">
            <v>Hydro One Telecom Inc.</v>
          </cell>
          <cell r="F36">
            <v>1.3600000000000001E-3</v>
          </cell>
        </row>
        <row r="37">
          <cell r="F37">
            <v>1</v>
          </cell>
        </row>
        <row r="38">
          <cell r="A38" t="str">
            <v>LTD - weighted by PV of claims at Jan 1, 2001</v>
          </cell>
        </row>
        <row r="40">
          <cell r="A40" t="str">
            <v>Hydro One Network Services Inc.</v>
          </cell>
          <cell r="F40">
            <v>0.53222000000000003</v>
          </cell>
        </row>
        <row r="41">
          <cell r="A41" t="str">
            <v>Hydro One Networks Inc.</v>
          </cell>
          <cell r="F41">
            <v>0.15640999999999999</v>
          </cell>
        </row>
        <row r="42">
          <cell r="A42" t="str">
            <v>E-Services</v>
          </cell>
          <cell r="F42">
            <v>0.31136999999999998</v>
          </cell>
        </row>
        <row r="43">
          <cell r="F43">
            <v>1</v>
          </cell>
        </row>
        <row r="44">
          <cell r="A44" t="str">
            <v>SA - to Hydro One Inc.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S - Corp - Oher"/>
      <sheetName val="Old version"/>
      <sheetName val="Actual details"/>
      <sheetName val="CLA Budget"/>
      <sheetName val="Budget"/>
      <sheetName val="2004 Gregorian Schedule"/>
    </sheetNames>
    <sheetDataSet>
      <sheetData sheetId="0" refreshError="1"/>
      <sheetData sheetId="1" refreshError="1"/>
      <sheetData sheetId="2" refreshError="1">
        <row r="5">
          <cell r="A5" t="str">
            <v>Ref</v>
          </cell>
          <cell r="B5" t="str">
            <v>A/C #</v>
          </cell>
          <cell r="C5" t="str">
            <v>$(K)</v>
          </cell>
          <cell r="D5">
            <v>38718</v>
          </cell>
          <cell r="E5">
            <v>38749</v>
          </cell>
          <cell r="F5">
            <v>38777</v>
          </cell>
          <cell r="G5">
            <v>38808</v>
          </cell>
          <cell r="H5">
            <v>38838</v>
          </cell>
          <cell r="I5">
            <v>38869</v>
          </cell>
          <cell r="J5">
            <v>38899</v>
          </cell>
          <cell r="K5">
            <v>38930</v>
          </cell>
          <cell r="L5">
            <v>38961</v>
          </cell>
          <cell r="M5">
            <v>38991</v>
          </cell>
          <cell r="N5">
            <v>39022</v>
          </cell>
          <cell r="O5">
            <v>39052</v>
          </cell>
        </row>
        <row r="6">
          <cell r="C6" t="str">
            <v>Tx Direct (DeptID = 1133)</v>
          </cell>
        </row>
        <row r="7">
          <cell r="A7">
            <v>13</v>
          </cell>
          <cell r="B7">
            <v>620487</v>
          </cell>
          <cell r="C7" t="str">
            <v>Insurance Recovery - Cherrywood TS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13A</v>
          </cell>
          <cell r="B8">
            <v>620487</v>
          </cell>
          <cell r="C8" t="str">
            <v>Insurance Recovery - Burlington TS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14</v>
          </cell>
          <cell r="B9">
            <v>620487</v>
          </cell>
          <cell r="C9" t="str">
            <v>Insurance Recovery - Hearst 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1</v>
          </cell>
          <cell r="B10">
            <v>620490</v>
          </cell>
          <cell r="C10" t="str">
            <v>Inergi Pension True Up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14A</v>
          </cell>
          <cell r="B11">
            <v>620490</v>
          </cell>
          <cell r="C11" t="str">
            <v>Penalty Paid to OPG Re Lakeview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3</v>
          </cell>
          <cell r="B12">
            <v>620490</v>
          </cell>
          <cell r="C12" t="str">
            <v>LBSS - LARP - Environmental Provision Credits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3A</v>
          </cell>
          <cell r="B13">
            <v>688000</v>
          </cell>
          <cell r="C13" t="str">
            <v>Proceeds from Sales of Ivaco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698030</v>
          </cell>
          <cell r="C14" t="str">
            <v>Proceeds from Sales of Ivaco (May); Treas recov adj (Dec)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TX Total: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C17" t="str">
            <v>Dx Direct (DeptID = 1163)</v>
          </cell>
        </row>
        <row r="18">
          <cell r="B18">
            <v>620160</v>
          </cell>
          <cell r="C18" t="str">
            <v>Printing &amp; Related Services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620220</v>
          </cell>
          <cell r="C19" t="str">
            <v>Freight Costs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620260</v>
          </cell>
          <cell r="C20" t="str">
            <v>Travel Costs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620261</v>
          </cell>
          <cell r="C21" t="str">
            <v>Meal &amp; Entertainmetn Expense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620280</v>
          </cell>
          <cell r="C22" t="str">
            <v>Business Exp Procurement Card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620523</v>
          </cell>
          <cell r="C23" t="str">
            <v>T&amp;WE (Det in PC) OVHD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26</v>
          </cell>
          <cell r="B24" t="str">
            <v>620xxx</v>
          </cell>
          <cell r="C24" t="str">
            <v>Miscellaneous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4</v>
          </cell>
          <cell r="B25">
            <v>620490</v>
          </cell>
          <cell r="C25" t="str">
            <v>Deferred Pension Costs</v>
          </cell>
          <cell r="D25">
            <v>-2677.87</v>
          </cell>
          <cell r="E25">
            <v>-5355.74</v>
          </cell>
          <cell r="F25">
            <v>-8033.61</v>
          </cell>
          <cell r="G25">
            <v>-10711.48</v>
          </cell>
          <cell r="H25">
            <v>-10711.48</v>
          </cell>
          <cell r="I25">
            <v>-10711.48</v>
          </cell>
          <cell r="J25">
            <v>-10711.48</v>
          </cell>
          <cell r="K25">
            <v>-10711.48</v>
          </cell>
          <cell r="L25">
            <v>-10711.48</v>
          </cell>
          <cell r="M25">
            <v>-10711.48</v>
          </cell>
          <cell r="N25">
            <v>-10711.48</v>
          </cell>
          <cell r="O25">
            <v>-10711.48</v>
          </cell>
        </row>
        <row r="26">
          <cell r="A26" t="str">
            <v>5A</v>
          </cell>
          <cell r="B26">
            <v>620490</v>
          </cell>
          <cell r="C26" t="str">
            <v>MEU Acq. Adj.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5B</v>
          </cell>
          <cell r="B27">
            <v>620490</v>
          </cell>
          <cell r="C27" t="str">
            <v>Transfer from 300021507 (Dx Rate Hearing)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5</v>
          </cell>
          <cell r="B28">
            <v>620490</v>
          </cell>
          <cell r="C28" t="str">
            <v>Inergi Pension True-up = 80055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5C</v>
          </cell>
          <cell r="B29">
            <v>620490</v>
          </cell>
          <cell r="C29" t="str">
            <v>Penwest Hydro W/O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</row>
        <row r="30">
          <cell r="A30" t="str">
            <v>5D</v>
          </cell>
          <cell r="B30">
            <v>620490</v>
          </cell>
          <cell r="C30" t="str">
            <v>Pension Provision Adjustment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</row>
        <row r="31">
          <cell r="A31">
            <v>6</v>
          </cell>
          <cell r="B31">
            <v>620490</v>
          </cell>
          <cell r="C31" t="str">
            <v>Operation Centre-Provision for Adjustments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</row>
        <row r="32">
          <cell r="A32" t="str">
            <v>6A</v>
          </cell>
          <cell r="B32">
            <v>620490</v>
          </cell>
          <cell r="C32" t="str">
            <v>Consultation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7</v>
          </cell>
          <cell r="B33">
            <v>620490</v>
          </cell>
          <cell r="C33" t="str">
            <v>LBSS - LARP - Environmental Provision Credits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24</v>
          </cell>
          <cell r="B34">
            <v>620490</v>
          </cell>
          <cell r="C34" t="str">
            <v>Rate Hearing Support = 80070</v>
          </cell>
          <cell r="D34">
            <v>34.301519999999996</v>
          </cell>
          <cell r="E34">
            <v>46.001539999999999</v>
          </cell>
          <cell r="F34">
            <v>152.69802999999999</v>
          </cell>
          <cell r="G34">
            <v>175.73842999999999</v>
          </cell>
          <cell r="H34">
            <v>175.73842999999999</v>
          </cell>
          <cell r="I34">
            <v>175.73842999999999</v>
          </cell>
          <cell r="J34">
            <v>175.73842999999999</v>
          </cell>
          <cell r="K34">
            <v>175.73842999999999</v>
          </cell>
          <cell r="L34">
            <v>175.73842999999999</v>
          </cell>
          <cell r="M34">
            <v>175.73842999999999</v>
          </cell>
          <cell r="N34">
            <v>175.73842999999999</v>
          </cell>
          <cell r="O34">
            <v>175.73842999999999</v>
          </cell>
        </row>
        <row r="35">
          <cell r="A35">
            <v>8</v>
          </cell>
          <cell r="B35">
            <v>620490</v>
          </cell>
          <cell r="C35" t="str">
            <v>DSM Credits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690031</v>
          </cell>
          <cell r="C36" t="str">
            <v>ADMIN TIME CHGD BY ACTIVIT OMA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698030</v>
          </cell>
          <cell r="C37" t="str">
            <v>Adjustment to Treasury cost to financing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DX - Total: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</row>
        <row r="40">
          <cell r="C40" t="str">
            <v>Corporate - Other  (DeptID = 1506)</v>
          </cell>
        </row>
        <row r="41">
          <cell r="A41">
            <v>9</v>
          </cell>
          <cell r="B41">
            <v>620010</v>
          </cell>
          <cell r="C41" t="str">
            <v xml:space="preserve">Vacation Reserve Adjustment </v>
          </cell>
          <cell r="D41">
            <v>0</v>
          </cell>
          <cell r="E41">
            <v>0</v>
          </cell>
          <cell r="F41">
            <v>526.11300000000006</v>
          </cell>
          <cell r="G41">
            <v>526.11300000000006</v>
          </cell>
          <cell r="H41">
            <v>526.11300000000006</v>
          </cell>
          <cell r="I41">
            <v>526.11300000000006</v>
          </cell>
          <cell r="J41">
            <v>526.11300000000006</v>
          </cell>
          <cell r="K41">
            <v>526.11300000000006</v>
          </cell>
          <cell r="L41">
            <v>526.11300000000006</v>
          </cell>
          <cell r="M41">
            <v>526.11300000000006</v>
          </cell>
          <cell r="N41">
            <v>526.11300000000006</v>
          </cell>
          <cell r="O41">
            <v>526.11300000000006</v>
          </cell>
        </row>
        <row r="42">
          <cell r="A42">
            <v>10</v>
          </cell>
          <cell r="B42">
            <v>620019</v>
          </cell>
          <cell r="C42" t="str">
            <v xml:space="preserve">Gregorian and Fiscal Calendar Payroll adjustments NTW exclusive </v>
          </cell>
          <cell r="D42">
            <v>4132.7305299999989</v>
          </cell>
          <cell r="E42">
            <v>4031.7273199999991</v>
          </cell>
          <cell r="F42">
            <v>-221.42247000000134</v>
          </cell>
          <cell r="G42">
            <v>-35.822470000001346</v>
          </cell>
          <cell r="H42">
            <v>-35.822470000001346</v>
          </cell>
          <cell r="I42">
            <v>-35.822470000001346</v>
          </cell>
          <cell r="J42">
            <v>-35.822470000001346</v>
          </cell>
          <cell r="K42">
            <v>-35.822470000001346</v>
          </cell>
          <cell r="L42">
            <v>-35.822470000001346</v>
          </cell>
          <cell r="M42">
            <v>-35.822470000001346</v>
          </cell>
          <cell r="N42">
            <v>-35.822470000001346</v>
          </cell>
          <cell r="O42">
            <v>-35.822470000001346</v>
          </cell>
        </row>
        <row r="43">
          <cell r="A43">
            <v>11</v>
          </cell>
          <cell r="B43">
            <v>620019</v>
          </cell>
          <cell r="C43" t="str">
            <v xml:space="preserve">WSIB Gain amortization:  </v>
          </cell>
          <cell r="D43">
            <v>-147.71700000000001</v>
          </cell>
          <cell r="E43">
            <v>-294.91600000000005</v>
          </cell>
          <cell r="F43">
            <v>-442.37400000000002</v>
          </cell>
          <cell r="G43">
            <v>-589.83199999999999</v>
          </cell>
          <cell r="H43">
            <v>-589.83199999999999</v>
          </cell>
          <cell r="I43">
            <v>-589.83199999999999</v>
          </cell>
          <cell r="J43">
            <v>-589.83199999999999</v>
          </cell>
          <cell r="K43">
            <v>-589.83199999999999</v>
          </cell>
          <cell r="L43">
            <v>-589.83199999999999</v>
          </cell>
          <cell r="M43">
            <v>-589.83199999999999</v>
          </cell>
          <cell r="N43">
            <v>-589.83199999999999</v>
          </cell>
          <cell r="O43">
            <v>-589.83199999999999</v>
          </cell>
        </row>
        <row r="44">
          <cell r="A44">
            <v>12</v>
          </cell>
          <cell r="B44">
            <v>620240</v>
          </cell>
          <cell r="C44" t="str">
            <v xml:space="preserve">Other Contract Services - Inergi Inactive employees </v>
          </cell>
          <cell r="D44">
            <v>0.71172000000000002</v>
          </cell>
          <cell r="E44">
            <v>0.71172000000000002</v>
          </cell>
          <cell r="F44">
            <v>1.61172</v>
          </cell>
          <cell r="G44">
            <v>1.61172</v>
          </cell>
          <cell r="H44">
            <v>1.61172</v>
          </cell>
          <cell r="I44">
            <v>1.61172</v>
          </cell>
          <cell r="J44">
            <v>1.61172</v>
          </cell>
          <cell r="K44">
            <v>1.61172</v>
          </cell>
          <cell r="L44">
            <v>1.61172</v>
          </cell>
          <cell r="M44">
            <v>1.61172</v>
          </cell>
          <cell r="N44">
            <v>1.61172</v>
          </cell>
          <cell r="O44">
            <v>1.61172</v>
          </cell>
        </row>
        <row r="45">
          <cell r="A45" t="str">
            <v>12A</v>
          </cell>
          <cell r="B45">
            <v>620240</v>
          </cell>
          <cell r="C45" t="str">
            <v>Accrual - Adjustments/Reversal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13</v>
          </cell>
          <cell r="B46">
            <v>620487</v>
          </cell>
          <cell r="C46" t="str">
            <v>Insurance Recovery - Cherrywood TS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14</v>
          </cell>
          <cell r="B47">
            <v>620487</v>
          </cell>
          <cell r="C47" t="str">
            <v>Insurance Recovery - Burlington TS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15</v>
          </cell>
          <cell r="B48">
            <v>620490</v>
          </cell>
          <cell r="C48" t="str">
            <v xml:space="preserve">Reversal of accrual 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27</v>
          </cell>
          <cell r="B49">
            <v>620490</v>
          </cell>
          <cell r="C49" t="str">
            <v>COLA Retroactive Payments 2004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28</v>
          </cell>
          <cell r="B50">
            <v>620490</v>
          </cell>
          <cell r="C50" t="str">
            <v>Retroactive Payment SPP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16</v>
          </cell>
          <cell r="B51">
            <v>620494</v>
          </cell>
          <cell r="C51" t="str">
            <v xml:space="preserve"> Bad Debt Provision 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17</v>
          </cell>
          <cell r="B52">
            <v>620497</v>
          </cell>
          <cell r="C52" t="str">
            <v>Contractual  Allowances</v>
          </cell>
          <cell r="D52">
            <v>0</v>
          </cell>
          <cell r="E52">
            <v>6.2393999999999998</v>
          </cell>
          <cell r="F52">
            <v>85.822940000000003</v>
          </cell>
          <cell r="G52">
            <v>112.12294</v>
          </cell>
          <cell r="H52">
            <v>112.12294</v>
          </cell>
          <cell r="I52">
            <v>112.12294</v>
          </cell>
          <cell r="J52">
            <v>112.12294</v>
          </cell>
          <cell r="K52">
            <v>112.12294</v>
          </cell>
          <cell r="L52">
            <v>112.12294</v>
          </cell>
          <cell r="M52">
            <v>112.12294</v>
          </cell>
          <cell r="N52">
            <v>112.12294</v>
          </cell>
          <cell r="O52">
            <v>112.12294</v>
          </cell>
        </row>
        <row r="53">
          <cell r="A53" t="str">
            <v>17A</v>
          </cell>
          <cell r="B53">
            <v>620613</v>
          </cell>
          <cell r="C53" t="str">
            <v>Rebate from Bell Cellular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18</v>
          </cell>
          <cell r="B54">
            <v>688000</v>
          </cell>
          <cell r="C54" t="str">
            <v>Refunded by TD - Fraudulent Cheque</v>
          </cell>
          <cell r="D54">
            <v>0</v>
          </cell>
          <cell r="E54">
            <v>0</v>
          </cell>
          <cell r="F54">
            <v>16.7</v>
          </cell>
          <cell r="G54">
            <v>16.7</v>
          </cell>
          <cell r="H54">
            <v>16.7</v>
          </cell>
          <cell r="I54">
            <v>16.7</v>
          </cell>
          <cell r="J54">
            <v>16.7</v>
          </cell>
          <cell r="K54">
            <v>16.7</v>
          </cell>
          <cell r="L54">
            <v>16.7</v>
          </cell>
          <cell r="M54">
            <v>16.7</v>
          </cell>
          <cell r="N54">
            <v>16.7</v>
          </cell>
          <cell r="O54">
            <v>16.7</v>
          </cell>
        </row>
        <row r="55">
          <cell r="A55" t="str">
            <v>18A</v>
          </cell>
          <cell r="B55">
            <v>688000</v>
          </cell>
          <cell r="C55" t="str">
            <v>Clear 2003 costs from RECIB - IP 11283</v>
          </cell>
          <cell r="D55">
            <v>0</v>
          </cell>
          <cell r="E55">
            <v>0</v>
          </cell>
          <cell r="F55">
            <v>-627.20000000000005</v>
          </cell>
          <cell r="G55">
            <v>-627.20000000000005</v>
          </cell>
          <cell r="H55">
            <v>-627.20000000000005</v>
          </cell>
          <cell r="I55">
            <v>-627.20000000000005</v>
          </cell>
          <cell r="J55">
            <v>-627.20000000000005</v>
          </cell>
          <cell r="K55">
            <v>-627.20000000000005</v>
          </cell>
          <cell r="L55">
            <v>-627.20000000000005</v>
          </cell>
          <cell r="M55">
            <v>-627.20000000000005</v>
          </cell>
          <cell r="N55">
            <v>-627.20000000000005</v>
          </cell>
          <cell r="O55">
            <v>-627.20000000000005</v>
          </cell>
        </row>
        <row r="56">
          <cell r="A56">
            <v>19</v>
          </cell>
          <cell r="B56">
            <v>688000</v>
          </cell>
          <cell r="C56" t="str">
            <v>Clear Balance for various Accounts</v>
          </cell>
          <cell r="D56">
            <v>0</v>
          </cell>
          <cell r="E56">
            <v>0</v>
          </cell>
          <cell r="F56">
            <v>-95.9</v>
          </cell>
          <cell r="G56">
            <v>-95.9</v>
          </cell>
          <cell r="H56">
            <v>-95.9</v>
          </cell>
          <cell r="I56">
            <v>-95.9</v>
          </cell>
          <cell r="J56">
            <v>-95.9</v>
          </cell>
          <cell r="K56">
            <v>-95.9</v>
          </cell>
          <cell r="L56">
            <v>-95.9</v>
          </cell>
          <cell r="M56">
            <v>-95.9</v>
          </cell>
          <cell r="N56">
            <v>-95.9</v>
          </cell>
          <cell r="O56">
            <v>-95.9</v>
          </cell>
        </row>
        <row r="57">
          <cell r="A57" t="str">
            <v>19B</v>
          </cell>
          <cell r="B57">
            <v>688000</v>
          </cell>
          <cell r="C57" t="str">
            <v>To Adjust surplus staff provision</v>
          </cell>
          <cell r="D57">
            <v>0</v>
          </cell>
          <cell r="E57">
            <v>0</v>
          </cell>
          <cell r="F57">
            <v>-2</v>
          </cell>
          <cell r="G57">
            <v>-2</v>
          </cell>
          <cell r="H57">
            <v>-2</v>
          </cell>
          <cell r="I57">
            <v>-2</v>
          </cell>
          <cell r="J57">
            <v>-2</v>
          </cell>
          <cell r="K57">
            <v>-2</v>
          </cell>
          <cell r="L57">
            <v>-2</v>
          </cell>
          <cell r="M57">
            <v>-2</v>
          </cell>
          <cell r="N57">
            <v>-2</v>
          </cell>
          <cell r="O57">
            <v>-2</v>
          </cell>
        </row>
        <row r="58">
          <cell r="A58" t="str">
            <v>19C</v>
          </cell>
          <cell r="B58">
            <v>688000</v>
          </cell>
          <cell r="C58" t="str">
            <v>WSIB Rebate</v>
          </cell>
          <cell r="D58">
            <v>0</v>
          </cell>
          <cell r="E58">
            <v>0</v>
          </cell>
          <cell r="F58">
            <v>-1.5</v>
          </cell>
          <cell r="G58">
            <v>-1.5</v>
          </cell>
          <cell r="H58">
            <v>-1.5</v>
          </cell>
          <cell r="I58">
            <v>-1.5</v>
          </cell>
          <cell r="J58">
            <v>-1.5</v>
          </cell>
          <cell r="K58">
            <v>-1.5</v>
          </cell>
          <cell r="L58">
            <v>-1.5</v>
          </cell>
          <cell r="M58">
            <v>-1.5</v>
          </cell>
          <cell r="N58">
            <v>-1.5</v>
          </cell>
          <cell r="O58">
            <v>-1.5</v>
          </cell>
        </row>
        <row r="59">
          <cell r="A59" t="str">
            <v>19A</v>
          </cell>
          <cell r="B59">
            <v>698030</v>
          </cell>
          <cell r="C59" t="str">
            <v>Business Model Control Account</v>
          </cell>
          <cell r="D59">
            <v>0</v>
          </cell>
          <cell r="E59">
            <v>0</v>
          </cell>
          <cell r="F59">
            <v>0</v>
          </cell>
          <cell r="G59">
            <v>6.5</v>
          </cell>
          <cell r="H59">
            <v>6.5</v>
          </cell>
          <cell r="I59">
            <v>6.5</v>
          </cell>
          <cell r="J59">
            <v>6.5</v>
          </cell>
          <cell r="K59">
            <v>6.5</v>
          </cell>
          <cell r="L59">
            <v>6.5</v>
          </cell>
          <cell r="M59">
            <v>6.5</v>
          </cell>
          <cell r="N59">
            <v>6.5</v>
          </cell>
          <cell r="O59">
            <v>6.5</v>
          </cell>
        </row>
        <row r="60">
          <cell r="C60" t="str">
            <v>Total Corporate - Other  (DeptID = 1506)</v>
          </cell>
          <cell r="D60">
            <v>3985.7252499999986</v>
          </cell>
          <cell r="E60">
            <v>3743.7624399999986</v>
          </cell>
          <cell r="F60">
            <v>-760.14881000000139</v>
          </cell>
          <cell r="G60">
            <v>-689.20681000000127</v>
          </cell>
          <cell r="H60">
            <v>-689.20681000000127</v>
          </cell>
          <cell r="I60">
            <v>-689.20681000000127</v>
          </cell>
          <cell r="J60">
            <v>-689.20681000000127</v>
          </cell>
          <cell r="K60">
            <v>-689.20681000000127</v>
          </cell>
          <cell r="L60">
            <v>-689.20681000000127</v>
          </cell>
          <cell r="M60">
            <v>-689.20681000000127</v>
          </cell>
          <cell r="N60">
            <v>-689.20681000000127</v>
          </cell>
          <cell r="O60">
            <v>-689.20681000000127</v>
          </cell>
        </row>
        <row r="62">
          <cell r="C62" t="str">
            <v xml:space="preserve">Corporate - Other  </v>
          </cell>
        </row>
        <row r="63">
          <cell r="A63">
            <v>20</v>
          </cell>
          <cell r="B63">
            <v>620011</v>
          </cell>
          <cell r="C63" t="str">
            <v>Pay - Variable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21</v>
          </cell>
          <cell r="B64">
            <v>620030</v>
          </cell>
          <cell r="C64" t="str">
            <v>Severance Pay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6">
          <cell r="C66" t="str">
            <v xml:space="preserve"> </v>
          </cell>
          <cell r="O66" t="str">
            <v xml:space="preserve"> </v>
          </cell>
        </row>
        <row r="67">
          <cell r="C67" t="str">
            <v xml:space="preserve">Total Corporate - Other 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9">
          <cell r="C69" t="str">
            <v xml:space="preserve">Total Corporate - Other </v>
          </cell>
          <cell r="D69">
            <v>3985.7252499999986</v>
          </cell>
          <cell r="E69">
            <v>3743.7624399999986</v>
          </cell>
          <cell r="F69">
            <v>-760.14881000000139</v>
          </cell>
          <cell r="G69">
            <v>-689.20681000000127</v>
          </cell>
          <cell r="H69">
            <v>-689.20681000000127</v>
          </cell>
          <cell r="I69">
            <v>-689.20681000000127</v>
          </cell>
          <cell r="J69">
            <v>-689.20681000000127</v>
          </cell>
          <cell r="K69">
            <v>-689.20681000000127</v>
          </cell>
          <cell r="L69">
            <v>-689.20681000000127</v>
          </cell>
          <cell r="M69">
            <v>-689.20681000000127</v>
          </cell>
          <cell r="N69">
            <v>-689.20681000000127</v>
          </cell>
          <cell r="O69">
            <v>-689.20681000000127</v>
          </cell>
        </row>
        <row r="70">
          <cell r="E70" t="str">
            <v xml:space="preserve"> </v>
          </cell>
        </row>
        <row r="71">
          <cell r="C71" t="str">
            <v>HONI CF&amp;S Total Corporate - Other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</row>
        <row r="73">
          <cell r="C73" t="str">
            <v>HOI</v>
          </cell>
        </row>
        <row r="74">
          <cell r="A74">
            <v>34</v>
          </cell>
          <cell r="C74" t="str">
            <v>Unassigned HOI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C75" t="str">
            <v>HOI Allocations &amp; Adjustments</v>
          </cell>
        </row>
        <row r="76">
          <cell r="B76">
            <v>690070</v>
          </cell>
          <cell r="C76" t="str">
            <v xml:space="preserve">HOI Allocation  </v>
          </cell>
          <cell r="D76">
            <v>-523.98400000000004</v>
          </cell>
          <cell r="E76">
            <v>-1047.9680000000001</v>
          </cell>
          <cell r="F76">
            <v>-1599.5680000000002</v>
          </cell>
          <cell r="G76">
            <v>-2123.5520000000001</v>
          </cell>
          <cell r="H76">
            <v>-2123.5520000000001</v>
          </cell>
          <cell r="I76">
            <v>-2123.5520000000001</v>
          </cell>
          <cell r="J76">
            <v>-2123.5520000000001</v>
          </cell>
          <cell r="K76">
            <v>-2123.5520000000001</v>
          </cell>
          <cell r="L76">
            <v>-2123.5520000000001</v>
          </cell>
          <cell r="M76">
            <v>-2123.5520000000001</v>
          </cell>
          <cell r="N76">
            <v>-2123.5520000000001</v>
          </cell>
          <cell r="O76">
            <v>-2430.4520000000002</v>
          </cell>
        </row>
        <row r="78">
          <cell r="C78" t="str">
            <v>HOI Adjustments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33</v>
          </cell>
          <cell r="B79">
            <v>620000</v>
          </cell>
          <cell r="C79" t="str">
            <v xml:space="preserve">Provisions for A/R &amp; Exit - OHE 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31</v>
          </cell>
          <cell r="B80">
            <v>620010</v>
          </cell>
          <cell r="C80" t="str">
            <v xml:space="preserve">Vacation Reserve Adjustment </v>
          </cell>
          <cell r="D80">
            <v>0</v>
          </cell>
          <cell r="E80">
            <v>0</v>
          </cell>
          <cell r="F80">
            <v>-3.0665</v>
          </cell>
          <cell r="G80">
            <v>-3.0665</v>
          </cell>
          <cell r="H80">
            <v>-3.0665</v>
          </cell>
          <cell r="I80">
            <v>-3.0665</v>
          </cell>
          <cell r="J80">
            <v>-3.0665</v>
          </cell>
          <cell r="K80">
            <v>-3.0665</v>
          </cell>
          <cell r="L80">
            <v>-3.0665</v>
          </cell>
          <cell r="M80">
            <v>-3.0665</v>
          </cell>
          <cell r="N80">
            <v>-3.0665</v>
          </cell>
          <cell r="O80">
            <v>-3.1025</v>
          </cell>
        </row>
        <row r="81">
          <cell r="A81">
            <v>35</v>
          </cell>
          <cell r="B81">
            <v>620011</v>
          </cell>
          <cell r="C81" t="str">
            <v>Pay - Variable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36</v>
          </cell>
          <cell r="B82">
            <v>620019</v>
          </cell>
          <cell r="C82" t="str">
            <v>Labour Cost Accrual &amp; adjustments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37</v>
          </cell>
          <cell r="B83">
            <v>620030</v>
          </cell>
          <cell r="C83" t="str">
            <v>Severance Pay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32</v>
          </cell>
          <cell r="B84">
            <v>620221</v>
          </cell>
          <cell r="C84" t="str">
            <v>Postage</v>
          </cell>
          <cell r="D84">
            <v>0.20599999999999999</v>
          </cell>
          <cell r="E84">
            <v>0.41410000000000002</v>
          </cell>
          <cell r="F84">
            <v>0.70148999999999995</v>
          </cell>
          <cell r="G84">
            <v>0.90700999999999998</v>
          </cell>
          <cell r="H84">
            <v>0.90700999999999998</v>
          </cell>
          <cell r="I84">
            <v>0.90700999999999998</v>
          </cell>
          <cell r="J84">
            <v>0.90700999999999998</v>
          </cell>
          <cell r="K84">
            <v>0.90700999999999998</v>
          </cell>
          <cell r="L84">
            <v>0.90700999999999998</v>
          </cell>
          <cell r="M84">
            <v>0.90700999999999998</v>
          </cell>
          <cell r="N84">
            <v>0.90700999999999998</v>
          </cell>
          <cell r="O84">
            <v>1.5080100000000001</v>
          </cell>
        </row>
        <row r="85">
          <cell r="A85">
            <v>38</v>
          </cell>
          <cell r="B85">
            <v>620240</v>
          </cell>
          <cell r="C85" t="str">
            <v xml:space="preserve">Other Contract Services - Inergi Inactive employees 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39</v>
          </cell>
          <cell r="B86">
            <v>620487</v>
          </cell>
          <cell r="C86" t="str">
            <v>GST Recovery on Pension Fund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-115.633</v>
          </cell>
        </row>
        <row r="87">
          <cell r="A87">
            <v>40</v>
          </cell>
          <cell r="B87">
            <v>620490</v>
          </cell>
          <cell r="C87" t="str">
            <v>Other Cost - General Misc.</v>
          </cell>
          <cell r="D87">
            <v>0</v>
          </cell>
          <cell r="E87">
            <v>0</v>
          </cell>
          <cell r="F87">
            <v>0.73243000000000003</v>
          </cell>
          <cell r="G87">
            <v>0.73243000000000003</v>
          </cell>
          <cell r="H87">
            <v>0.73243000000000003</v>
          </cell>
          <cell r="I87">
            <v>0.73243000000000003</v>
          </cell>
          <cell r="J87">
            <v>0.73243000000000003</v>
          </cell>
          <cell r="K87">
            <v>0.73243000000000003</v>
          </cell>
          <cell r="L87">
            <v>0.73243000000000003</v>
          </cell>
          <cell r="M87">
            <v>0.73243000000000003</v>
          </cell>
          <cell r="N87">
            <v>0.73243000000000003</v>
          </cell>
          <cell r="O87">
            <v>1.37043</v>
          </cell>
        </row>
        <row r="88">
          <cell r="A88">
            <v>41</v>
          </cell>
          <cell r="B88">
            <v>620490</v>
          </cell>
          <cell r="C88" t="str">
            <v xml:space="preserve">Reversal of accrual 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620491</v>
          </cell>
          <cell r="C89" t="str">
            <v>US Withholding Int - Link Co</v>
          </cell>
          <cell r="D89">
            <v>0.70450999999999997</v>
          </cell>
          <cell r="E89">
            <v>0.70450999999999997</v>
          </cell>
          <cell r="F89">
            <v>1.4085099999999999</v>
          </cell>
          <cell r="G89">
            <v>2.24064</v>
          </cell>
          <cell r="H89">
            <v>2.24064</v>
          </cell>
          <cell r="I89">
            <v>2.24064</v>
          </cell>
          <cell r="J89">
            <v>2.24064</v>
          </cell>
          <cell r="K89">
            <v>2.24064</v>
          </cell>
          <cell r="L89">
            <v>2.24064</v>
          </cell>
          <cell r="M89">
            <v>2.24064</v>
          </cell>
          <cell r="N89">
            <v>2.24064</v>
          </cell>
          <cell r="O89">
            <v>2.24064</v>
          </cell>
        </row>
        <row r="90">
          <cell r="A90">
            <v>42</v>
          </cell>
          <cell r="B90">
            <v>620494</v>
          </cell>
          <cell r="C90" t="str">
            <v xml:space="preserve"> Bad Debt Provision 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81</v>
          </cell>
        </row>
        <row r="91">
          <cell r="A91">
            <v>43</v>
          </cell>
          <cell r="B91">
            <v>620497</v>
          </cell>
          <cell r="C91" t="str">
            <v>Contractual  Allowances</v>
          </cell>
          <cell r="D91">
            <v>0</v>
          </cell>
          <cell r="E91">
            <v>0.12703999999999999</v>
          </cell>
          <cell r="F91">
            <v>1.74746</v>
          </cell>
          <cell r="G91">
            <v>2.28315</v>
          </cell>
          <cell r="H91">
            <v>2.28315</v>
          </cell>
          <cell r="I91">
            <v>2.28315</v>
          </cell>
          <cell r="J91">
            <v>2.28315</v>
          </cell>
          <cell r="K91">
            <v>2.28315</v>
          </cell>
          <cell r="L91">
            <v>2.28315</v>
          </cell>
          <cell r="M91">
            <v>2.28315</v>
          </cell>
          <cell r="N91">
            <v>2.28315</v>
          </cell>
          <cell r="O91">
            <v>2.9781499999999999</v>
          </cell>
        </row>
        <row r="92">
          <cell r="A92" t="str">
            <v>43A</v>
          </cell>
          <cell r="B92">
            <v>620498</v>
          </cell>
          <cell r="C92" t="str">
            <v>Trico Settlement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44</v>
          </cell>
          <cell r="B93">
            <v>620630</v>
          </cell>
          <cell r="C93" t="str">
            <v xml:space="preserve">Facility Costs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45</v>
          </cell>
          <cell r="B94">
            <v>688000</v>
          </cell>
          <cell r="C94" t="str">
            <v>Cleanup Balance</v>
          </cell>
          <cell r="D94">
            <v>0</v>
          </cell>
          <cell r="E94">
            <v>0</v>
          </cell>
          <cell r="F94">
            <v>222.50485</v>
          </cell>
          <cell r="G94">
            <v>222.50485</v>
          </cell>
          <cell r="H94">
            <v>222.50485</v>
          </cell>
          <cell r="I94">
            <v>222.50485</v>
          </cell>
          <cell r="J94">
            <v>222.50485</v>
          </cell>
          <cell r="K94">
            <v>222.50485</v>
          </cell>
          <cell r="L94">
            <v>222.50485</v>
          </cell>
          <cell r="M94">
            <v>222.50485</v>
          </cell>
          <cell r="N94">
            <v>222.50485</v>
          </cell>
          <cell r="O94">
            <v>222.22185000000002</v>
          </cell>
        </row>
        <row r="95">
          <cell r="A95">
            <v>46</v>
          </cell>
          <cell r="C95" t="str">
            <v xml:space="preserve">Other </v>
          </cell>
        </row>
        <row r="96">
          <cell r="C96" t="str">
            <v>Subtotal - HOI Allocations &amp; Adjustments</v>
          </cell>
          <cell r="D96">
            <v>-523.07348999999999</v>
          </cell>
          <cell r="E96">
            <v>-1046.72235</v>
          </cell>
          <cell r="F96">
            <v>-1375.5397600000001</v>
          </cell>
          <cell r="G96">
            <v>-1897.9504199999999</v>
          </cell>
          <cell r="H96">
            <v>-1897.9504199999999</v>
          </cell>
          <cell r="I96">
            <v>-1897.9504199999999</v>
          </cell>
          <cell r="J96">
            <v>-1897.9504199999999</v>
          </cell>
          <cell r="K96">
            <v>-1897.9504199999999</v>
          </cell>
          <cell r="L96">
            <v>-1897.9504199999999</v>
          </cell>
          <cell r="M96">
            <v>-1897.9504199999999</v>
          </cell>
          <cell r="N96">
            <v>-1897.9504199999999</v>
          </cell>
          <cell r="O96">
            <v>-2237.8684200000002</v>
          </cell>
        </row>
        <row r="97">
          <cell r="A97">
            <v>50</v>
          </cell>
          <cell r="C97" t="str">
            <v>Misc (+32+67+69)</v>
          </cell>
          <cell r="D97">
            <v>0.20599999999999999</v>
          </cell>
          <cell r="E97">
            <v>0.54113999999999995</v>
          </cell>
          <cell r="F97">
            <v>0.70148999999999995</v>
          </cell>
          <cell r="G97">
            <v>0.90700999999999998</v>
          </cell>
          <cell r="H97">
            <v>0.90700999999999998</v>
          </cell>
          <cell r="I97">
            <v>0.90700999999999998</v>
          </cell>
          <cell r="J97">
            <v>0.90700999999999998</v>
          </cell>
          <cell r="K97">
            <v>0.90700999999999998</v>
          </cell>
          <cell r="L97">
            <v>0.90700999999999998</v>
          </cell>
          <cell r="M97">
            <v>0.90700999999999998</v>
          </cell>
          <cell r="N97">
            <v>0.90700999999999998</v>
          </cell>
          <cell r="O97">
            <v>1.5080100000000001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Forecast"/>
      <sheetName val="Point Calcs"/>
      <sheetName val="CSC data capture"/>
      <sheetName val="PPSR Accomplishments-Word doc"/>
      <sheetName val="PPSR unit table-word doc"/>
      <sheetName val="GridOps VP Report"/>
      <sheetName val="CorpScoreCard"/>
      <sheetName val="Sustaining $ Budget"/>
      <sheetName val="Sustaining budget by SP"/>
    </sheetNames>
    <sheetDataSet>
      <sheetData sheetId="0" refreshError="1">
        <row r="1">
          <cell r="D1">
            <v>2</v>
          </cell>
        </row>
        <row r="13">
          <cell r="D13" t="str">
            <v>Investment</v>
          </cell>
          <cell r="E13" t="str">
            <v>Jan</v>
          </cell>
          <cell r="F13" t="str">
            <v>Feb</v>
          </cell>
          <cell r="G13" t="str">
            <v>Mar</v>
          </cell>
          <cell r="H13" t="str">
            <v>Apr</v>
          </cell>
          <cell r="I13" t="str">
            <v>May</v>
          </cell>
          <cell r="J13" t="str">
            <v>Jun</v>
          </cell>
          <cell r="K13" t="str">
            <v>Jul</v>
          </cell>
          <cell r="L13" t="str">
            <v>Aug</v>
          </cell>
          <cell r="M13" t="str">
            <v>Sep</v>
          </cell>
          <cell r="N13" t="str">
            <v>Oct</v>
          </cell>
          <cell r="O13" t="str">
            <v>Nov</v>
          </cell>
          <cell r="P13" t="str">
            <v>Dec</v>
          </cell>
        </row>
        <row r="15">
          <cell r="D15" t="str">
            <v>DML13</v>
          </cell>
          <cell r="E15">
            <v>35</v>
          </cell>
        </row>
        <row r="16">
          <cell r="D16" t="str">
            <v>DCL18</v>
          </cell>
          <cell r="E16">
            <v>409</v>
          </cell>
        </row>
        <row r="17">
          <cell r="D17" t="str">
            <v>TCL02</v>
          </cell>
          <cell r="E17">
            <v>25</v>
          </cell>
        </row>
        <row r="18">
          <cell r="D18" t="str">
            <v>TMF01</v>
          </cell>
          <cell r="E18">
            <v>127</v>
          </cell>
        </row>
        <row r="19">
          <cell r="D19" t="str">
            <v>TMF02</v>
          </cell>
          <cell r="E19">
            <v>300</v>
          </cell>
        </row>
        <row r="20">
          <cell r="D20" t="str">
            <v>DMF01</v>
          </cell>
          <cell r="E20">
            <v>103</v>
          </cell>
        </row>
        <row r="21">
          <cell r="D21" t="str">
            <v>DMF02</v>
          </cell>
          <cell r="E21">
            <v>828</v>
          </cell>
        </row>
        <row r="22">
          <cell r="D22" t="str">
            <v>PEPM</v>
          </cell>
          <cell r="E22">
            <v>3708</v>
          </cell>
          <cell r="F22">
            <v>9651</v>
          </cell>
        </row>
        <row r="23">
          <cell r="D23" t="str">
            <v>PCPM</v>
          </cell>
          <cell r="E23">
            <v>1621</v>
          </cell>
          <cell r="F23">
            <v>3574</v>
          </cell>
        </row>
        <row r="24">
          <cell r="D24" t="str">
            <v>APM</v>
          </cell>
          <cell r="E24">
            <v>8173</v>
          </cell>
          <cell r="F24">
            <v>15783</v>
          </cell>
        </row>
        <row r="25">
          <cell r="D25" t="str">
            <v>MPM</v>
          </cell>
          <cell r="E25">
            <v>232</v>
          </cell>
          <cell r="F25">
            <v>388</v>
          </cell>
        </row>
        <row r="26">
          <cell r="D26" t="str">
            <v>IPM</v>
          </cell>
          <cell r="E26">
            <v>1908</v>
          </cell>
          <cell r="F26">
            <v>3521</v>
          </cell>
        </row>
        <row r="27">
          <cell r="D27" t="str">
            <v>EPM</v>
          </cell>
          <cell r="E27">
            <v>712</v>
          </cell>
          <cell r="F27">
            <v>1365</v>
          </cell>
        </row>
        <row r="28">
          <cell r="D28" t="str">
            <v>TPM</v>
          </cell>
          <cell r="E28">
            <v>1722</v>
          </cell>
          <cell r="F28">
            <v>3750</v>
          </cell>
        </row>
        <row r="29">
          <cell r="D29" t="str">
            <v>HVP</v>
          </cell>
          <cell r="E29">
            <v>988</v>
          </cell>
          <cell r="F29">
            <v>1742</v>
          </cell>
        </row>
        <row r="30">
          <cell r="D30" t="str">
            <v>TMP-AT</v>
          </cell>
        </row>
        <row r="31">
          <cell r="D31" t="str">
            <v>TMP-DHY</v>
          </cell>
        </row>
        <row r="32">
          <cell r="D32" t="str">
            <v>TMP-LK</v>
          </cell>
        </row>
        <row r="33">
          <cell r="D33" t="str">
            <v>TMP-MLR</v>
          </cell>
        </row>
        <row r="34">
          <cell r="D34" t="str">
            <v>TMP-RAD</v>
          </cell>
        </row>
        <row r="35">
          <cell r="D35" t="str">
            <v>TMP-TCPR</v>
          </cell>
        </row>
        <row r="36">
          <cell r="D36" t="str">
            <v>TMP-ULTC</v>
          </cell>
          <cell r="F36">
            <v>2</v>
          </cell>
        </row>
        <row r="37">
          <cell r="D37" t="str">
            <v>GMPP</v>
          </cell>
          <cell r="E37">
            <v>3</v>
          </cell>
          <cell r="F37">
            <v>6</v>
          </cell>
        </row>
        <row r="38">
          <cell r="D38" t="str">
            <v>BMPP</v>
          </cell>
        </row>
        <row r="39">
          <cell r="D39" t="str">
            <v>EPR</v>
          </cell>
        </row>
        <row r="40">
          <cell r="D40" t="str">
            <v>EMPP</v>
          </cell>
        </row>
        <row r="41">
          <cell r="D41" t="str">
            <v>GRND</v>
          </cell>
        </row>
        <row r="42">
          <cell r="D42" t="str">
            <v>WLC</v>
          </cell>
        </row>
        <row r="43">
          <cell r="D43" t="str">
            <v>OPI</v>
          </cell>
          <cell r="E43">
            <v>143</v>
          </cell>
          <cell r="F43">
            <v>343</v>
          </cell>
        </row>
        <row r="44">
          <cell r="D44" t="str">
            <v>PECPM</v>
          </cell>
          <cell r="E44">
            <v>2009</v>
          </cell>
          <cell r="F44">
            <v>6314</v>
          </cell>
        </row>
        <row r="45">
          <cell r="D45" t="str">
            <v>PCCPM</v>
          </cell>
          <cell r="E45">
            <v>764</v>
          </cell>
          <cell r="F45">
            <v>2731</v>
          </cell>
        </row>
        <row r="46">
          <cell r="D46" t="str">
            <v>ACPM</v>
          </cell>
          <cell r="E46">
            <v>1108</v>
          </cell>
          <cell r="F46">
            <v>2221</v>
          </cell>
        </row>
        <row r="47">
          <cell r="D47" t="str">
            <v>ICPM</v>
          </cell>
          <cell r="E47">
            <v>1301</v>
          </cell>
          <cell r="F47">
            <v>1423</v>
          </cell>
        </row>
        <row r="48">
          <cell r="D48" t="str">
            <v>TCPM</v>
          </cell>
          <cell r="E48">
            <v>82</v>
          </cell>
          <cell r="F48">
            <v>222</v>
          </cell>
        </row>
        <row r="49">
          <cell r="D49" t="str">
            <v>HVCPM</v>
          </cell>
          <cell r="E49">
            <v>581</v>
          </cell>
          <cell r="F49">
            <v>940</v>
          </cell>
        </row>
        <row r="50">
          <cell r="D50" t="str">
            <v>DSPM</v>
          </cell>
          <cell r="E50">
            <v>1397</v>
          </cell>
          <cell r="F50">
            <v>2926</v>
          </cell>
        </row>
        <row r="51">
          <cell r="D51" t="str">
            <v>DTPP</v>
          </cell>
          <cell r="E51">
            <v>0</v>
          </cell>
          <cell r="F51">
            <v>2</v>
          </cell>
        </row>
        <row r="52">
          <cell r="D52" t="str">
            <v>DSCPM</v>
          </cell>
          <cell r="E52">
            <v>1395</v>
          </cell>
          <cell r="F52">
            <v>5429</v>
          </cell>
        </row>
        <row r="53">
          <cell r="D53" t="str">
            <v>DOMO</v>
          </cell>
          <cell r="E53">
            <v>1</v>
          </cell>
          <cell r="F53">
            <v>3</v>
          </cell>
        </row>
        <row r="54">
          <cell r="D54" t="str">
            <v>BCCP</v>
          </cell>
          <cell r="E54">
            <v>1</v>
          </cell>
          <cell r="F54">
            <v>5</v>
          </cell>
        </row>
        <row r="55">
          <cell r="D55" t="str">
            <v>BCTP</v>
          </cell>
          <cell r="E55">
            <v>4</v>
          </cell>
          <cell r="F55">
            <v>179</v>
          </cell>
        </row>
        <row r="56">
          <cell r="D56" t="str">
            <v>ICP</v>
          </cell>
          <cell r="E56">
            <v>179</v>
          </cell>
        </row>
        <row r="57">
          <cell r="D57" t="str">
            <v>TCP</v>
          </cell>
        </row>
        <row r="58">
          <cell r="D58" t="str">
            <v>SCP</v>
          </cell>
        </row>
        <row r="59">
          <cell r="D59" t="str">
            <v>BRC</v>
          </cell>
          <cell r="E59">
            <v>6</v>
          </cell>
          <cell r="F59">
            <v>12</v>
          </cell>
        </row>
        <row r="60">
          <cell r="D60" t="str">
            <v>TRM</v>
          </cell>
          <cell r="E60">
            <v>6</v>
          </cell>
          <cell r="F60">
            <v>3</v>
          </cell>
        </row>
        <row r="61">
          <cell r="D61" t="str">
            <v>HVIT</v>
          </cell>
          <cell r="E61">
            <v>2</v>
          </cell>
        </row>
        <row r="62">
          <cell r="D62" t="str">
            <v>HPAS</v>
          </cell>
        </row>
        <row r="63">
          <cell r="D63" t="str">
            <v>SACP</v>
          </cell>
        </row>
        <row r="64">
          <cell r="D64" t="str">
            <v>CBL</v>
          </cell>
        </row>
        <row r="65">
          <cell r="D65" t="str">
            <v>DSR</v>
          </cell>
        </row>
        <row r="66">
          <cell r="D66" t="str">
            <v>MUS</v>
          </cell>
        </row>
        <row r="67">
          <cell r="D67" t="str">
            <v>17204</v>
          </cell>
          <cell r="E67">
            <v>1</v>
          </cell>
        </row>
        <row r="68">
          <cell r="D68" t="str">
            <v>17219</v>
          </cell>
          <cell r="E68">
            <v>1</v>
          </cell>
        </row>
        <row r="69">
          <cell r="D69" t="str">
            <v>17238</v>
          </cell>
        </row>
        <row r="70">
          <cell r="D70" t="str">
            <v>17350</v>
          </cell>
        </row>
        <row r="71">
          <cell r="D71" t="str">
            <v>17677</v>
          </cell>
        </row>
        <row r="72">
          <cell r="D72" t="str">
            <v>17757</v>
          </cell>
        </row>
        <row r="73">
          <cell r="D73" t="str">
            <v>18538</v>
          </cell>
        </row>
        <row r="74">
          <cell r="D74" t="str">
            <v>18884</v>
          </cell>
        </row>
        <row r="75">
          <cell r="D75" t="str">
            <v>19245</v>
          </cell>
        </row>
        <row r="76">
          <cell r="D76" t="str">
            <v>SGROUND</v>
          </cell>
        </row>
        <row r="77">
          <cell r="D77" t="str">
            <v>PLC</v>
          </cell>
        </row>
        <row r="78">
          <cell r="D78" t="str">
            <v>PCT</v>
          </cell>
        </row>
        <row r="79">
          <cell r="D79" t="str">
            <v>RTU</v>
          </cell>
        </row>
        <row r="80">
          <cell r="D80" t="str">
            <v>TRNSF</v>
          </cell>
          <cell r="E80">
            <v>2</v>
          </cell>
        </row>
        <row r="81">
          <cell r="D81" t="str">
            <v>WPOLE</v>
          </cell>
          <cell r="E81">
            <v>2</v>
          </cell>
        </row>
        <row r="82">
          <cell r="D82" t="str">
            <v>ProtRP</v>
          </cell>
        </row>
        <row r="83">
          <cell r="D83" t="str">
            <v>PTONER</v>
          </cell>
        </row>
        <row r="84">
          <cell r="D84" t="str">
            <v>OCB</v>
          </cell>
        </row>
        <row r="85">
          <cell r="D85" t="str">
            <v>SHIELDW</v>
          </cell>
        </row>
        <row r="86">
          <cell r="D86" t="str">
            <v>SER</v>
          </cell>
        </row>
        <row r="87">
          <cell r="D87" t="str">
            <v>SERA</v>
          </cell>
        </row>
        <row r="88">
          <cell r="D88" t="str">
            <v>DFR</v>
          </cell>
          <cell r="E88">
            <v>7.5765898174831897E-2</v>
          </cell>
          <cell r="F88">
            <v>0.177521613832853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D89" t="str">
            <v>PCE</v>
          </cell>
          <cell r="E89">
            <v>7.5765898174831897E-2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D90" t="str">
            <v>Trble</v>
          </cell>
          <cell r="E90">
            <v>2630</v>
          </cell>
        </row>
        <row r="91">
          <cell r="D91" t="str">
            <v>Locates</v>
          </cell>
          <cell r="E91">
            <v>3227</v>
          </cell>
        </row>
        <row r="92">
          <cell r="D92" t="str">
            <v>Dis-Con</v>
          </cell>
          <cell r="E92">
            <v>795</v>
          </cell>
        </row>
        <row r="93">
          <cell r="D93" t="str">
            <v>New Conn</v>
          </cell>
          <cell r="E93">
            <v>997</v>
          </cell>
        </row>
        <row r="94">
          <cell r="D94" t="str">
            <v>Srv Upg</v>
          </cell>
          <cell r="E94">
            <v>275</v>
          </cell>
        </row>
        <row r="95">
          <cell r="D95" t="str">
            <v>Unpl ER</v>
          </cell>
          <cell r="E95">
            <v>153</v>
          </cell>
          <cell r="F95">
            <v>3.9056228799999997</v>
          </cell>
        </row>
        <row r="96">
          <cell r="D96" t="str">
            <v>Storm</v>
          </cell>
          <cell r="E96">
            <v>2.7919168999999999</v>
          </cell>
        </row>
        <row r="109">
          <cell r="D109" t="str">
            <v>Investment</v>
          </cell>
          <cell r="E109" t="str">
            <v>Jan</v>
          </cell>
          <cell r="F109" t="str">
            <v>Feb</v>
          </cell>
          <cell r="G109" t="str">
            <v>Mar</v>
          </cell>
          <cell r="H109" t="str">
            <v>Apr</v>
          </cell>
          <cell r="I109" t="str">
            <v>May</v>
          </cell>
          <cell r="J109" t="str">
            <v>Jun</v>
          </cell>
          <cell r="K109" t="str">
            <v>Jul</v>
          </cell>
          <cell r="L109" t="str">
            <v>Aug</v>
          </cell>
          <cell r="M109" t="str">
            <v>Sep</v>
          </cell>
          <cell r="N109" t="str">
            <v>Oct</v>
          </cell>
          <cell r="O109" t="str">
            <v>Nov</v>
          </cell>
          <cell r="P109" t="str">
            <v>Dec</v>
          </cell>
        </row>
        <row r="110">
          <cell r="D110" t="str">
            <v>DML13</v>
          </cell>
          <cell r="E110">
            <v>3.2682549228317077E-3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D111" t="str">
            <v>DML13</v>
          </cell>
          <cell r="E111">
            <v>3.2671183689193398E-3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D112" t="str">
            <v>DCL18</v>
          </cell>
          <cell r="E112">
            <v>5.3322810791635842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D113" t="str">
            <v>TCL02</v>
          </cell>
          <cell r="E113">
            <v>1.6721505399739922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D114" t="str">
            <v>TMF01</v>
          </cell>
          <cell r="E114">
            <v>0.35746839097027339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D115" t="str">
            <v>TMF02</v>
          </cell>
          <cell r="E115">
            <v>0.89176902703094585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D116" t="str">
            <v>DMF01</v>
          </cell>
          <cell r="E116">
            <v>0.53069750843133878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D117" t="str">
            <v>DMF02</v>
          </cell>
          <cell r="E117">
            <v>11.342880825747491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D118" t="str">
            <v>PEPM</v>
          </cell>
          <cell r="E118">
            <v>1.2917594768791969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D119" t="str">
            <v>PCPM</v>
          </cell>
          <cell r="E119">
            <v>0.71304598886808124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D120" t="str">
            <v>APM</v>
          </cell>
          <cell r="E120">
            <v>2.1084824254295236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D121" t="str">
            <v>MPM</v>
          </cell>
          <cell r="E121">
            <v>0.18229242541586166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D122" t="str">
            <v>IPM</v>
          </cell>
          <cell r="E122">
            <v>0.53102035099273903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D123" t="str">
            <v>EPM</v>
          </cell>
          <cell r="E123">
            <v>0.30912731879174798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 t="str">
            <v>TPM</v>
          </cell>
          <cell r="E124">
            <v>0.61093280174923625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D125" t="str">
            <v>HVP</v>
          </cell>
          <cell r="E125">
            <v>0.27130788060268918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D126" t="str">
            <v>TMP-AT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D127" t="str">
            <v>TMP-DHY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D128" t="str">
            <v>TMP-LK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D129" t="str">
            <v>TMP-MLR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D130" t="str">
            <v>TMP-RAD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D131" t="str">
            <v>TMP-TCPR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 t="str">
            <v>TMP-ULTC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D133" t="str">
            <v>GMPP</v>
          </cell>
          <cell r="E133">
            <v>0.72575079231228856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D134" t="str">
            <v>BMPP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 t="str">
            <v>EPR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D136" t="str">
            <v>EMPP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D137" t="str">
            <v>GRND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D138" t="str">
            <v>WLC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D139" t="str">
            <v>OPI</v>
          </cell>
          <cell r="E139">
            <v>7.7607455384866506E-2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D140" t="str">
            <v>PECPM</v>
          </cell>
          <cell r="E140">
            <v>0.80263262702682836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D141" t="str">
            <v>PCCPM</v>
          </cell>
          <cell r="E141">
            <v>0.34812821336451938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D142" t="str">
            <v>ACPM</v>
          </cell>
          <cell r="E142">
            <v>0.3256749725699512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D143" t="str">
            <v>ICPM</v>
          </cell>
          <cell r="E143">
            <v>0.52152842301517532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D144" t="str">
            <v>TCPM</v>
          </cell>
          <cell r="E144">
            <v>7.5610495265994587E-2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D145" t="str">
            <v>HVCPM</v>
          </cell>
          <cell r="E145">
            <v>0.45352636726847706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D146" t="str">
            <v>DSPM</v>
          </cell>
          <cell r="E146">
            <v>0.64382696768971848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D147" t="str">
            <v>DTPP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D148" t="str">
            <v>DSCPM</v>
          </cell>
          <cell r="E148">
            <v>0.78495968621282963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D149" t="str">
            <v>DOMO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D150" t="str">
            <v>BCCP</v>
          </cell>
          <cell r="E150">
            <v>0.26661605533206928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D151" t="str">
            <v>BCTP</v>
          </cell>
          <cell r="E151">
            <v>0.56963554749701284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D152" t="str">
            <v>ICP</v>
          </cell>
          <cell r="E152">
            <v>1.4764317690758251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D153" t="str">
            <v>TCP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D154" t="str">
            <v>SCP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D155" t="str">
            <v>BRC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D156" t="str">
            <v>TRM</v>
          </cell>
          <cell r="E156">
            <v>0.14837571753940124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D157" t="str">
            <v>HVIT</v>
          </cell>
          <cell r="E157">
            <v>0.18190140383345341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D158" t="str">
            <v>HPAS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D159" t="str">
            <v>SACP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D160" t="str">
            <v>CBL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D161" t="str">
            <v>DSR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D162" t="str">
            <v>MUS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D163" t="str">
            <v>17204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D164" t="str">
            <v>17219</v>
          </cell>
          <cell r="E164">
            <v>3.0454959068811758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D165" t="str">
            <v>17238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D166" t="str">
            <v>17350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D167" t="str">
            <v>17677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D168" t="str">
            <v>17757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D169" t="str">
            <v>18538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D170" t="str">
            <v>18884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D171" t="str">
            <v>19245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D172" t="str">
            <v>SGROUND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D173" t="str">
            <v>PLC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D174" t="str">
            <v>PCT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D175" t="str">
            <v>RTU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D176" t="str">
            <v>TRNSF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D177" t="str">
            <v>WPOLE</v>
          </cell>
          <cell r="E177">
            <v>0.13433010770709664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D178" t="str">
            <v>ProtRP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D179" t="str">
            <v>PTONER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D180" t="str">
            <v>OCB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D181" t="str">
            <v>SHIELDW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D182" t="str">
            <v>SER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D183" t="str">
            <v>SERA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D184" t="str">
            <v>DFR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D185" t="str">
            <v>PCE</v>
          </cell>
        </row>
        <row r="186">
          <cell r="D186" t="str">
            <v>Trble</v>
          </cell>
        </row>
        <row r="187">
          <cell r="D187" t="str">
            <v>Locates</v>
          </cell>
        </row>
        <row r="188">
          <cell r="D188" t="str">
            <v>Dis-Con</v>
          </cell>
        </row>
        <row r="189">
          <cell r="D189" t="str">
            <v>New Conn</v>
          </cell>
        </row>
        <row r="190">
          <cell r="D190" t="str">
            <v>Srv Upg</v>
          </cell>
        </row>
        <row r="191">
          <cell r="D191" t="str">
            <v>Unpl ER</v>
          </cell>
        </row>
        <row r="192">
          <cell r="D192" t="str">
            <v>Storm</v>
          </cell>
        </row>
      </sheetData>
      <sheetData sheetId="1" refreshError="1">
        <row r="13">
          <cell r="D13" t="str">
            <v>Investment</v>
          </cell>
          <cell r="E13" t="str">
            <v>Jan</v>
          </cell>
          <cell r="F13" t="str">
            <v>Feb</v>
          </cell>
          <cell r="G13" t="str">
            <v>Mar</v>
          </cell>
          <cell r="H13" t="str">
            <v>Apr</v>
          </cell>
          <cell r="I13" t="str">
            <v>May</v>
          </cell>
          <cell r="J13" t="str">
            <v>Jun</v>
          </cell>
          <cell r="K13" t="str">
            <v>Jul</v>
          </cell>
          <cell r="L13" t="str">
            <v>Aug</v>
          </cell>
          <cell r="M13" t="str">
            <v>Sep</v>
          </cell>
          <cell r="N13" t="str">
            <v>Oct</v>
          </cell>
          <cell r="O13" t="str">
            <v>Nov</v>
          </cell>
          <cell r="P13" t="str">
            <v>Dec</v>
          </cell>
        </row>
        <row r="15">
          <cell r="D15" t="str">
            <v>DML13</v>
          </cell>
          <cell r="E15">
            <v>0</v>
          </cell>
          <cell r="F15">
            <v>4184</v>
          </cell>
          <cell r="G15">
            <v>14192</v>
          </cell>
          <cell r="H15">
            <v>49956</v>
          </cell>
          <cell r="I15">
            <v>100412</v>
          </cell>
          <cell r="J15">
            <v>154391</v>
          </cell>
          <cell r="K15">
            <v>200188</v>
          </cell>
          <cell r="L15">
            <v>242138</v>
          </cell>
          <cell r="M15">
            <v>286707</v>
          </cell>
          <cell r="N15">
            <v>324638</v>
          </cell>
          <cell r="O15">
            <v>334103</v>
          </cell>
          <cell r="P15">
            <v>339060</v>
          </cell>
        </row>
        <row r="16">
          <cell r="D16" t="str">
            <v>DCL18</v>
          </cell>
          <cell r="E16">
            <v>609</v>
          </cell>
          <cell r="F16">
            <v>1334</v>
          </cell>
          <cell r="G16">
            <v>2456</v>
          </cell>
          <cell r="H16">
            <v>3374</v>
          </cell>
          <cell r="I16">
            <v>3973</v>
          </cell>
          <cell r="J16">
            <v>4755</v>
          </cell>
          <cell r="K16">
            <v>4879</v>
          </cell>
          <cell r="L16">
            <v>5360</v>
          </cell>
          <cell r="M16">
            <v>5870</v>
          </cell>
          <cell r="N16">
            <v>6513</v>
          </cell>
          <cell r="O16">
            <v>7000</v>
          </cell>
          <cell r="P16">
            <v>7500</v>
          </cell>
        </row>
        <row r="17">
          <cell r="D17" t="str">
            <v>TCL02</v>
          </cell>
          <cell r="E17">
            <v>0</v>
          </cell>
          <cell r="F17">
            <v>50</v>
          </cell>
          <cell r="G17">
            <v>113</v>
          </cell>
          <cell r="H17">
            <v>161</v>
          </cell>
          <cell r="I17">
            <v>207</v>
          </cell>
          <cell r="J17">
            <v>251</v>
          </cell>
          <cell r="K17">
            <v>282</v>
          </cell>
          <cell r="L17">
            <v>329</v>
          </cell>
          <cell r="M17">
            <v>381</v>
          </cell>
          <cell r="N17">
            <v>410</v>
          </cell>
          <cell r="O17">
            <v>432</v>
          </cell>
          <cell r="P17">
            <v>446</v>
          </cell>
        </row>
        <row r="18">
          <cell r="D18" t="str">
            <v>TMF01</v>
          </cell>
          <cell r="E18">
            <v>20</v>
          </cell>
          <cell r="F18">
            <v>753.55</v>
          </cell>
          <cell r="G18">
            <v>1872.66</v>
          </cell>
          <cell r="H18">
            <v>3092.41</v>
          </cell>
          <cell r="I18">
            <v>4537.1099999999997</v>
          </cell>
          <cell r="J18">
            <v>5992.11</v>
          </cell>
          <cell r="K18">
            <v>7662.11</v>
          </cell>
          <cell r="L18">
            <v>9441.7000000000007</v>
          </cell>
          <cell r="M18">
            <v>10543.1</v>
          </cell>
          <cell r="N18">
            <v>11303.1</v>
          </cell>
          <cell r="O18">
            <v>11633.1</v>
          </cell>
          <cell r="P18">
            <v>11633.1</v>
          </cell>
        </row>
        <row r="19">
          <cell r="D19" t="str">
            <v>TMF02</v>
          </cell>
          <cell r="E19">
            <v>182.07</v>
          </cell>
          <cell r="F19">
            <v>1192.07</v>
          </cell>
          <cell r="G19">
            <v>2152.0700000000002</v>
          </cell>
          <cell r="H19">
            <v>2620.0700000000002</v>
          </cell>
          <cell r="I19">
            <v>2722.07</v>
          </cell>
          <cell r="J19">
            <v>2722.07</v>
          </cell>
          <cell r="K19">
            <v>2722.07</v>
          </cell>
          <cell r="L19">
            <v>2752.07</v>
          </cell>
          <cell r="M19">
            <v>2752.07</v>
          </cell>
          <cell r="N19">
            <v>2772.07</v>
          </cell>
          <cell r="O19">
            <v>2822.07</v>
          </cell>
          <cell r="P19">
            <v>2882.17</v>
          </cell>
        </row>
        <row r="20">
          <cell r="D20" t="str">
            <v>DMF01</v>
          </cell>
          <cell r="E20">
            <v>26</v>
          </cell>
          <cell r="F20">
            <v>356</v>
          </cell>
          <cell r="G20">
            <v>836</v>
          </cell>
          <cell r="H20">
            <v>2021</v>
          </cell>
          <cell r="I20">
            <v>3571</v>
          </cell>
          <cell r="J20">
            <v>5286</v>
          </cell>
          <cell r="K20">
            <v>6996</v>
          </cell>
          <cell r="L20">
            <v>8756</v>
          </cell>
          <cell r="M20">
            <v>10656</v>
          </cell>
          <cell r="N20">
            <v>12334</v>
          </cell>
          <cell r="O20">
            <v>13500</v>
          </cell>
          <cell r="P20">
            <v>13500</v>
          </cell>
        </row>
        <row r="21">
          <cell r="D21" t="str">
            <v>DMF02</v>
          </cell>
          <cell r="E21">
            <v>554</v>
          </cell>
          <cell r="F21">
            <v>1214</v>
          </cell>
          <cell r="G21">
            <v>2140</v>
          </cell>
          <cell r="H21">
            <v>3220</v>
          </cell>
          <cell r="I21">
            <v>4315</v>
          </cell>
          <cell r="J21">
            <v>5405</v>
          </cell>
          <cell r="K21">
            <v>6592</v>
          </cell>
          <cell r="L21">
            <v>7759</v>
          </cell>
          <cell r="M21">
            <v>9227</v>
          </cell>
          <cell r="N21">
            <v>10544</v>
          </cell>
          <cell r="O21">
            <v>11930</v>
          </cell>
          <cell r="P21">
            <v>12730</v>
          </cell>
        </row>
        <row r="22">
          <cell r="D22" t="str">
            <v>PEPM</v>
          </cell>
          <cell r="E22">
            <v>5992</v>
          </cell>
          <cell r="F22">
            <v>12837</v>
          </cell>
          <cell r="G22">
            <v>22642</v>
          </cell>
          <cell r="H22">
            <v>34731</v>
          </cell>
          <cell r="I22">
            <v>50393</v>
          </cell>
          <cell r="J22">
            <v>62186</v>
          </cell>
          <cell r="K22">
            <v>72312</v>
          </cell>
          <cell r="L22">
            <v>83497</v>
          </cell>
          <cell r="M22">
            <v>95690</v>
          </cell>
          <cell r="N22">
            <v>110111</v>
          </cell>
          <cell r="O22">
            <v>124702</v>
          </cell>
          <cell r="P22">
            <v>137000</v>
          </cell>
        </row>
        <row r="23">
          <cell r="D23" t="str">
            <v>PCPM</v>
          </cell>
          <cell r="E23">
            <v>3298</v>
          </cell>
          <cell r="F23">
            <v>6767</v>
          </cell>
          <cell r="G23">
            <v>10069</v>
          </cell>
          <cell r="H23">
            <v>13198</v>
          </cell>
          <cell r="I23">
            <v>16918</v>
          </cell>
          <cell r="J23">
            <v>19502</v>
          </cell>
          <cell r="K23">
            <v>21745</v>
          </cell>
          <cell r="L23">
            <v>24722</v>
          </cell>
          <cell r="M23">
            <v>27596</v>
          </cell>
          <cell r="N23">
            <v>30704</v>
          </cell>
          <cell r="O23">
            <v>34144</v>
          </cell>
          <cell r="P23">
            <v>38000</v>
          </cell>
        </row>
        <row r="24">
          <cell r="D24" t="str">
            <v>APM</v>
          </cell>
          <cell r="E24">
            <v>4500</v>
          </cell>
          <cell r="F24">
            <v>8500</v>
          </cell>
          <cell r="G24">
            <v>12500</v>
          </cell>
          <cell r="H24">
            <v>16500</v>
          </cell>
          <cell r="I24">
            <v>20500</v>
          </cell>
          <cell r="J24">
            <v>23000</v>
          </cell>
          <cell r="K24">
            <v>25500</v>
          </cell>
          <cell r="L24">
            <v>28000</v>
          </cell>
          <cell r="M24">
            <v>31500</v>
          </cell>
          <cell r="N24">
            <v>35000</v>
          </cell>
          <cell r="O24">
            <v>38500</v>
          </cell>
          <cell r="P24">
            <v>42000</v>
          </cell>
        </row>
        <row r="25">
          <cell r="D25" t="str">
            <v>MPM</v>
          </cell>
          <cell r="E25">
            <v>221</v>
          </cell>
          <cell r="F25">
            <v>436</v>
          </cell>
          <cell r="G25">
            <v>693</v>
          </cell>
          <cell r="H25">
            <v>915</v>
          </cell>
          <cell r="I25">
            <v>1314</v>
          </cell>
          <cell r="J25">
            <v>1583</v>
          </cell>
          <cell r="K25">
            <v>1798</v>
          </cell>
          <cell r="L25">
            <v>2149</v>
          </cell>
          <cell r="M25">
            <v>2442</v>
          </cell>
          <cell r="N25">
            <v>2721</v>
          </cell>
          <cell r="O25">
            <v>2978</v>
          </cell>
          <cell r="P25">
            <v>3200</v>
          </cell>
        </row>
        <row r="26">
          <cell r="D26" t="str">
            <v>IPM</v>
          </cell>
          <cell r="E26">
            <v>600</v>
          </cell>
          <cell r="F26">
            <v>1327</v>
          </cell>
          <cell r="G26">
            <v>1952</v>
          </cell>
          <cell r="H26">
            <v>2649</v>
          </cell>
          <cell r="I26">
            <v>4448</v>
          </cell>
          <cell r="J26">
            <v>9021</v>
          </cell>
          <cell r="K26">
            <v>9576</v>
          </cell>
          <cell r="L26">
            <v>11458</v>
          </cell>
          <cell r="M26">
            <v>12104</v>
          </cell>
          <cell r="N26">
            <v>13149</v>
          </cell>
          <cell r="O26">
            <v>13878</v>
          </cell>
          <cell r="P26">
            <v>19500</v>
          </cell>
        </row>
        <row r="27">
          <cell r="D27" t="str">
            <v>EPM</v>
          </cell>
          <cell r="E27">
            <v>51</v>
          </cell>
          <cell r="F27">
            <v>116</v>
          </cell>
          <cell r="G27">
            <v>182</v>
          </cell>
          <cell r="H27">
            <v>331</v>
          </cell>
          <cell r="I27">
            <v>625</v>
          </cell>
          <cell r="J27">
            <v>830</v>
          </cell>
          <cell r="K27">
            <v>949</v>
          </cell>
          <cell r="L27">
            <v>1113</v>
          </cell>
          <cell r="M27">
            <v>1288</v>
          </cell>
          <cell r="N27">
            <v>1370</v>
          </cell>
          <cell r="O27">
            <v>1446</v>
          </cell>
          <cell r="P27">
            <v>1500</v>
          </cell>
        </row>
        <row r="28">
          <cell r="D28" t="str">
            <v>TPM</v>
          </cell>
          <cell r="E28">
            <v>1193</v>
          </cell>
          <cell r="F28">
            <v>2318</v>
          </cell>
          <cell r="G28">
            <v>3287</v>
          </cell>
          <cell r="H28">
            <v>3980</v>
          </cell>
          <cell r="I28">
            <v>4712</v>
          </cell>
          <cell r="J28">
            <v>5448</v>
          </cell>
          <cell r="K28">
            <v>6298</v>
          </cell>
          <cell r="L28">
            <v>7424</v>
          </cell>
          <cell r="M28">
            <v>8342</v>
          </cell>
          <cell r="N28">
            <v>9558</v>
          </cell>
          <cell r="O28">
            <v>11106</v>
          </cell>
          <cell r="P28">
            <v>12000</v>
          </cell>
        </row>
        <row r="29">
          <cell r="D29" t="str">
            <v>HVP</v>
          </cell>
          <cell r="E29">
            <v>622</v>
          </cell>
          <cell r="F29">
            <v>1235</v>
          </cell>
          <cell r="G29">
            <v>2153</v>
          </cell>
          <cell r="H29">
            <v>2667</v>
          </cell>
          <cell r="I29">
            <v>3598</v>
          </cell>
          <cell r="J29">
            <v>4658</v>
          </cell>
          <cell r="K29">
            <v>5626</v>
          </cell>
          <cell r="L29">
            <v>6667</v>
          </cell>
          <cell r="M29">
            <v>7643</v>
          </cell>
          <cell r="N29">
            <v>8615</v>
          </cell>
          <cell r="O29">
            <v>9522</v>
          </cell>
          <cell r="P29">
            <v>10300</v>
          </cell>
        </row>
        <row r="30">
          <cell r="D30" t="str">
            <v>TMP-AT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1</v>
          </cell>
          <cell r="L30">
            <v>1</v>
          </cell>
          <cell r="M30">
            <v>2</v>
          </cell>
          <cell r="N30">
            <v>3</v>
          </cell>
          <cell r="O30">
            <v>3</v>
          </cell>
          <cell r="P30">
            <v>4</v>
          </cell>
        </row>
        <row r="31">
          <cell r="D31" t="str">
            <v>TMP-DHY</v>
          </cell>
          <cell r="E31">
            <v>0</v>
          </cell>
          <cell r="F31">
            <v>0</v>
          </cell>
          <cell r="G31">
            <v>1</v>
          </cell>
          <cell r="H31">
            <v>2</v>
          </cell>
          <cell r="I31">
            <v>2</v>
          </cell>
          <cell r="J31">
            <v>2</v>
          </cell>
          <cell r="K31">
            <v>3</v>
          </cell>
          <cell r="L31">
            <v>4</v>
          </cell>
          <cell r="M31">
            <v>4</v>
          </cell>
          <cell r="N31">
            <v>5</v>
          </cell>
          <cell r="O31">
            <v>5</v>
          </cell>
          <cell r="P31">
            <v>6</v>
          </cell>
        </row>
        <row r="32">
          <cell r="D32" t="str">
            <v>TMP-LK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1</v>
          </cell>
          <cell r="K32">
            <v>2</v>
          </cell>
          <cell r="L32">
            <v>2</v>
          </cell>
          <cell r="M32">
            <v>3</v>
          </cell>
          <cell r="N32">
            <v>3</v>
          </cell>
          <cell r="O32">
            <v>3</v>
          </cell>
          <cell r="P32">
            <v>4</v>
          </cell>
        </row>
        <row r="33">
          <cell r="D33" t="str">
            <v>TMP-MLR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2</v>
          </cell>
          <cell r="M33">
            <v>2</v>
          </cell>
          <cell r="N33">
            <v>3</v>
          </cell>
          <cell r="O33">
            <v>4</v>
          </cell>
          <cell r="P33">
            <v>4</v>
          </cell>
        </row>
        <row r="34">
          <cell r="D34" t="str">
            <v>TMP-RAD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2</v>
          </cell>
          <cell r="O34">
            <v>2</v>
          </cell>
          <cell r="P34">
            <v>2</v>
          </cell>
        </row>
        <row r="35">
          <cell r="D35" t="str">
            <v>TMP-TCPR</v>
          </cell>
          <cell r="E35">
            <v>0</v>
          </cell>
          <cell r="F35">
            <v>0</v>
          </cell>
          <cell r="G35">
            <v>1</v>
          </cell>
          <cell r="H35">
            <v>1</v>
          </cell>
          <cell r="I35">
            <v>1</v>
          </cell>
          <cell r="J35">
            <v>2</v>
          </cell>
          <cell r="K35">
            <v>3</v>
          </cell>
          <cell r="L35">
            <v>3</v>
          </cell>
          <cell r="M35">
            <v>5</v>
          </cell>
          <cell r="N35">
            <v>6</v>
          </cell>
          <cell r="O35">
            <v>7</v>
          </cell>
          <cell r="P35">
            <v>8</v>
          </cell>
        </row>
        <row r="36">
          <cell r="D36" t="str">
            <v>TMP-ULTC</v>
          </cell>
          <cell r="E36">
            <v>0</v>
          </cell>
          <cell r="F36">
            <v>1</v>
          </cell>
          <cell r="G36">
            <v>2</v>
          </cell>
          <cell r="H36">
            <v>4</v>
          </cell>
          <cell r="I36">
            <v>6</v>
          </cell>
          <cell r="J36">
            <v>10</v>
          </cell>
          <cell r="K36">
            <v>12</v>
          </cell>
          <cell r="L36">
            <v>14</v>
          </cell>
          <cell r="M36">
            <v>18</v>
          </cell>
          <cell r="N36">
            <v>22</v>
          </cell>
          <cell r="O36">
            <v>26</v>
          </cell>
          <cell r="P36">
            <v>30</v>
          </cell>
        </row>
        <row r="37">
          <cell r="D37" t="str">
            <v>GMPP</v>
          </cell>
          <cell r="E37">
            <v>0</v>
          </cell>
          <cell r="F37">
            <v>1</v>
          </cell>
          <cell r="G37">
            <v>1</v>
          </cell>
          <cell r="H37">
            <v>2</v>
          </cell>
          <cell r="I37">
            <v>4</v>
          </cell>
          <cell r="J37">
            <v>6</v>
          </cell>
          <cell r="K37">
            <v>9</v>
          </cell>
          <cell r="L37">
            <v>12</v>
          </cell>
          <cell r="M37">
            <v>14</v>
          </cell>
          <cell r="N37">
            <v>19</v>
          </cell>
          <cell r="O37">
            <v>22</v>
          </cell>
          <cell r="P37">
            <v>23</v>
          </cell>
        </row>
        <row r="38">
          <cell r="D38" t="str">
            <v>BMPP</v>
          </cell>
          <cell r="E38">
            <v>0</v>
          </cell>
          <cell r="F38">
            <v>1</v>
          </cell>
          <cell r="G38">
            <v>4</v>
          </cell>
          <cell r="H38">
            <v>7</v>
          </cell>
          <cell r="I38">
            <v>12</v>
          </cell>
          <cell r="J38">
            <v>15</v>
          </cell>
          <cell r="K38">
            <v>18</v>
          </cell>
          <cell r="L38">
            <v>22</v>
          </cell>
          <cell r="M38">
            <v>26</v>
          </cell>
          <cell r="N38">
            <v>32</v>
          </cell>
          <cell r="O38">
            <v>34</v>
          </cell>
          <cell r="P38">
            <v>35</v>
          </cell>
        </row>
        <row r="39">
          <cell r="D39" t="str">
            <v>EPR</v>
          </cell>
          <cell r="E39">
            <v>3</v>
          </cell>
          <cell r="F39">
            <v>8</v>
          </cell>
          <cell r="G39">
            <v>15</v>
          </cell>
          <cell r="H39">
            <v>27</v>
          </cell>
          <cell r="I39">
            <v>44</v>
          </cell>
          <cell r="J39">
            <v>61</v>
          </cell>
          <cell r="K39">
            <v>87</v>
          </cell>
          <cell r="L39">
            <v>113</v>
          </cell>
          <cell r="M39">
            <v>144</v>
          </cell>
          <cell r="N39">
            <v>179</v>
          </cell>
          <cell r="O39">
            <v>216</v>
          </cell>
          <cell r="P39">
            <v>250</v>
          </cell>
        </row>
        <row r="40">
          <cell r="D40" t="str">
            <v>EMPP</v>
          </cell>
          <cell r="E40">
            <v>0</v>
          </cell>
          <cell r="F40">
            <v>0</v>
          </cell>
          <cell r="G40">
            <v>1</v>
          </cell>
          <cell r="H40">
            <v>4</v>
          </cell>
          <cell r="I40">
            <v>10</v>
          </cell>
          <cell r="J40">
            <v>14</v>
          </cell>
          <cell r="K40">
            <v>16</v>
          </cell>
          <cell r="L40">
            <v>20</v>
          </cell>
          <cell r="M40">
            <v>24</v>
          </cell>
          <cell r="N40">
            <v>27</v>
          </cell>
          <cell r="O40">
            <v>29</v>
          </cell>
          <cell r="P40">
            <v>30</v>
          </cell>
        </row>
        <row r="41">
          <cell r="D41" t="str">
            <v>GRND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</v>
          </cell>
          <cell r="J41">
            <v>9</v>
          </cell>
          <cell r="K41">
            <v>13</v>
          </cell>
          <cell r="L41">
            <v>18</v>
          </cell>
          <cell r="M41">
            <v>20</v>
          </cell>
          <cell r="N41">
            <v>21</v>
          </cell>
          <cell r="O41">
            <v>22</v>
          </cell>
          <cell r="P41">
            <v>22</v>
          </cell>
        </row>
        <row r="42">
          <cell r="D42" t="str">
            <v>WLC</v>
          </cell>
          <cell r="E42">
            <v>0</v>
          </cell>
          <cell r="F42">
            <v>0</v>
          </cell>
          <cell r="G42">
            <v>1</v>
          </cell>
          <cell r="H42">
            <v>1</v>
          </cell>
          <cell r="I42">
            <v>3</v>
          </cell>
          <cell r="J42">
            <v>4</v>
          </cell>
          <cell r="K42">
            <v>6</v>
          </cell>
          <cell r="L42">
            <v>7</v>
          </cell>
          <cell r="M42">
            <v>10</v>
          </cell>
          <cell r="N42">
            <v>12</v>
          </cell>
          <cell r="O42">
            <v>14</v>
          </cell>
          <cell r="P42">
            <v>15</v>
          </cell>
        </row>
        <row r="43">
          <cell r="D43" t="str">
            <v>OPI</v>
          </cell>
          <cell r="E43">
            <v>135</v>
          </cell>
          <cell r="F43">
            <v>316</v>
          </cell>
          <cell r="G43">
            <v>501</v>
          </cell>
          <cell r="H43">
            <v>658</v>
          </cell>
          <cell r="I43">
            <v>847</v>
          </cell>
          <cell r="J43">
            <v>1058</v>
          </cell>
          <cell r="K43">
            <v>1235</v>
          </cell>
          <cell r="L43">
            <v>1436</v>
          </cell>
          <cell r="M43">
            <v>1617</v>
          </cell>
          <cell r="N43">
            <v>1849</v>
          </cell>
          <cell r="O43">
            <v>2148</v>
          </cell>
          <cell r="P43">
            <v>2400</v>
          </cell>
        </row>
        <row r="44">
          <cell r="D44" t="str">
            <v>PECPM</v>
          </cell>
          <cell r="E44">
            <v>3017</v>
          </cell>
          <cell r="F44">
            <v>6085</v>
          </cell>
          <cell r="G44">
            <v>9981</v>
          </cell>
          <cell r="H44">
            <v>13941</v>
          </cell>
          <cell r="I44">
            <v>19129</v>
          </cell>
          <cell r="J44">
            <v>23969</v>
          </cell>
          <cell r="K44">
            <v>27826</v>
          </cell>
          <cell r="L44">
            <v>32978</v>
          </cell>
          <cell r="M44">
            <v>36539</v>
          </cell>
          <cell r="N44">
            <v>41514</v>
          </cell>
          <cell r="O44">
            <v>46330</v>
          </cell>
          <cell r="P44">
            <v>50000</v>
          </cell>
        </row>
        <row r="45">
          <cell r="D45" t="str">
            <v>PCCPM</v>
          </cell>
          <cell r="E45">
            <v>461</v>
          </cell>
          <cell r="F45">
            <v>985</v>
          </cell>
          <cell r="G45">
            <v>1732</v>
          </cell>
          <cell r="H45">
            <v>2584</v>
          </cell>
          <cell r="I45">
            <v>3631</v>
          </cell>
          <cell r="J45">
            <v>4597</v>
          </cell>
          <cell r="K45">
            <v>5304</v>
          </cell>
          <cell r="L45">
            <v>6205</v>
          </cell>
          <cell r="M45">
            <v>7092</v>
          </cell>
          <cell r="N45">
            <v>8119</v>
          </cell>
          <cell r="O45">
            <v>9117</v>
          </cell>
          <cell r="P45">
            <v>10000</v>
          </cell>
        </row>
        <row r="46">
          <cell r="D46" t="str">
            <v>ACPM</v>
          </cell>
          <cell r="E46">
            <v>1923</v>
          </cell>
          <cell r="F46">
            <v>3887</v>
          </cell>
          <cell r="G46">
            <v>5203</v>
          </cell>
          <cell r="H46">
            <v>5920</v>
          </cell>
          <cell r="I46">
            <v>6990</v>
          </cell>
          <cell r="J46">
            <v>7781</v>
          </cell>
          <cell r="K46">
            <v>8642</v>
          </cell>
          <cell r="L46">
            <v>9732</v>
          </cell>
          <cell r="M46">
            <v>10317</v>
          </cell>
          <cell r="N46">
            <v>11196</v>
          </cell>
          <cell r="O46">
            <v>11775</v>
          </cell>
          <cell r="P46">
            <v>13000</v>
          </cell>
        </row>
        <row r="47">
          <cell r="D47" t="str">
            <v>ICPM</v>
          </cell>
          <cell r="E47">
            <v>216</v>
          </cell>
          <cell r="F47">
            <v>492</v>
          </cell>
          <cell r="G47">
            <v>619</v>
          </cell>
          <cell r="H47">
            <v>789</v>
          </cell>
          <cell r="I47">
            <v>1212</v>
          </cell>
          <cell r="J47">
            <v>1441</v>
          </cell>
          <cell r="K47">
            <v>1681</v>
          </cell>
          <cell r="L47">
            <v>1740</v>
          </cell>
          <cell r="M47">
            <v>1866</v>
          </cell>
          <cell r="N47">
            <v>2128</v>
          </cell>
          <cell r="O47">
            <v>2464</v>
          </cell>
          <cell r="P47">
            <v>2500</v>
          </cell>
        </row>
        <row r="48">
          <cell r="D48" t="str">
            <v>TCPM</v>
          </cell>
          <cell r="E48">
            <v>131</v>
          </cell>
          <cell r="F48">
            <v>247</v>
          </cell>
          <cell r="G48">
            <v>362</v>
          </cell>
          <cell r="H48">
            <v>482</v>
          </cell>
          <cell r="I48">
            <v>637</v>
          </cell>
          <cell r="J48">
            <v>756</v>
          </cell>
          <cell r="K48">
            <v>858</v>
          </cell>
          <cell r="L48">
            <v>998</v>
          </cell>
          <cell r="M48">
            <v>1140</v>
          </cell>
          <cell r="N48">
            <v>1333</v>
          </cell>
          <cell r="O48">
            <v>1483</v>
          </cell>
          <cell r="P48">
            <v>1600</v>
          </cell>
        </row>
        <row r="49">
          <cell r="D49" t="str">
            <v>HVCPM</v>
          </cell>
          <cell r="E49">
            <v>157</v>
          </cell>
          <cell r="F49">
            <v>323</v>
          </cell>
          <cell r="G49">
            <v>669</v>
          </cell>
          <cell r="H49">
            <v>875</v>
          </cell>
          <cell r="I49">
            <v>1042</v>
          </cell>
          <cell r="J49">
            <v>1245</v>
          </cell>
          <cell r="K49">
            <v>1440</v>
          </cell>
          <cell r="L49">
            <v>1869</v>
          </cell>
          <cell r="M49">
            <v>2103</v>
          </cell>
          <cell r="N49">
            <v>2342</v>
          </cell>
          <cell r="O49">
            <v>2516</v>
          </cell>
          <cell r="P49">
            <v>2700</v>
          </cell>
        </row>
        <row r="50">
          <cell r="D50" t="str">
            <v>DSPM</v>
          </cell>
          <cell r="E50">
            <v>1556</v>
          </cell>
          <cell r="F50">
            <v>3734</v>
          </cell>
          <cell r="G50">
            <v>6702</v>
          </cell>
          <cell r="H50">
            <v>9503</v>
          </cell>
          <cell r="I50">
            <v>13867</v>
          </cell>
          <cell r="J50">
            <v>18178</v>
          </cell>
          <cell r="K50">
            <v>22464</v>
          </cell>
          <cell r="L50">
            <v>26781</v>
          </cell>
          <cell r="M50">
            <v>30430</v>
          </cell>
          <cell r="N50">
            <v>34357</v>
          </cell>
          <cell r="O50">
            <v>38427</v>
          </cell>
          <cell r="P50">
            <v>42000</v>
          </cell>
        </row>
        <row r="51">
          <cell r="D51" t="str">
            <v>DTPP</v>
          </cell>
          <cell r="E51">
            <v>1</v>
          </cell>
          <cell r="F51">
            <v>3</v>
          </cell>
          <cell r="G51">
            <v>6</v>
          </cell>
          <cell r="H51">
            <v>8</v>
          </cell>
          <cell r="I51">
            <v>11</v>
          </cell>
          <cell r="J51">
            <v>14</v>
          </cell>
          <cell r="K51">
            <v>18</v>
          </cell>
          <cell r="L51">
            <v>22</v>
          </cell>
          <cell r="M51">
            <v>25</v>
          </cell>
          <cell r="N51">
            <v>29</v>
          </cell>
          <cell r="O51">
            <v>33</v>
          </cell>
          <cell r="P51">
            <v>35</v>
          </cell>
        </row>
        <row r="52">
          <cell r="D52" t="str">
            <v>DSCPM</v>
          </cell>
          <cell r="E52">
            <v>1391</v>
          </cell>
          <cell r="F52">
            <v>2425</v>
          </cell>
          <cell r="G52">
            <v>3786</v>
          </cell>
          <cell r="H52">
            <v>5336</v>
          </cell>
          <cell r="I52">
            <v>7368</v>
          </cell>
          <cell r="J52">
            <v>9142</v>
          </cell>
          <cell r="K52">
            <v>10935</v>
          </cell>
          <cell r="L52">
            <v>13124</v>
          </cell>
          <cell r="M52">
            <v>15578</v>
          </cell>
          <cell r="N52">
            <v>18139</v>
          </cell>
          <cell r="O52">
            <v>21038</v>
          </cell>
          <cell r="P52">
            <v>23000</v>
          </cell>
        </row>
        <row r="53">
          <cell r="D53" t="str">
            <v>DOMO</v>
          </cell>
          <cell r="E53">
            <v>4</v>
          </cell>
          <cell r="F53">
            <v>10</v>
          </cell>
          <cell r="G53">
            <v>16</v>
          </cell>
          <cell r="H53">
            <v>22</v>
          </cell>
          <cell r="I53">
            <v>28</v>
          </cell>
          <cell r="J53">
            <v>34</v>
          </cell>
          <cell r="K53">
            <v>40</v>
          </cell>
          <cell r="L53">
            <v>46</v>
          </cell>
          <cell r="M53">
            <v>52</v>
          </cell>
          <cell r="N53">
            <v>58</v>
          </cell>
          <cell r="O53">
            <v>64</v>
          </cell>
          <cell r="P53">
            <v>70</v>
          </cell>
        </row>
        <row r="54">
          <cell r="D54" t="str">
            <v>BCCP</v>
          </cell>
          <cell r="E54">
            <v>1</v>
          </cell>
          <cell r="F54">
            <v>4</v>
          </cell>
          <cell r="G54">
            <v>5</v>
          </cell>
          <cell r="H54">
            <v>7</v>
          </cell>
          <cell r="I54">
            <v>10</v>
          </cell>
          <cell r="J54">
            <v>12</v>
          </cell>
          <cell r="K54">
            <v>13</v>
          </cell>
          <cell r="L54">
            <v>14</v>
          </cell>
          <cell r="M54">
            <v>15</v>
          </cell>
          <cell r="N54">
            <v>16</v>
          </cell>
          <cell r="O54">
            <v>18</v>
          </cell>
          <cell r="P54">
            <v>19</v>
          </cell>
        </row>
        <row r="55">
          <cell r="D55" t="str">
            <v>BCTP</v>
          </cell>
          <cell r="E55">
            <v>1</v>
          </cell>
          <cell r="F55">
            <v>2</v>
          </cell>
          <cell r="G55">
            <v>4</v>
          </cell>
          <cell r="H55">
            <v>5</v>
          </cell>
          <cell r="I55">
            <v>6</v>
          </cell>
          <cell r="J55">
            <v>7</v>
          </cell>
          <cell r="K55">
            <v>7</v>
          </cell>
          <cell r="L55">
            <v>7</v>
          </cell>
          <cell r="M55">
            <v>8</v>
          </cell>
          <cell r="N55">
            <v>9</v>
          </cell>
          <cell r="O55">
            <v>10</v>
          </cell>
          <cell r="P55">
            <v>13</v>
          </cell>
        </row>
        <row r="56">
          <cell r="D56" t="str">
            <v>ICP</v>
          </cell>
          <cell r="E56">
            <v>128</v>
          </cell>
          <cell r="F56">
            <v>234</v>
          </cell>
          <cell r="G56">
            <v>330</v>
          </cell>
          <cell r="H56">
            <v>404</v>
          </cell>
          <cell r="I56">
            <v>482</v>
          </cell>
          <cell r="J56">
            <v>543</v>
          </cell>
          <cell r="K56">
            <v>598</v>
          </cell>
          <cell r="L56">
            <v>658</v>
          </cell>
          <cell r="M56">
            <v>766</v>
          </cell>
          <cell r="N56">
            <v>884</v>
          </cell>
          <cell r="O56">
            <v>1015</v>
          </cell>
          <cell r="P56">
            <v>1087</v>
          </cell>
        </row>
        <row r="57">
          <cell r="D57" t="str">
            <v>TCP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1</v>
          </cell>
          <cell r="L57">
            <v>1</v>
          </cell>
          <cell r="M57">
            <v>2</v>
          </cell>
          <cell r="N57">
            <v>2</v>
          </cell>
          <cell r="O57">
            <v>3</v>
          </cell>
          <cell r="P57">
            <v>4</v>
          </cell>
        </row>
        <row r="58">
          <cell r="D58" t="str">
            <v>SCP</v>
          </cell>
          <cell r="E58">
            <v>0</v>
          </cell>
          <cell r="F58">
            <v>0</v>
          </cell>
          <cell r="G58">
            <v>0</v>
          </cell>
          <cell r="H58">
            <v>1</v>
          </cell>
          <cell r="I58">
            <v>2</v>
          </cell>
          <cell r="J58">
            <v>5</v>
          </cell>
          <cell r="K58">
            <v>9</v>
          </cell>
          <cell r="L58">
            <v>13</v>
          </cell>
          <cell r="M58">
            <v>17</v>
          </cell>
          <cell r="N58">
            <v>22</v>
          </cell>
          <cell r="O58">
            <v>27</v>
          </cell>
          <cell r="P58">
            <v>30</v>
          </cell>
        </row>
        <row r="59">
          <cell r="D59" t="str">
            <v>BRC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</v>
          </cell>
          <cell r="L59">
            <v>1</v>
          </cell>
          <cell r="M59">
            <v>2</v>
          </cell>
          <cell r="N59">
            <v>3</v>
          </cell>
          <cell r="O59">
            <v>3</v>
          </cell>
          <cell r="P59">
            <v>4</v>
          </cell>
        </row>
        <row r="60">
          <cell r="D60" t="str">
            <v>TRM</v>
          </cell>
          <cell r="E60">
            <v>0</v>
          </cell>
          <cell r="F60">
            <v>0</v>
          </cell>
          <cell r="G60">
            <v>12</v>
          </cell>
          <cell r="H60">
            <v>24</v>
          </cell>
          <cell r="I60">
            <v>36</v>
          </cell>
          <cell r="J60">
            <v>51</v>
          </cell>
          <cell r="K60">
            <v>63</v>
          </cell>
          <cell r="L60">
            <v>75</v>
          </cell>
          <cell r="M60">
            <v>90</v>
          </cell>
          <cell r="N60">
            <v>105</v>
          </cell>
          <cell r="O60">
            <v>120</v>
          </cell>
          <cell r="P60">
            <v>120</v>
          </cell>
        </row>
        <row r="61">
          <cell r="D61" t="str">
            <v>HVIT</v>
          </cell>
          <cell r="E61">
            <v>0</v>
          </cell>
          <cell r="F61">
            <v>3</v>
          </cell>
          <cell r="G61">
            <v>10</v>
          </cell>
          <cell r="H61">
            <v>13</v>
          </cell>
          <cell r="I61">
            <v>22</v>
          </cell>
          <cell r="J61">
            <v>25</v>
          </cell>
          <cell r="K61">
            <v>25</v>
          </cell>
          <cell r="L61">
            <v>28</v>
          </cell>
          <cell r="M61">
            <v>40</v>
          </cell>
          <cell r="N61">
            <v>55</v>
          </cell>
          <cell r="O61">
            <v>64</v>
          </cell>
          <cell r="P61">
            <v>67</v>
          </cell>
        </row>
        <row r="62">
          <cell r="D62" t="str">
            <v>HPAS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1</v>
          </cell>
          <cell r="L62">
            <v>1</v>
          </cell>
          <cell r="M62">
            <v>2</v>
          </cell>
          <cell r="N62">
            <v>2</v>
          </cell>
          <cell r="O62">
            <v>2</v>
          </cell>
          <cell r="P62">
            <v>3</v>
          </cell>
        </row>
        <row r="63">
          <cell r="D63" t="str">
            <v>SACP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2</v>
          </cell>
          <cell r="O63">
            <v>2</v>
          </cell>
          <cell r="P63">
            <v>3</v>
          </cell>
        </row>
        <row r="64">
          <cell r="D64" t="str">
            <v>CBL</v>
          </cell>
          <cell r="E64">
            <v>0</v>
          </cell>
          <cell r="F64">
            <v>0</v>
          </cell>
          <cell r="G64">
            <v>0</v>
          </cell>
          <cell r="H64">
            <v>2</v>
          </cell>
          <cell r="I64">
            <v>3</v>
          </cell>
          <cell r="J64">
            <v>6</v>
          </cell>
          <cell r="K64">
            <v>6</v>
          </cell>
          <cell r="L64">
            <v>6</v>
          </cell>
          <cell r="M64">
            <v>9</v>
          </cell>
          <cell r="N64">
            <v>12</v>
          </cell>
          <cell r="O64">
            <v>15</v>
          </cell>
          <cell r="P64">
            <v>15</v>
          </cell>
        </row>
        <row r="65">
          <cell r="D65" t="str">
            <v>DSR</v>
          </cell>
          <cell r="E65">
            <v>2</v>
          </cell>
          <cell r="F65">
            <v>4</v>
          </cell>
          <cell r="G65">
            <v>6</v>
          </cell>
          <cell r="H65">
            <v>9</v>
          </cell>
          <cell r="I65">
            <v>13</v>
          </cell>
          <cell r="J65">
            <v>16</v>
          </cell>
          <cell r="K65">
            <v>21</v>
          </cell>
          <cell r="L65">
            <v>24</v>
          </cell>
          <cell r="M65">
            <v>28</v>
          </cell>
          <cell r="N65">
            <v>31</v>
          </cell>
          <cell r="O65">
            <v>36</v>
          </cell>
          <cell r="P65">
            <v>39</v>
          </cell>
        </row>
        <row r="66">
          <cell r="D66" t="str">
            <v>MUS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1</v>
          </cell>
          <cell r="N66">
            <v>2</v>
          </cell>
          <cell r="O66">
            <v>2</v>
          </cell>
          <cell r="P66">
            <v>3</v>
          </cell>
        </row>
        <row r="67">
          <cell r="D67" t="str">
            <v>17204</v>
          </cell>
          <cell r="E67">
            <v>0</v>
          </cell>
          <cell r="F67">
            <v>0</v>
          </cell>
          <cell r="G67">
            <v>0</v>
          </cell>
          <cell r="H67">
            <v>1</v>
          </cell>
          <cell r="I67">
            <v>1</v>
          </cell>
          <cell r="J67">
            <v>2</v>
          </cell>
          <cell r="K67">
            <v>2</v>
          </cell>
          <cell r="L67">
            <v>2</v>
          </cell>
          <cell r="M67">
            <v>2</v>
          </cell>
          <cell r="N67">
            <v>2</v>
          </cell>
          <cell r="O67">
            <v>2</v>
          </cell>
          <cell r="P67">
            <v>3</v>
          </cell>
        </row>
        <row r="68">
          <cell r="D68" t="str">
            <v>17219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2</v>
          </cell>
          <cell r="M68">
            <v>2</v>
          </cell>
          <cell r="N68">
            <v>2</v>
          </cell>
          <cell r="O68">
            <v>2</v>
          </cell>
          <cell r="P68">
            <v>2</v>
          </cell>
        </row>
        <row r="69">
          <cell r="D69" t="str">
            <v>17238</v>
          </cell>
          <cell r="E69">
            <v>0</v>
          </cell>
          <cell r="F69">
            <v>0</v>
          </cell>
          <cell r="G69">
            <v>1</v>
          </cell>
          <cell r="H69">
            <v>2</v>
          </cell>
          <cell r="I69">
            <v>2</v>
          </cell>
          <cell r="J69">
            <v>2</v>
          </cell>
          <cell r="K69">
            <v>2</v>
          </cell>
          <cell r="L69">
            <v>2</v>
          </cell>
          <cell r="M69">
            <v>2</v>
          </cell>
          <cell r="N69">
            <v>2</v>
          </cell>
          <cell r="O69">
            <v>2</v>
          </cell>
          <cell r="P69">
            <v>2</v>
          </cell>
        </row>
        <row r="70">
          <cell r="D70" t="str">
            <v>17350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1</v>
          </cell>
          <cell r="K70">
            <v>1</v>
          </cell>
          <cell r="L70">
            <v>2</v>
          </cell>
          <cell r="M70">
            <v>2</v>
          </cell>
          <cell r="N70">
            <v>2</v>
          </cell>
          <cell r="O70">
            <v>2</v>
          </cell>
          <cell r="P70">
            <v>2</v>
          </cell>
        </row>
        <row r="71">
          <cell r="D71" t="str">
            <v>17677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</row>
        <row r="72">
          <cell r="D72" t="str">
            <v>17757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</row>
        <row r="73">
          <cell r="D73" t="str">
            <v>18538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2</v>
          </cell>
          <cell r="K73">
            <v>2</v>
          </cell>
          <cell r="L73">
            <v>2</v>
          </cell>
          <cell r="M73">
            <v>3</v>
          </cell>
          <cell r="N73">
            <v>3</v>
          </cell>
          <cell r="O73">
            <v>3</v>
          </cell>
          <cell r="P73">
            <v>3</v>
          </cell>
        </row>
        <row r="74">
          <cell r="D74" t="str">
            <v>18884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1</v>
          </cell>
          <cell r="K74">
            <v>1</v>
          </cell>
          <cell r="L74">
            <v>2</v>
          </cell>
          <cell r="M74">
            <v>2</v>
          </cell>
          <cell r="N74">
            <v>2</v>
          </cell>
          <cell r="O74">
            <v>2</v>
          </cell>
          <cell r="P74">
            <v>2</v>
          </cell>
        </row>
        <row r="75">
          <cell r="D75" t="str">
            <v>19245</v>
          </cell>
          <cell r="E75">
            <v>0</v>
          </cell>
          <cell r="F75">
            <v>0</v>
          </cell>
          <cell r="G75">
            <v>0</v>
          </cell>
          <cell r="H75">
            <v>1</v>
          </cell>
          <cell r="I75">
            <v>1</v>
          </cell>
          <cell r="J75">
            <v>1</v>
          </cell>
          <cell r="K75">
            <v>2</v>
          </cell>
          <cell r="L75">
            <v>2</v>
          </cell>
          <cell r="M75">
            <v>2</v>
          </cell>
          <cell r="N75">
            <v>3</v>
          </cell>
          <cell r="O75">
            <v>3</v>
          </cell>
          <cell r="P75">
            <v>3</v>
          </cell>
        </row>
        <row r="76">
          <cell r="D76" t="str">
            <v>SGROUND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</v>
          </cell>
        </row>
        <row r="77">
          <cell r="D77" t="str">
            <v>PLC</v>
          </cell>
          <cell r="E77">
            <v>0</v>
          </cell>
          <cell r="F77">
            <v>0</v>
          </cell>
          <cell r="G77">
            <v>4</v>
          </cell>
          <cell r="H77">
            <v>4</v>
          </cell>
          <cell r="I77">
            <v>4</v>
          </cell>
          <cell r="J77">
            <v>4</v>
          </cell>
          <cell r="K77">
            <v>4</v>
          </cell>
          <cell r="L77">
            <v>4</v>
          </cell>
          <cell r="M77">
            <v>4</v>
          </cell>
          <cell r="N77">
            <v>4</v>
          </cell>
          <cell r="O77">
            <v>4</v>
          </cell>
          <cell r="P77">
            <v>4</v>
          </cell>
        </row>
        <row r="78">
          <cell r="D78" t="str">
            <v>PCT</v>
          </cell>
          <cell r="E78">
            <v>0</v>
          </cell>
          <cell r="F78">
            <v>0</v>
          </cell>
          <cell r="G78">
            <v>1</v>
          </cell>
          <cell r="H78">
            <v>2</v>
          </cell>
          <cell r="I78">
            <v>2</v>
          </cell>
          <cell r="J78">
            <v>3</v>
          </cell>
          <cell r="K78">
            <v>3</v>
          </cell>
          <cell r="L78">
            <v>3</v>
          </cell>
          <cell r="M78">
            <v>3</v>
          </cell>
          <cell r="N78">
            <v>3</v>
          </cell>
          <cell r="O78">
            <v>4</v>
          </cell>
          <cell r="P78">
            <v>5</v>
          </cell>
        </row>
        <row r="79">
          <cell r="D79" t="str">
            <v>RTU</v>
          </cell>
          <cell r="E79">
            <v>0</v>
          </cell>
          <cell r="F79">
            <v>0</v>
          </cell>
          <cell r="G79">
            <v>3</v>
          </cell>
          <cell r="H79">
            <v>3</v>
          </cell>
          <cell r="I79">
            <v>3</v>
          </cell>
          <cell r="J79">
            <v>6</v>
          </cell>
          <cell r="K79">
            <v>6</v>
          </cell>
          <cell r="L79">
            <v>6</v>
          </cell>
          <cell r="M79">
            <v>9</v>
          </cell>
          <cell r="N79">
            <v>9</v>
          </cell>
          <cell r="O79">
            <v>9</v>
          </cell>
          <cell r="P79">
            <v>12</v>
          </cell>
        </row>
        <row r="80">
          <cell r="D80" t="str">
            <v>TRNSF</v>
          </cell>
          <cell r="E80">
            <v>0</v>
          </cell>
          <cell r="F80">
            <v>3</v>
          </cell>
          <cell r="G80">
            <v>7</v>
          </cell>
          <cell r="H80">
            <v>10</v>
          </cell>
          <cell r="I80">
            <v>11</v>
          </cell>
          <cell r="J80">
            <v>14</v>
          </cell>
          <cell r="K80">
            <v>14</v>
          </cell>
          <cell r="L80">
            <v>17</v>
          </cell>
          <cell r="M80">
            <v>19</v>
          </cell>
          <cell r="N80">
            <v>19</v>
          </cell>
          <cell r="O80">
            <v>19</v>
          </cell>
          <cell r="P80">
            <v>19</v>
          </cell>
        </row>
        <row r="81">
          <cell r="D81" t="str">
            <v>WPOLE</v>
          </cell>
          <cell r="E81">
            <v>39</v>
          </cell>
          <cell r="F81">
            <v>131</v>
          </cell>
          <cell r="G81">
            <v>220</v>
          </cell>
          <cell r="H81">
            <v>257</v>
          </cell>
          <cell r="I81">
            <v>290</v>
          </cell>
          <cell r="J81">
            <v>315</v>
          </cell>
          <cell r="K81">
            <v>375</v>
          </cell>
          <cell r="L81">
            <v>397</v>
          </cell>
          <cell r="M81">
            <v>439</v>
          </cell>
          <cell r="N81">
            <v>439</v>
          </cell>
          <cell r="O81">
            <v>439</v>
          </cell>
          <cell r="P81">
            <v>439</v>
          </cell>
        </row>
        <row r="82">
          <cell r="D82" t="str">
            <v>ProtRP</v>
          </cell>
          <cell r="E82">
            <v>0</v>
          </cell>
          <cell r="F82">
            <v>0</v>
          </cell>
          <cell r="G82">
            <v>5</v>
          </cell>
          <cell r="H82">
            <v>10</v>
          </cell>
          <cell r="I82">
            <v>15</v>
          </cell>
          <cell r="J82">
            <v>20</v>
          </cell>
          <cell r="K82">
            <v>26</v>
          </cell>
          <cell r="L82">
            <v>26</v>
          </cell>
          <cell r="M82">
            <v>30</v>
          </cell>
          <cell r="N82">
            <v>34</v>
          </cell>
          <cell r="O82">
            <v>37</v>
          </cell>
          <cell r="P82">
            <v>39</v>
          </cell>
        </row>
        <row r="83">
          <cell r="D83" t="str">
            <v>PTONER</v>
          </cell>
          <cell r="E83">
            <v>0</v>
          </cell>
          <cell r="F83">
            <v>0</v>
          </cell>
          <cell r="G83">
            <v>0</v>
          </cell>
          <cell r="H83">
            <v>1</v>
          </cell>
          <cell r="I83">
            <v>2</v>
          </cell>
          <cell r="J83">
            <v>4</v>
          </cell>
          <cell r="K83">
            <v>5</v>
          </cell>
          <cell r="L83">
            <v>6</v>
          </cell>
          <cell r="M83">
            <v>8</v>
          </cell>
          <cell r="N83">
            <v>9</v>
          </cell>
          <cell r="O83">
            <v>9</v>
          </cell>
          <cell r="P83">
            <v>9</v>
          </cell>
        </row>
        <row r="84">
          <cell r="D84" t="str">
            <v>OCB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3</v>
          </cell>
          <cell r="K84">
            <v>5</v>
          </cell>
          <cell r="L84">
            <v>7</v>
          </cell>
          <cell r="M84">
            <v>9</v>
          </cell>
          <cell r="N84">
            <v>11</v>
          </cell>
          <cell r="O84">
            <v>11</v>
          </cell>
          <cell r="P84">
            <v>11</v>
          </cell>
        </row>
        <row r="85">
          <cell r="D85" t="str">
            <v>SHIELDW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</row>
        <row r="86">
          <cell r="D86" t="str">
            <v>SER</v>
          </cell>
          <cell r="E86">
            <v>0</v>
          </cell>
          <cell r="F86">
            <v>0</v>
          </cell>
          <cell r="G86">
            <v>2</v>
          </cell>
          <cell r="H86">
            <v>2</v>
          </cell>
          <cell r="I86">
            <v>2</v>
          </cell>
          <cell r="J86">
            <v>3</v>
          </cell>
          <cell r="K86">
            <v>3</v>
          </cell>
          <cell r="L86">
            <v>3</v>
          </cell>
          <cell r="M86">
            <v>3</v>
          </cell>
          <cell r="N86">
            <v>3</v>
          </cell>
          <cell r="O86">
            <v>3</v>
          </cell>
          <cell r="P86">
            <v>3</v>
          </cell>
        </row>
        <row r="87">
          <cell r="D87" t="str">
            <v>SERA</v>
          </cell>
          <cell r="E87">
            <v>0</v>
          </cell>
          <cell r="F87">
            <v>0</v>
          </cell>
          <cell r="G87">
            <v>2</v>
          </cell>
          <cell r="H87">
            <v>2</v>
          </cell>
          <cell r="I87">
            <v>2</v>
          </cell>
          <cell r="J87">
            <v>3</v>
          </cell>
          <cell r="K87">
            <v>3</v>
          </cell>
          <cell r="L87">
            <v>3</v>
          </cell>
          <cell r="M87">
            <v>5</v>
          </cell>
          <cell r="N87">
            <v>5</v>
          </cell>
          <cell r="O87">
            <v>5</v>
          </cell>
          <cell r="P87">
            <v>8</v>
          </cell>
        </row>
        <row r="88">
          <cell r="D88" t="str">
            <v>DFR</v>
          </cell>
          <cell r="E88">
            <v>0</v>
          </cell>
          <cell r="F88">
            <v>4</v>
          </cell>
          <cell r="G88">
            <v>4</v>
          </cell>
          <cell r="H88">
            <v>5</v>
          </cell>
          <cell r="I88">
            <v>7</v>
          </cell>
          <cell r="J88">
            <v>8</v>
          </cell>
          <cell r="K88">
            <v>8</v>
          </cell>
          <cell r="L88">
            <v>8</v>
          </cell>
          <cell r="M88">
            <v>8</v>
          </cell>
          <cell r="N88">
            <v>8</v>
          </cell>
          <cell r="O88">
            <v>8</v>
          </cell>
          <cell r="P88">
            <v>8</v>
          </cell>
        </row>
        <row r="89">
          <cell r="D89" t="str">
            <v>PCE</v>
          </cell>
          <cell r="E89">
            <v>6.0335260042024996E-2</v>
          </cell>
          <cell r="F89">
            <v>0.12169660454796634</v>
          </cell>
          <cell r="G89">
            <v>0.19962591676985905</v>
          </cell>
          <cell r="H89">
            <v>0.27882259541630883</v>
          </cell>
          <cell r="I89">
            <v>0.38258554189509308</v>
          </cell>
          <cell r="J89">
            <v>0.47937621541229408</v>
          </cell>
          <cell r="K89">
            <v>0.55650752375550394</v>
          </cell>
          <cell r="L89">
            <v>0.65955558661650904</v>
          </cell>
          <cell r="M89">
            <v>0.73077727849517082</v>
          </cell>
          <cell r="N89">
            <v>0.83028574781318498</v>
          </cell>
          <cell r="O89">
            <v>0.9265974608300146</v>
          </cell>
          <cell r="P89">
            <v>1</v>
          </cell>
        </row>
        <row r="90">
          <cell r="D90" t="str">
            <v>Trble</v>
          </cell>
          <cell r="E90">
            <v>3528</v>
          </cell>
          <cell r="F90">
            <v>6628</v>
          </cell>
          <cell r="G90">
            <v>10273</v>
          </cell>
          <cell r="H90">
            <v>12879</v>
          </cell>
          <cell r="I90">
            <v>16842</v>
          </cell>
          <cell r="J90">
            <v>23073</v>
          </cell>
          <cell r="K90">
            <v>29096</v>
          </cell>
          <cell r="L90">
            <v>34068</v>
          </cell>
          <cell r="M90">
            <v>38873</v>
          </cell>
          <cell r="N90">
            <v>41869</v>
          </cell>
          <cell r="O90">
            <v>45572</v>
          </cell>
          <cell r="P90">
            <v>49800</v>
          </cell>
        </row>
        <row r="91">
          <cell r="D91" t="str">
            <v>Locates</v>
          </cell>
          <cell r="E91">
            <v>4640</v>
          </cell>
          <cell r="F91">
            <v>8095</v>
          </cell>
          <cell r="G91">
            <v>12092</v>
          </cell>
          <cell r="H91">
            <v>19108</v>
          </cell>
          <cell r="I91">
            <v>29026</v>
          </cell>
          <cell r="J91">
            <v>40663</v>
          </cell>
          <cell r="K91">
            <v>51023</v>
          </cell>
          <cell r="L91">
            <v>60406</v>
          </cell>
          <cell r="M91">
            <v>69801</v>
          </cell>
          <cell r="N91">
            <v>78240</v>
          </cell>
          <cell r="O91">
            <v>85442</v>
          </cell>
          <cell r="P91">
            <v>89000</v>
          </cell>
        </row>
        <row r="92">
          <cell r="D92" t="str">
            <v>Dis-Con</v>
          </cell>
          <cell r="E92">
            <v>589</v>
          </cell>
          <cell r="F92">
            <v>1101</v>
          </cell>
          <cell r="G92">
            <v>1810</v>
          </cell>
          <cell r="H92">
            <v>2647</v>
          </cell>
          <cell r="I92">
            <v>3706</v>
          </cell>
          <cell r="J92">
            <v>5130</v>
          </cell>
          <cell r="K92">
            <v>6253</v>
          </cell>
          <cell r="L92">
            <v>7389</v>
          </cell>
          <cell r="M92">
            <v>8632</v>
          </cell>
          <cell r="N92">
            <v>9924</v>
          </cell>
          <cell r="O92">
            <v>10998</v>
          </cell>
          <cell r="P92">
            <v>11550</v>
          </cell>
        </row>
        <row r="93">
          <cell r="D93" t="str">
            <v>New Conn</v>
          </cell>
          <cell r="E93">
            <v>1302</v>
          </cell>
          <cell r="F93">
            <v>1786</v>
          </cell>
          <cell r="G93">
            <v>2713</v>
          </cell>
          <cell r="H93">
            <v>3983</v>
          </cell>
          <cell r="I93">
            <v>5182</v>
          </cell>
          <cell r="J93">
            <v>6749</v>
          </cell>
          <cell r="K93">
            <v>8474</v>
          </cell>
          <cell r="L93">
            <v>10144</v>
          </cell>
          <cell r="M93">
            <v>12175</v>
          </cell>
          <cell r="N93">
            <v>13224</v>
          </cell>
          <cell r="O93">
            <v>14025</v>
          </cell>
          <cell r="P93">
            <v>14500</v>
          </cell>
        </row>
        <row r="94">
          <cell r="D94" t="str">
            <v>Srv Upg</v>
          </cell>
          <cell r="E94">
            <v>303</v>
          </cell>
          <cell r="F94">
            <v>552</v>
          </cell>
          <cell r="G94">
            <v>710</v>
          </cell>
          <cell r="H94">
            <v>866</v>
          </cell>
          <cell r="I94">
            <v>1419</v>
          </cell>
          <cell r="J94">
            <v>1862</v>
          </cell>
          <cell r="K94">
            <v>2382</v>
          </cell>
          <cell r="L94">
            <v>2848</v>
          </cell>
          <cell r="M94">
            <v>3398</v>
          </cell>
          <cell r="N94">
            <v>3817</v>
          </cell>
          <cell r="O94">
            <v>4012</v>
          </cell>
          <cell r="P94">
            <v>4088</v>
          </cell>
        </row>
        <row r="95">
          <cell r="D95" t="str">
            <v>Unpl ER</v>
          </cell>
          <cell r="E95">
            <v>379</v>
          </cell>
          <cell r="F95">
            <v>663</v>
          </cell>
          <cell r="G95">
            <v>932</v>
          </cell>
          <cell r="H95">
            <v>1397</v>
          </cell>
          <cell r="I95">
            <v>1577</v>
          </cell>
          <cell r="J95">
            <v>2222</v>
          </cell>
          <cell r="K95">
            <v>2549</v>
          </cell>
          <cell r="L95">
            <v>3009</v>
          </cell>
          <cell r="M95">
            <v>3400</v>
          </cell>
          <cell r="N95">
            <v>3732</v>
          </cell>
          <cell r="O95">
            <v>3957</v>
          </cell>
          <cell r="P95">
            <v>4150</v>
          </cell>
        </row>
        <row r="96">
          <cell r="D96" t="str">
            <v>Storm</v>
          </cell>
          <cell r="E96">
            <v>2.8</v>
          </cell>
          <cell r="F96">
            <v>5.6</v>
          </cell>
          <cell r="G96">
            <v>8.4</v>
          </cell>
          <cell r="H96">
            <v>11.2</v>
          </cell>
          <cell r="I96">
            <v>14</v>
          </cell>
          <cell r="J96">
            <v>15.9</v>
          </cell>
          <cell r="K96">
            <v>17.8</v>
          </cell>
          <cell r="L96">
            <v>19.7</v>
          </cell>
          <cell r="M96">
            <v>21.6</v>
          </cell>
          <cell r="N96">
            <v>23.5</v>
          </cell>
          <cell r="O96">
            <v>25.4</v>
          </cell>
          <cell r="P96">
            <v>28.403006999999999</v>
          </cell>
        </row>
        <row r="99">
          <cell r="D99" t="str">
            <v>PECPM</v>
          </cell>
        </row>
        <row r="100">
          <cell r="D100" t="str">
            <v>PECPM</v>
          </cell>
          <cell r="E100">
            <v>0.68432252000000005</v>
          </cell>
          <cell r="F100">
            <v>1.3802828900000002</v>
          </cell>
          <cell r="G100">
            <v>2.2641571500000004</v>
          </cell>
          <cell r="H100">
            <v>3.1624058800000006</v>
          </cell>
          <cell r="I100">
            <v>4.3392852200000007</v>
          </cell>
          <cell r="J100">
            <v>5.4370850400000013</v>
          </cell>
          <cell r="K100">
            <v>6.3119083400000005</v>
          </cell>
          <cell r="L100">
            <v>7.480679470000001</v>
          </cell>
          <cell r="M100">
            <v>8.2884758999999999</v>
          </cell>
          <cell r="N100">
            <v>9.4171009600000009</v>
          </cell>
          <cell r="O100">
            <v>10.50946841</v>
          </cell>
          <cell r="P100">
            <v>11.34200001</v>
          </cell>
        </row>
        <row r="101">
          <cell r="D101" t="str">
            <v>PECDM</v>
          </cell>
          <cell r="E101">
            <v>0.68432252000000005</v>
          </cell>
          <cell r="F101">
            <v>1.3802828900000002</v>
          </cell>
          <cell r="G101">
            <v>2.2641571500000004</v>
          </cell>
          <cell r="H101">
            <v>3.1624058800000006</v>
          </cell>
          <cell r="I101">
            <v>4.3392852200000007</v>
          </cell>
          <cell r="J101">
            <v>5.4370850400000013</v>
          </cell>
          <cell r="K101">
            <v>6.3119083400000005</v>
          </cell>
          <cell r="L101">
            <v>7.480679470000001</v>
          </cell>
          <cell r="M101">
            <v>8.2884758999999999</v>
          </cell>
          <cell r="N101">
            <v>9.4171009600000009</v>
          </cell>
          <cell r="O101">
            <v>10.50946841</v>
          </cell>
          <cell r="P101">
            <v>11.34200001</v>
          </cell>
        </row>
        <row r="102">
          <cell r="E102">
            <v>0.68432252000000005</v>
          </cell>
          <cell r="F102">
            <v>1.3802828900000002</v>
          </cell>
          <cell r="G102">
            <v>2.2641571500000004</v>
          </cell>
          <cell r="H102">
            <v>3.1624058800000006</v>
          </cell>
          <cell r="I102">
            <v>4.3392852200000007</v>
          </cell>
          <cell r="J102">
            <v>5.4370850400000013</v>
          </cell>
          <cell r="K102">
            <v>6.3119083400000005</v>
          </cell>
          <cell r="L102">
            <v>7.480679470000001</v>
          </cell>
          <cell r="M102">
            <v>8.2884758999999999</v>
          </cell>
          <cell r="N102">
            <v>9.4171009600000009</v>
          </cell>
          <cell r="O102">
            <v>10.50946841</v>
          </cell>
          <cell r="P102">
            <v>11.34200001</v>
          </cell>
        </row>
        <row r="109">
          <cell r="D109" t="str">
            <v>Investment</v>
          </cell>
          <cell r="E109" t="str">
            <v>Jan</v>
          </cell>
          <cell r="F109" t="str">
            <v>Feb</v>
          </cell>
          <cell r="G109" t="str">
            <v>Mar</v>
          </cell>
          <cell r="H109" t="str">
            <v>Apr</v>
          </cell>
          <cell r="I109" t="str">
            <v>May</v>
          </cell>
          <cell r="J109" t="str">
            <v>Jun</v>
          </cell>
          <cell r="K109" t="str">
            <v>Jul</v>
          </cell>
          <cell r="L109" t="str">
            <v>Aug</v>
          </cell>
          <cell r="M109" t="str">
            <v>Sep</v>
          </cell>
          <cell r="N109" t="str">
            <v>Oct</v>
          </cell>
          <cell r="O109" t="str">
            <v>Nov</v>
          </cell>
          <cell r="P109" t="str">
            <v>Dec</v>
          </cell>
        </row>
        <row r="110">
          <cell r="D110" t="str">
            <v>DML13</v>
          </cell>
          <cell r="E110">
            <v>0</v>
          </cell>
          <cell r="F110">
            <v>0.39069653134651039</v>
          </cell>
          <cell r="G110">
            <v>1.325230681852217</v>
          </cell>
          <cell r="H110">
            <v>4.6648269407137368</v>
          </cell>
          <cell r="I110">
            <v>9.3763432374679265</v>
          </cell>
          <cell r="J110">
            <v>14.416832736883148</v>
          </cell>
          <cell r="K110">
            <v>18.693297614052398</v>
          </cell>
          <cell r="L110">
            <v>22.610534585846402</v>
          </cell>
          <cell r="M110">
            <v>26.772330404580298</v>
          </cell>
          <cell r="N110">
            <v>30.314278332521141</v>
          </cell>
          <cell r="O110">
            <v>31.198107842366916</v>
          </cell>
          <cell r="P110">
            <v>31.660986118151964</v>
          </cell>
        </row>
        <row r="111">
          <cell r="D111" t="str">
            <v>DML13</v>
          </cell>
          <cell r="E111">
            <v>0</v>
          </cell>
          <cell r="F111">
            <v>0.39056066444452908</v>
          </cell>
          <cell r="G111">
            <v>1.3247698254772362</v>
          </cell>
          <cell r="H111">
            <v>4.6632047210781291</v>
          </cell>
          <cell r="I111">
            <v>9.3730825617122502</v>
          </cell>
          <cell r="J111">
            <v>14.411819202737879</v>
          </cell>
          <cell r="K111">
            <v>18.68679691534928</v>
          </cell>
          <cell r="L111">
            <v>22.602671646096887</v>
          </cell>
          <cell r="M111">
            <v>26.763020177078776</v>
          </cell>
          <cell r="N111">
            <v>30.303736372835331</v>
          </cell>
          <cell r="O111">
            <v>31.187258526030234</v>
          </cell>
          <cell r="P111">
            <v>31.649975833308325</v>
          </cell>
        </row>
        <row r="112">
          <cell r="D112" t="str">
            <v>DCL18</v>
          </cell>
          <cell r="E112">
            <v>7.9397534895125252</v>
          </cell>
          <cell r="F112">
            <v>17.391840977027435</v>
          </cell>
          <cell r="G112">
            <v>32.019761199084996</v>
          </cell>
          <cell r="H112">
            <v>43.988059562586635</v>
          </cell>
          <cell r="I112">
            <v>51.797439431581708</v>
          </cell>
          <cell r="J112">
            <v>61.992656556046072</v>
          </cell>
          <cell r="K112">
            <v>63.609289450462413</v>
          </cell>
          <cell r="L112">
            <v>69.880260597351608</v>
          </cell>
          <cell r="M112">
            <v>76.529315243741408</v>
          </cell>
          <cell r="N112">
            <v>84.912339043013262</v>
          </cell>
          <cell r="O112">
            <v>91.261534362212927</v>
          </cell>
          <cell r="P112">
            <v>97.780215388085281</v>
          </cell>
        </row>
        <row r="113">
          <cell r="D113" t="str">
            <v>TCL02</v>
          </cell>
          <cell r="E113">
            <v>0</v>
          </cell>
          <cell r="F113">
            <v>3.3443010799479844</v>
          </cell>
          <cell r="G113">
            <v>7.5581204406824449</v>
          </cell>
          <cell r="H113">
            <v>10.768649477432509</v>
          </cell>
          <cell r="I113">
            <v>13.845406470984656</v>
          </cell>
          <cell r="J113">
            <v>16.788391421338883</v>
          </cell>
          <cell r="K113">
            <v>18.861858090906633</v>
          </cell>
          <cell r="L113">
            <v>22.005501106057739</v>
          </cell>
          <cell r="M113">
            <v>25.483574229203644</v>
          </cell>
          <cell r="N113">
            <v>27.423268855573472</v>
          </cell>
          <cell r="O113">
            <v>28.894761330750587</v>
          </cell>
          <cell r="P113">
            <v>29.831165633136024</v>
          </cell>
        </row>
        <row r="114">
          <cell r="D114" t="str">
            <v>TMF01</v>
          </cell>
          <cell r="E114">
            <v>5.6294234798468248E-2</v>
          </cell>
          <cell r="F114">
            <v>2.1210260316192873</v>
          </cell>
          <cell r="G114">
            <v>5.270998086884978</v>
          </cell>
          <cell r="H114">
            <v>8.70424273165656</v>
          </cell>
          <cell r="I114">
            <v>12.770656782323913</v>
          </cell>
          <cell r="J114">
            <v>16.86606236391248</v>
          </cell>
          <cell r="K114">
            <v>21.56663096958458</v>
          </cell>
          <cell r="L114">
            <v>26.575663834834888</v>
          </cell>
          <cell r="M114">
            <v>29.675787345186531</v>
          </cell>
          <cell r="N114">
            <v>31.814968267528325</v>
          </cell>
          <cell r="O114">
            <v>32.743823141703054</v>
          </cell>
          <cell r="P114">
            <v>32.743823141703054</v>
          </cell>
        </row>
        <row r="115">
          <cell r="D115" t="str">
            <v>TMF02</v>
          </cell>
          <cell r="E115">
            <v>0.54121462250508101</v>
          </cell>
          <cell r="F115">
            <v>3.5435036801759319</v>
          </cell>
          <cell r="G115">
            <v>6.3971645666749595</v>
          </cell>
          <cell r="H115">
            <v>7.7883242488432343</v>
          </cell>
          <cell r="I115">
            <v>8.0915257180337559</v>
          </cell>
          <cell r="J115">
            <v>8.0915257180337559</v>
          </cell>
          <cell r="K115">
            <v>8.0915257180337559</v>
          </cell>
          <cell r="L115">
            <v>8.1807026207368505</v>
          </cell>
          <cell r="M115">
            <v>8.1807026207368505</v>
          </cell>
          <cell r="N115">
            <v>8.2401538892055797</v>
          </cell>
          <cell r="O115">
            <v>8.3887820603774053</v>
          </cell>
          <cell r="P115">
            <v>8.5674331221259372</v>
          </cell>
        </row>
        <row r="116">
          <cell r="D116" t="str">
            <v>DMF01</v>
          </cell>
          <cell r="E116">
            <v>0.13396247785645446</v>
          </cell>
          <cell r="F116">
            <v>1.8342554660345303</v>
          </cell>
          <cell r="G116">
            <v>4.3074089033844585</v>
          </cell>
          <cell r="H116">
            <v>10.413006451842096</v>
          </cell>
          <cell r="I116">
            <v>18.399231093284573</v>
          </cell>
          <cell r="J116">
            <v>27.235602228816088</v>
          </cell>
          <cell r="K116">
            <v>36.046211349375206</v>
          </cell>
          <cell r="L116">
            <v>45.114440619658282</v>
          </cell>
          <cell r="M116">
            <v>54.904006309168416</v>
          </cell>
          <cell r="N116">
            <v>63.549738533904204</v>
          </cell>
          <cell r="O116">
            <v>69.557440425466737</v>
          </cell>
          <cell r="P116">
            <v>69.557440425466737</v>
          </cell>
        </row>
        <row r="117">
          <cell r="D117" t="str">
            <v>DMF02</v>
          </cell>
          <cell r="E117">
            <v>7.5893188133624507</v>
          </cell>
          <cell r="F117">
            <v>16.630745558523493</v>
          </cell>
          <cell r="G117">
            <v>29.31614126461308</v>
          </cell>
          <cell r="H117">
            <v>44.111203211240237</v>
          </cell>
          <cell r="I117">
            <v>59.111752129348332</v>
          </cell>
          <cell r="J117">
            <v>74.043805390296114</v>
          </cell>
          <cell r="K117">
            <v>90.304674400153928</v>
          </cell>
          <cell r="L117">
            <v>106.29156078137051</v>
          </cell>
          <cell r="M117">
            <v>126.40188572363779</v>
          </cell>
          <cell r="N117">
            <v>144.4436418196637</v>
          </cell>
          <cell r="O117">
            <v>163.43063798450189</v>
          </cell>
          <cell r="P117">
            <v>174.38994313015164</v>
          </cell>
        </row>
        <row r="118">
          <cell r="D118" t="str">
            <v>PEPM</v>
          </cell>
          <cell r="E118">
            <v>2.0874387231553797</v>
          </cell>
          <cell r="F118">
            <v>4.4720378653447277</v>
          </cell>
          <cell r="G118">
            <v>7.8878150149673081</v>
          </cell>
          <cell r="H118">
            <v>12.09927141086607</v>
          </cell>
          <cell r="I118">
            <v>17.555457205602313</v>
          </cell>
          <cell r="J118">
            <v>21.66379580075775</v>
          </cell>
          <cell r="K118">
            <v>25.191400024835083</v>
          </cell>
          <cell r="L118">
            <v>29.087929083328561</v>
          </cell>
          <cell r="M118">
            <v>33.335616057866872</v>
          </cell>
          <cell r="N118">
            <v>38.359473505567763</v>
          </cell>
          <cell r="O118">
            <v>43.442554014506371</v>
          </cell>
          <cell r="P118">
            <v>47.72681993863268</v>
          </cell>
        </row>
        <row r="119">
          <cell r="D119" t="str">
            <v>PCPM</v>
          </cell>
          <cell r="E119">
            <v>1.4507252753158124</v>
          </cell>
          <cell r="F119">
            <v>2.9766700843123415</v>
          </cell>
          <cell r="G119">
            <v>4.4291548808838428</v>
          </cell>
          <cell r="H119">
            <v>5.8055403831467833</v>
          </cell>
          <cell r="I119">
            <v>7.4418951509378148</v>
          </cell>
          <cell r="J119">
            <v>8.5785458821130902</v>
          </cell>
          <cell r="K119">
            <v>9.5651974262408554</v>
          </cell>
          <cell r="L119">
            <v>10.874721120787603</v>
          </cell>
          <cell r="M119">
            <v>12.138937143000351</v>
          </cell>
          <cell r="N119">
            <v>13.506085158670922</v>
          </cell>
          <cell r="O119">
            <v>15.019273438563705</v>
          </cell>
          <cell r="P119">
            <v>16.715451929048172</v>
          </cell>
        </row>
        <row r="120">
          <cell r="D120" t="str">
            <v>APM</v>
          </cell>
          <cell r="E120">
            <v>1.1609165440392579</v>
          </cell>
          <cell r="F120">
            <v>2.1928423609630427</v>
          </cell>
          <cell r="G120">
            <v>3.2247681778868276</v>
          </cell>
          <cell r="H120">
            <v>4.2566939948106128</v>
          </cell>
          <cell r="I120">
            <v>5.2886198117343977</v>
          </cell>
          <cell r="J120">
            <v>5.9335734473117627</v>
          </cell>
          <cell r="K120">
            <v>6.5785270828891287</v>
          </cell>
          <cell r="L120">
            <v>7.2234807184664938</v>
          </cell>
          <cell r="M120">
            <v>8.126415808274805</v>
          </cell>
          <cell r="N120">
            <v>9.0293508980831181</v>
          </cell>
          <cell r="O120">
            <v>9.9322859878914294</v>
          </cell>
          <cell r="P120">
            <v>10.835221077699741</v>
          </cell>
        </row>
        <row r="121">
          <cell r="D121" t="str">
            <v>MPM</v>
          </cell>
          <cell r="E121">
            <v>0.17364925007286822</v>
          </cell>
          <cell r="F121">
            <v>0.34258404086774003</v>
          </cell>
          <cell r="G121">
            <v>0.54452004660858677</v>
          </cell>
          <cell r="H121">
            <v>0.71895503989445442</v>
          </cell>
          <cell r="I121">
            <v>1.0324665818812164</v>
          </cell>
          <cell r="J121">
            <v>1.243831506178056</v>
          </cell>
          <cell r="K121">
            <v>1.4127662969729278</v>
          </cell>
          <cell r="L121">
            <v>1.6885621647357185</v>
          </cell>
          <cell r="M121">
            <v>1.9187849261445438</v>
          </cell>
          <cell r="N121">
            <v>2.1380072825713774</v>
          </cell>
          <cell r="O121">
            <v>2.3399432883122242</v>
          </cell>
          <cell r="P121">
            <v>2.5143782815980917</v>
          </cell>
        </row>
        <row r="122">
          <cell r="D122" t="str">
            <v>IPM</v>
          </cell>
          <cell r="E122">
            <v>0.16698753175872297</v>
          </cell>
          <cell r="F122">
            <v>0.36932075773970896</v>
          </cell>
          <cell r="G122">
            <v>0.5432661033217121</v>
          </cell>
          <cell r="H122">
            <v>0.7372499527147619</v>
          </cell>
          <cell r="I122">
            <v>1.2379342354379996</v>
          </cell>
          <cell r="J122">
            <v>2.5106575399923998</v>
          </cell>
          <cell r="K122">
            <v>2.6651210068692186</v>
          </cell>
          <cell r="L122">
            <v>3.1889052314857462</v>
          </cell>
          <cell r="M122">
            <v>3.3686951406793049</v>
          </cell>
          <cell r="N122">
            <v>3.6595317584924141</v>
          </cell>
          <cell r="O122">
            <v>3.8624216095792625</v>
          </cell>
          <cell r="P122">
            <v>5.4270947821584965</v>
          </cell>
        </row>
        <row r="123">
          <cell r="D123" t="str">
            <v>EPM</v>
          </cell>
          <cell r="E123">
            <v>2.2142546711206669E-2</v>
          </cell>
          <cell r="F123">
            <v>5.0363439578430855E-2</v>
          </cell>
          <cell r="G123">
            <v>7.9018500028227717E-2</v>
          </cell>
          <cell r="H123">
            <v>0.143709469831557</v>
          </cell>
          <cell r="I123">
            <v>0.27135473910792485</v>
          </cell>
          <cell r="J123">
            <v>0.36035909353532419</v>
          </cell>
          <cell r="K123">
            <v>0.4120250358614731</v>
          </cell>
          <cell r="L123">
            <v>0.48322851940339256</v>
          </cell>
          <cell r="M123">
            <v>0.55920784635361154</v>
          </cell>
          <cell r="N123">
            <v>0.5948095881245713</v>
          </cell>
          <cell r="O123">
            <v>0.62780632440009498</v>
          </cell>
          <cell r="P123">
            <v>0.65125137385901966</v>
          </cell>
        </row>
        <row r="124">
          <cell r="D124" t="str">
            <v>TPM</v>
          </cell>
          <cell r="E124">
            <v>0.42325367740234549</v>
          </cell>
          <cell r="F124">
            <v>0.82238224997371068</v>
          </cell>
          <cell r="G124">
            <v>1.1661649938151799</v>
          </cell>
          <cell r="H124">
            <v>1.4120281945191409</v>
          </cell>
          <cell r="I124">
            <v>1.6717278524055756</v>
          </cell>
          <cell r="J124">
            <v>1.9328466341055976</v>
          </cell>
          <cell r="K124">
            <v>2.2344104444928514</v>
          </cell>
          <cell r="L124">
            <v>2.6338937980176134</v>
          </cell>
          <cell r="M124">
            <v>2.9595827132358474</v>
          </cell>
          <cell r="N124">
            <v>3.3909963525663187</v>
          </cell>
          <cell r="O124">
            <v>3.9401972684245172</v>
          </cell>
          <cell r="P124">
            <v>4.2573714407612284</v>
          </cell>
        </row>
        <row r="125">
          <cell r="D125" t="str">
            <v>HVP</v>
          </cell>
          <cell r="E125">
            <v>0.17080313940776584</v>
          </cell>
          <cell r="F125">
            <v>0.33913485075336142</v>
          </cell>
          <cell r="G125">
            <v>0.59122051309472645</v>
          </cell>
          <cell r="H125">
            <v>0.7323665157564494</v>
          </cell>
          <cell r="I125">
            <v>0.98802201863206029</v>
          </cell>
          <cell r="J125">
            <v>1.2791013237321114</v>
          </cell>
          <cell r="K125">
            <v>1.5449171419744223</v>
          </cell>
          <cell r="L125">
            <v>1.8307789878321139</v>
          </cell>
          <cell r="M125">
            <v>2.0987916310185759</v>
          </cell>
          <cell r="N125">
            <v>2.3657058617329625</v>
          </cell>
          <cell r="O125">
            <v>2.6147708897761195</v>
          </cell>
          <cell r="P125">
            <v>2.8284121155948365</v>
          </cell>
        </row>
        <row r="126">
          <cell r="D126" t="str">
            <v>TMP-AT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3.6635524291600028</v>
          </cell>
          <cell r="K126">
            <v>3.6635524291600028</v>
          </cell>
          <cell r="L126">
            <v>3.6635524291600028</v>
          </cell>
          <cell r="M126">
            <v>7.3271048583200056</v>
          </cell>
          <cell r="N126">
            <v>10.990657287480008</v>
          </cell>
          <cell r="O126">
            <v>10.990657287480008</v>
          </cell>
          <cell r="P126">
            <v>14.654209716640011</v>
          </cell>
        </row>
        <row r="127">
          <cell r="D127" t="str">
            <v>TMP-DHY</v>
          </cell>
          <cell r="E127">
            <v>0</v>
          </cell>
          <cell r="F127">
            <v>0</v>
          </cell>
          <cell r="G127">
            <v>0.11205457835006864</v>
          </cell>
          <cell r="H127">
            <v>0.22410915670013729</v>
          </cell>
          <cell r="I127">
            <v>0.22410915670013729</v>
          </cell>
          <cell r="J127">
            <v>0.22410915670013729</v>
          </cell>
          <cell r="K127">
            <v>0.33616373505020591</v>
          </cell>
          <cell r="L127">
            <v>0.44821831340027457</v>
          </cell>
          <cell r="M127">
            <v>0.44821831340027457</v>
          </cell>
          <cell r="N127">
            <v>0.56027289175034323</v>
          </cell>
          <cell r="O127">
            <v>0.56027289175034323</v>
          </cell>
          <cell r="P127">
            <v>0.67232747010041183</v>
          </cell>
        </row>
        <row r="128">
          <cell r="D128" t="str">
            <v>TMP-LK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1.1012260286127435</v>
          </cell>
          <cell r="J128">
            <v>1.1012260286127435</v>
          </cell>
          <cell r="K128">
            <v>2.2024520572254871</v>
          </cell>
          <cell r="L128">
            <v>2.2024520572254871</v>
          </cell>
          <cell r="M128">
            <v>3.3036780858382304</v>
          </cell>
          <cell r="N128">
            <v>3.3036780858382304</v>
          </cell>
          <cell r="O128">
            <v>3.3036780858382304</v>
          </cell>
          <cell r="P128">
            <v>4.4049041144509742</v>
          </cell>
        </row>
        <row r="129">
          <cell r="D129" t="str">
            <v>TMP-MLR</v>
          </cell>
          <cell r="E129">
            <v>0</v>
          </cell>
          <cell r="F129">
            <v>0</v>
          </cell>
          <cell r="G129">
            <v>0</v>
          </cell>
          <cell r="H129">
            <v>1.1180869056058571</v>
          </cell>
          <cell r="I129">
            <v>1.1180869056058571</v>
          </cell>
          <cell r="J129">
            <v>1.1180869056058571</v>
          </cell>
          <cell r="K129">
            <v>1.1180869056058571</v>
          </cell>
          <cell r="L129">
            <v>2.2361738112117142</v>
          </cell>
          <cell r="M129">
            <v>2.2361738112117142</v>
          </cell>
          <cell r="N129">
            <v>3.3542607168175715</v>
          </cell>
          <cell r="O129">
            <v>4.4723476224234284</v>
          </cell>
          <cell r="P129">
            <v>4.4723476224234284</v>
          </cell>
        </row>
        <row r="130">
          <cell r="D130" t="str">
            <v>TMP-RAD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1.2392744589938625</v>
          </cell>
          <cell r="J130">
            <v>1.2392744589938625</v>
          </cell>
          <cell r="K130">
            <v>1.2392744589938625</v>
          </cell>
          <cell r="L130">
            <v>1.2392744589938625</v>
          </cell>
          <cell r="M130">
            <v>1.2392744589938625</v>
          </cell>
          <cell r="N130">
            <v>2.4785489179877249</v>
          </cell>
          <cell r="O130">
            <v>2.4785489179877249</v>
          </cell>
          <cell r="P130">
            <v>2.4785489179877249</v>
          </cell>
        </row>
        <row r="131">
          <cell r="D131" t="str">
            <v>TMP-TCPR</v>
          </cell>
          <cell r="E131">
            <v>0</v>
          </cell>
          <cell r="F131">
            <v>0</v>
          </cell>
          <cell r="G131">
            <v>0.52690240603480554</v>
          </cell>
          <cell r="H131">
            <v>0.52690240603480554</v>
          </cell>
          <cell r="I131">
            <v>0.52690240603480554</v>
          </cell>
          <cell r="J131">
            <v>1.0538048120696111</v>
          </cell>
          <cell r="K131">
            <v>1.5807072181044166</v>
          </cell>
          <cell r="L131">
            <v>1.5807072181044166</v>
          </cell>
          <cell r="M131">
            <v>2.6345120301740277</v>
          </cell>
          <cell r="N131">
            <v>3.1614144362088332</v>
          </cell>
          <cell r="O131">
            <v>3.6883168422436388</v>
          </cell>
          <cell r="P131">
            <v>4.2152192482784443</v>
          </cell>
        </row>
        <row r="132">
          <cell r="D132" t="str">
            <v>TMP-ULTC</v>
          </cell>
          <cell r="E132">
            <v>0</v>
          </cell>
          <cell r="F132">
            <v>0.12055527050076349</v>
          </cell>
          <cell r="G132">
            <v>0.24111054100152698</v>
          </cell>
          <cell r="H132">
            <v>0.48222108200305397</v>
          </cell>
          <cell r="I132">
            <v>0.72333162300458098</v>
          </cell>
          <cell r="J132">
            <v>1.2055527050076349</v>
          </cell>
          <cell r="K132">
            <v>1.446663246009162</v>
          </cell>
          <cell r="L132">
            <v>1.6877737870106888</v>
          </cell>
          <cell r="M132">
            <v>2.1699948690137427</v>
          </cell>
          <cell r="N132">
            <v>2.6522159510167969</v>
          </cell>
          <cell r="O132">
            <v>3.134437033019851</v>
          </cell>
          <cell r="P132">
            <v>3.6166581150229047</v>
          </cell>
        </row>
        <row r="133">
          <cell r="D133" t="str">
            <v>GMPP</v>
          </cell>
          <cell r="E133">
            <v>0</v>
          </cell>
          <cell r="F133">
            <v>0.24191693077076287</v>
          </cell>
          <cell r="G133">
            <v>0.24191693077076287</v>
          </cell>
          <cell r="H133">
            <v>0.48383386154152574</v>
          </cell>
          <cell r="I133">
            <v>0.96766772308305149</v>
          </cell>
          <cell r="J133">
            <v>1.4515015846245771</v>
          </cell>
          <cell r="K133">
            <v>2.1772523769368659</v>
          </cell>
          <cell r="L133">
            <v>2.9030031692491542</v>
          </cell>
          <cell r="M133">
            <v>3.3868370307906801</v>
          </cell>
          <cell r="N133">
            <v>4.5964216846444943</v>
          </cell>
          <cell r="O133">
            <v>5.3221724769567835</v>
          </cell>
          <cell r="P133">
            <v>5.564089407727546</v>
          </cell>
        </row>
        <row r="134">
          <cell r="D134" t="str">
            <v>BMPP</v>
          </cell>
          <cell r="E134">
            <v>0</v>
          </cell>
          <cell r="F134">
            <v>7.3405032337877485E-2</v>
          </cell>
          <cell r="G134">
            <v>0.29362012935150994</v>
          </cell>
          <cell r="H134">
            <v>0.51383522636514245</v>
          </cell>
          <cell r="I134">
            <v>0.88086038805452982</v>
          </cell>
          <cell r="J134">
            <v>1.1010754850681623</v>
          </cell>
          <cell r="K134">
            <v>1.3212905820817946</v>
          </cell>
          <cell r="L134">
            <v>1.6149107114333048</v>
          </cell>
          <cell r="M134">
            <v>1.9085308407848145</v>
          </cell>
          <cell r="N134">
            <v>2.3489610348120795</v>
          </cell>
          <cell r="O134">
            <v>2.4957710994878344</v>
          </cell>
          <cell r="P134">
            <v>2.5691761318257118</v>
          </cell>
        </row>
        <row r="135">
          <cell r="D135" t="str">
            <v>EPR</v>
          </cell>
          <cell r="E135">
            <v>3.6874737983939823E-2</v>
          </cell>
          <cell r="F135">
            <v>9.8332634623839538E-2</v>
          </cell>
          <cell r="G135">
            <v>0.18437368991969913</v>
          </cell>
          <cell r="H135">
            <v>0.33187264185545845</v>
          </cell>
          <cell r="I135">
            <v>0.5408294904311175</v>
          </cell>
          <cell r="J135">
            <v>0.74978633900677649</v>
          </cell>
          <cell r="K135">
            <v>1.0693674015342549</v>
          </cell>
          <cell r="L135">
            <v>1.3889484640617336</v>
          </cell>
          <cell r="M135">
            <v>1.7699874232291117</v>
          </cell>
          <cell r="N135">
            <v>2.2001926997084098</v>
          </cell>
          <cell r="O135">
            <v>2.6549811348436676</v>
          </cell>
          <cell r="P135">
            <v>3.0728948319949856</v>
          </cell>
        </row>
        <row r="136">
          <cell r="D136" t="str">
            <v>EMPP</v>
          </cell>
          <cell r="E136">
            <v>0</v>
          </cell>
          <cell r="F136">
            <v>0</v>
          </cell>
          <cell r="G136">
            <v>5.8310532934518475E-2</v>
          </cell>
          <cell r="H136">
            <v>0.2332421317380739</v>
          </cell>
          <cell r="I136">
            <v>0.58310532934518478</v>
          </cell>
          <cell r="J136">
            <v>0.81634746108325862</v>
          </cell>
          <cell r="K136">
            <v>0.9329685269522956</v>
          </cell>
          <cell r="L136">
            <v>1.1662106586903696</v>
          </cell>
          <cell r="M136">
            <v>1.3994527904284433</v>
          </cell>
          <cell r="N136">
            <v>1.5743843892319989</v>
          </cell>
          <cell r="O136">
            <v>1.6910054551010358</v>
          </cell>
          <cell r="P136">
            <v>1.7493159880355542</v>
          </cell>
        </row>
        <row r="137">
          <cell r="D137" t="str">
            <v>GRND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0.32572148736697065</v>
          </cell>
          <cell r="J137">
            <v>0.73287334657568393</v>
          </cell>
          <cell r="K137">
            <v>1.0585948339426545</v>
          </cell>
          <cell r="L137">
            <v>1.4657466931513679</v>
          </cell>
          <cell r="M137">
            <v>1.6286074368348533</v>
          </cell>
          <cell r="N137">
            <v>1.7100378086765959</v>
          </cell>
          <cell r="O137">
            <v>1.7914681805183386</v>
          </cell>
          <cell r="P137">
            <v>1.7914681805183386</v>
          </cell>
        </row>
        <row r="138">
          <cell r="D138" t="str">
            <v>WLC</v>
          </cell>
          <cell r="E138">
            <v>0</v>
          </cell>
          <cell r="F138">
            <v>0</v>
          </cell>
          <cell r="G138">
            <v>0.11929070472627995</v>
          </cell>
          <cell r="H138">
            <v>0.11929070472627995</v>
          </cell>
          <cell r="I138">
            <v>0.35787211417883985</v>
          </cell>
          <cell r="J138">
            <v>0.4771628189051198</v>
          </cell>
          <cell r="K138">
            <v>0.7157442283576797</v>
          </cell>
          <cell r="L138">
            <v>0.83503493308395971</v>
          </cell>
          <cell r="M138">
            <v>1.1929070472627994</v>
          </cell>
          <cell r="N138">
            <v>1.4314884567153594</v>
          </cell>
          <cell r="O138">
            <v>1.6700698661679194</v>
          </cell>
          <cell r="P138">
            <v>1.7893605708941993</v>
          </cell>
        </row>
        <row r="139">
          <cell r="D139" t="str">
            <v>OPI</v>
          </cell>
          <cell r="E139">
            <v>7.326577955913971E-2</v>
          </cell>
          <cell r="F139">
            <v>0.17149619511620851</v>
          </cell>
          <cell r="G139">
            <v>0.27189744858614068</v>
          </cell>
          <cell r="H139">
            <v>0.3571028366660291</v>
          </cell>
          <cell r="I139">
            <v>0.45967492804882465</v>
          </cell>
          <cell r="J139">
            <v>0.57418662795236897</v>
          </cell>
          <cell r="K139">
            <v>0.67024620559657433</v>
          </cell>
          <cell r="L139">
            <v>0.77933081071796018</v>
          </cell>
          <cell r="M139">
            <v>0.87756122627502897</v>
          </cell>
          <cell r="N139">
            <v>1.0034698252211061</v>
          </cell>
          <cell r="O139">
            <v>1.1657399592076452</v>
          </cell>
          <cell r="P139">
            <v>1.3025027477180393</v>
          </cell>
        </row>
        <row r="140">
          <cell r="D140" t="str">
            <v>PECPM</v>
          </cell>
          <cell r="E140">
            <v>1.2053472552214739</v>
          </cell>
          <cell r="F140">
            <v>2.431069952940891</v>
          </cell>
          <cell r="G140">
            <v>3.9875939523916246</v>
          </cell>
          <cell r="H140">
            <v>5.5696871345848749</v>
          </cell>
          <cell r="I140">
            <v>7.6423890106501737</v>
          </cell>
          <cell r="J140">
            <v>9.576058455553035</v>
          </cell>
          <cell r="K140">
            <v>11.117001234270047</v>
          </cell>
          <cell r="L140">
            <v>13.175320445042679</v>
          </cell>
          <cell r="M140">
            <v>14.598005753575549</v>
          </cell>
          <cell r="N140">
            <v>16.585610193325909</v>
          </cell>
          <cell r="O140">
            <v>18.509691194700327</v>
          </cell>
          <cell r="P140">
            <v>19.975924017591545</v>
          </cell>
        </row>
        <row r="141">
          <cell r="D141" t="str">
            <v>PCCPM</v>
          </cell>
          <cell r="E141">
            <v>0.21006165754063277</v>
          </cell>
          <cell r="F141">
            <v>0.44883022272781625</v>
          </cell>
          <cell r="G141">
            <v>0.78921212767977433</v>
          </cell>
          <cell r="H141">
            <v>1.1774388787093168</v>
          </cell>
          <cell r="I141">
            <v>1.654520343882945</v>
          </cell>
          <cell r="J141">
            <v>2.0946929277967219</v>
          </cell>
          <cell r="K141">
            <v>2.4168482247191241</v>
          </cell>
          <cell r="L141">
            <v>2.8274025705848729</v>
          </cell>
          <cell r="M141">
            <v>3.231577603640277</v>
          </cell>
          <cell r="N141">
            <v>3.6995457647991268</v>
          </cell>
          <cell r="O141">
            <v>4.1542996351365487</v>
          </cell>
          <cell r="P141">
            <v>4.5566520073889976</v>
          </cell>
        </row>
        <row r="142">
          <cell r="D142" t="str">
            <v>ACPM</v>
          </cell>
          <cell r="E142">
            <v>0.56522831430687381</v>
          </cell>
          <cell r="F142">
            <v>1.1425077783207584</v>
          </cell>
          <cell r="G142">
            <v>1.5293202908677401</v>
          </cell>
          <cell r="H142">
            <v>1.7400684455001003</v>
          </cell>
          <cell r="I142">
            <v>2.0545740598050171</v>
          </cell>
          <cell r="J142">
            <v>2.2870730700061284</v>
          </cell>
          <cell r="K142">
            <v>2.5401472138533556</v>
          </cell>
          <cell r="L142">
            <v>2.8605314377714484</v>
          </cell>
          <cell r="M142">
            <v>3.0324807689568472</v>
          </cell>
          <cell r="N142">
            <v>3.2908456614559327</v>
          </cell>
          <cell r="O142">
            <v>3.4610314097573784</v>
          </cell>
          <cell r="P142">
            <v>3.8210962485644093</v>
          </cell>
        </row>
        <row r="143">
          <cell r="D143" t="str">
            <v>ICPM</v>
          </cell>
          <cell r="E143">
            <v>8.6587347710436496E-2</v>
          </cell>
          <cell r="F143">
            <v>0.19722673645154978</v>
          </cell>
          <cell r="G143">
            <v>0.24813688996648237</v>
          </cell>
          <cell r="H143">
            <v>0.31628433955339996</v>
          </cell>
          <cell r="I143">
            <v>0.48585122881967141</v>
          </cell>
          <cell r="J143">
            <v>0.57764985208675457</v>
          </cell>
          <cell r="K143">
            <v>0.67385801620946173</v>
          </cell>
          <cell r="L143">
            <v>0.69750918988962729</v>
          </cell>
          <cell r="M143">
            <v>0.74801847605404859</v>
          </cell>
          <cell r="N143">
            <v>0.85304572188800398</v>
          </cell>
          <cell r="O143">
            <v>0.98773715165979403</v>
          </cell>
          <cell r="P143">
            <v>1.0021683762782001</v>
          </cell>
        </row>
        <row r="144">
          <cell r="D144" t="str">
            <v>TCPM</v>
          </cell>
          <cell r="E144">
            <v>0.12079237658347915</v>
          </cell>
          <cell r="F144">
            <v>0.22775356500854466</v>
          </cell>
          <cell r="G144">
            <v>0.33379267422304926</v>
          </cell>
          <cell r="H144">
            <v>0.44444217949035841</v>
          </cell>
          <cell r="I144">
            <v>0.58736445712729934</v>
          </cell>
          <cell r="J144">
            <v>0.69709188318404758</v>
          </cell>
          <cell r="K144">
            <v>0.79114396266126041</v>
          </cell>
          <cell r="L144">
            <v>0.92023505213978773</v>
          </cell>
          <cell r="M144">
            <v>1.0511703000394368</v>
          </cell>
          <cell r="N144">
            <v>1.2291315876776925</v>
          </cell>
          <cell r="O144">
            <v>1.3674434692618289</v>
          </cell>
          <cell r="P144">
            <v>1.4753267368974552</v>
          </cell>
        </row>
        <row r="145">
          <cell r="D145" t="str">
            <v>HVCPM</v>
          </cell>
          <cell r="E145">
            <v>0.12255359666291031</v>
          </cell>
          <cell r="F145">
            <v>0.25213255873961804</v>
          </cell>
          <cell r="G145">
            <v>0.52221882909227391</v>
          </cell>
          <cell r="H145">
            <v>0.68302163745252564</v>
          </cell>
          <cell r="I145">
            <v>0.81338119568632195</v>
          </cell>
          <cell r="J145">
            <v>0.97184221557530792</v>
          </cell>
          <cell r="K145">
            <v>1.124058466207585</v>
          </cell>
          <cell r="L145">
            <v>1.4589342175985949</v>
          </cell>
          <cell r="M145">
            <v>1.6415937183573273</v>
          </cell>
          <cell r="N145">
            <v>1.828156199901503</v>
          </cell>
          <cell r="O145">
            <v>1.9639799312349195</v>
          </cell>
          <cell r="P145">
            <v>2.1076096241392221</v>
          </cell>
        </row>
        <row r="146">
          <cell r="D146" t="str">
            <v>DSPM</v>
          </cell>
          <cell r="E146">
            <v>0.71710433910179094</v>
          </cell>
          <cell r="F146">
            <v>1.7208660682558401</v>
          </cell>
          <cell r="G146">
            <v>3.0887103346145262</v>
          </cell>
          <cell r="H146">
            <v>4.3795903177919788</v>
          </cell>
          <cell r="I146">
            <v>6.3908006878692385</v>
          </cell>
          <cell r="J146">
            <v>8.3775852674758067</v>
          </cell>
          <cell r="K146">
            <v>10.352848247803747</v>
          </cell>
          <cell r="L146">
            <v>12.342398011237186</v>
          </cell>
          <cell r="M146">
            <v>14.024090641945692</v>
          </cell>
          <cell r="N146">
            <v>15.833903456632539</v>
          </cell>
          <cell r="O146">
            <v>17.709619819193136</v>
          </cell>
          <cell r="P146">
            <v>19.356286788094614</v>
          </cell>
        </row>
        <row r="147">
          <cell r="D147" t="str">
            <v>DTPP</v>
          </cell>
          <cell r="E147">
            <v>0.20467900321283475</v>
          </cell>
          <cell r="F147">
            <v>0.61403700963850427</v>
          </cell>
          <cell r="G147">
            <v>1.2280740192770085</v>
          </cell>
          <cell r="H147">
            <v>1.637432025702678</v>
          </cell>
          <cell r="I147">
            <v>2.2514690353411821</v>
          </cell>
          <cell r="J147">
            <v>2.8655060449796865</v>
          </cell>
          <cell r="K147">
            <v>3.6842220578310254</v>
          </cell>
          <cell r="L147">
            <v>4.5029380706823643</v>
          </cell>
          <cell r="M147">
            <v>5.1169750803208691</v>
          </cell>
          <cell r="N147">
            <v>5.935691093172208</v>
          </cell>
          <cell r="O147">
            <v>6.7544071060235469</v>
          </cell>
          <cell r="P147">
            <v>7.1637651124492159</v>
          </cell>
        </row>
        <row r="148">
          <cell r="D148" t="str">
            <v>DSCPM</v>
          </cell>
          <cell r="E148">
            <v>0.78270890575057062</v>
          </cell>
          <cell r="F148">
            <v>1.3645356552445247</v>
          </cell>
          <cell r="G148">
            <v>2.1303637075281525</v>
          </cell>
          <cell r="H148">
            <v>3.0025411366535191</v>
          </cell>
          <cell r="I148">
            <v>4.145937611481096</v>
          </cell>
          <cell r="J148">
            <v>5.144158746492967</v>
          </cell>
          <cell r="K148">
            <v>6.1530710887005675</v>
          </cell>
          <cell r="L148">
            <v>7.3848106966718108</v>
          </cell>
          <cell r="M148">
            <v>8.7656645102677135</v>
          </cell>
          <cell r="N148">
            <v>10.206726701229044</v>
          </cell>
          <cell r="O148">
            <v>11.837979841251261</v>
          </cell>
          <cell r="P148">
            <v>12.941987657989305</v>
          </cell>
        </row>
        <row r="149">
          <cell r="D149" t="str">
            <v>DOMO</v>
          </cell>
          <cell r="E149">
            <v>1.9871747884741237E-2</v>
          </cell>
          <cell r="F149">
            <v>4.9679369711853091E-2</v>
          </cell>
          <cell r="G149">
            <v>7.9486991538964949E-2</v>
          </cell>
          <cell r="H149">
            <v>0.10929461336607681</v>
          </cell>
          <cell r="I149">
            <v>0.13910223519318865</v>
          </cell>
          <cell r="J149">
            <v>0.16890985702030051</v>
          </cell>
          <cell r="K149">
            <v>0.19871747884741237</v>
          </cell>
          <cell r="L149">
            <v>0.22852510067452422</v>
          </cell>
          <cell r="M149">
            <v>0.25833272250163608</v>
          </cell>
          <cell r="N149">
            <v>0.28814034432874797</v>
          </cell>
          <cell r="O149">
            <v>0.3179479661558598</v>
          </cell>
          <cell r="P149">
            <v>0.34775558798297163</v>
          </cell>
        </row>
        <row r="150">
          <cell r="D150" t="str">
            <v>BCCP</v>
          </cell>
          <cell r="E150">
            <v>0.26661605533206928</v>
          </cell>
          <cell r="F150">
            <v>1.0664642213282771</v>
          </cell>
          <cell r="G150">
            <v>1.3330802766603465</v>
          </cell>
          <cell r="H150">
            <v>1.8663123873244849</v>
          </cell>
          <cell r="I150">
            <v>2.6661605533206929</v>
          </cell>
          <cell r="J150">
            <v>3.1993926639848311</v>
          </cell>
          <cell r="K150">
            <v>3.4660087193169007</v>
          </cell>
          <cell r="L150">
            <v>3.7326247746489698</v>
          </cell>
          <cell r="M150">
            <v>3.9992408299810394</v>
          </cell>
          <cell r="N150">
            <v>4.2658568853131085</v>
          </cell>
          <cell r="O150">
            <v>4.7990889959772467</v>
          </cell>
          <cell r="P150">
            <v>5.0657050513093163</v>
          </cell>
        </row>
        <row r="151">
          <cell r="D151" t="str">
            <v>BCTP</v>
          </cell>
          <cell r="E151">
            <v>0.14240888687425321</v>
          </cell>
          <cell r="F151">
            <v>0.28481777374850642</v>
          </cell>
          <cell r="G151">
            <v>0.56963554749701284</v>
          </cell>
          <cell r="H151">
            <v>0.71204443437126608</v>
          </cell>
          <cell r="I151">
            <v>0.8544533212455192</v>
          </cell>
          <cell r="J151">
            <v>0.99686220811977244</v>
          </cell>
          <cell r="K151">
            <v>0.99686220811977244</v>
          </cell>
          <cell r="L151">
            <v>0.99686220811977244</v>
          </cell>
          <cell r="M151">
            <v>1.1392710949940257</v>
          </cell>
          <cell r="N151">
            <v>1.2816799818682789</v>
          </cell>
          <cell r="O151">
            <v>1.4240888687425322</v>
          </cell>
          <cell r="P151">
            <v>1.8513155293652916</v>
          </cell>
        </row>
        <row r="152">
          <cell r="D152" t="str">
            <v>ICP</v>
          </cell>
          <cell r="E152">
            <v>1.055772438221819</v>
          </cell>
          <cell r="F152">
            <v>1.9300839886242629</v>
          </cell>
          <cell r="G152">
            <v>2.7219133172906269</v>
          </cell>
          <cell r="H152">
            <v>3.3322817581376163</v>
          </cell>
          <cell r="I152">
            <v>3.9756430876790372</v>
          </cell>
          <cell r="J152">
            <v>4.4787846402691232</v>
          </cell>
          <cell r="K152">
            <v>4.9324368598175603</v>
          </cell>
          <cell r="L152">
            <v>5.4273301902340378</v>
          </cell>
          <cell r="M152">
            <v>6.3181381849836979</v>
          </cell>
          <cell r="N152">
            <v>7.291428401469437</v>
          </cell>
          <cell r="O152">
            <v>8.3719455062120804</v>
          </cell>
          <cell r="P152">
            <v>8.9658175027118538</v>
          </cell>
        </row>
        <row r="153">
          <cell r="D153" t="str">
            <v>TCP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0.41830993034392122</v>
          </cell>
          <cell r="K153">
            <v>0.41830993034392122</v>
          </cell>
          <cell r="L153">
            <v>0.41830993034392122</v>
          </cell>
          <cell r="M153">
            <v>0.83661986068784244</v>
          </cell>
          <cell r="N153">
            <v>0.83661986068784244</v>
          </cell>
          <cell r="O153">
            <v>1.2549297910317636</v>
          </cell>
          <cell r="P153">
            <v>1.6732397213756849</v>
          </cell>
        </row>
        <row r="154">
          <cell r="D154" t="str">
            <v>SCP</v>
          </cell>
          <cell r="E154">
            <v>0</v>
          </cell>
          <cell r="F154">
            <v>0</v>
          </cell>
          <cell r="G154">
            <v>0</v>
          </cell>
          <cell r="H154">
            <v>0.23695232794986909</v>
          </cell>
          <cell r="I154">
            <v>0.47390465589973818</v>
          </cell>
          <cell r="J154">
            <v>1.1847616397493455</v>
          </cell>
          <cell r="K154">
            <v>2.1325709515488218</v>
          </cell>
          <cell r="L154">
            <v>3.0803802633482982</v>
          </cell>
          <cell r="M154">
            <v>4.0281895751477741</v>
          </cell>
          <cell r="N154">
            <v>5.21295121489712</v>
          </cell>
          <cell r="O154">
            <v>6.3977128546464659</v>
          </cell>
          <cell r="P154">
            <v>7.1085698384960727</v>
          </cell>
        </row>
        <row r="155">
          <cell r="D155" t="str">
            <v>BRC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0.6270138631814185</v>
          </cell>
          <cell r="L155">
            <v>0.6270138631814185</v>
          </cell>
          <cell r="M155">
            <v>1.254027726362837</v>
          </cell>
          <cell r="N155">
            <v>1.8810415895442554</v>
          </cell>
          <cell r="O155">
            <v>1.8810415895442554</v>
          </cell>
          <cell r="P155">
            <v>2.508055452725674</v>
          </cell>
        </row>
        <row r="156">
          <cell r="D156" t="str">
            <v>TRM</v>
          </cell>
          <cell r="E156">
            <v>0</v>
          </cell>
          <cell r="F156">
            <v>0</v>
          </cell>
          <cell r="G156">
            <v>0.29675143507880247</v>
          </cell>
          <cell r="H156">
            <v>0.59350287015760494</v>
          </cell>
          <cell r="I156">
            <v>0.89025430523640736</v>
          </cell>
          <cell r="J156">
            <v>1.2611935990849104</v>
          </cell>
          <cell r="K156">
            <v>1.5579450341637129</v>
          </cell>
          <cell r="L156">
            <v>1.8546964692425154</v>
          </cell>
          <cell r="M156">
            <v>2.2256357630910184</v>
          </cell>
          <cell r="N156">
            <v>2.5965750569395216</v>
          </cell>
          <cell r="O156">
            <v>2.9675143507880244</v>
          </cell>
          <cell r="P156">
            <v>2.9675143507880244</v>
          </cell>
        </row>
        <row r="157">
          <cell r="D157" t="str">
            <v>HVIT</v>
          </cell>
          <cell r="E157">
            <v>0</v>
          </cell>
          <cell r="F157">
            <v>0.2728521057501801</v>
          </cell>
          <cell r="G157">
            <v>0.90950701916726706</v>
          </cell>
          <cell r="H157">
            <v>1.1823591249174472</v>
          </cell>
          <cell r="I157">
            <v>2.0009154421679876</v>
          </cell>
          <cell r="J157">
            <v>2.2737675479181676</v>
          </cell>
          <cell r="K157">
            <v>2.2737675479181676</v>
          </cell>
          <cell r="L157">
            <v>2.5466196536683476</v>
          </cell>
          <cell r="M157">
            <v>3.6380280766690682</v>
          </cell>
          <cell r="N157">
            <v>5.0022886054199684</v>
          </cell>
          <cell r="O157">
            <v>5.820844922670509</v>
          </cell>
          <cell r="P157">
            <v>6.0936970284206895</v>
          </cell>
        </row>
        <row r="158">
          <cell r="D158" t="str">
            <v>HPAS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0.7432836607797656</v>
          </cell>
          <cell r="K158">
            <v>0.7432836607797656</v>
          </cell>
          <cell r="L158">
            <v>0.7432836607797656</v>
          </cell>
          <cell r="M158">
            <v>1.4865673215595312</v>
          </cell>
          <cell r="N158">
            <v>1.4865673215595312</v>
          </cell>
          <cell r="O158">
            <v>1.4865673215595312</v>
          </cell>
          <cell r="P158">
            <v>2.2298509823392969</v>
          </cell>
        </row>
        <row r="159">
          <cell r="D159" t="str">
            <v>SACP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0.17563413534493519</v>
          </cell>
          <cell r="N159">
            <v>0.35126827068987038</v>
          </cell>
          <cell r="O159">
            <v>0.35126827068987038</v>
          </cell>
          <cell r="P159">
            <v>0.52690240603480554</v>
          </cell>
        </row>
        <row r="160">
          <cell r="D160" t="str">
            <v>CBL</v>
          </cell>
          <cell r="E160">
            <v>0</v>
          </cell>
          <cell r="F160">
            <v>0</v>
          </cell>
          <cell r="G160">
            <v>0</v>
          </cell>
          <cell r="H160">
            <v>0.15455803910354293</v>
          </cell>
          <cell r="I160">
            <v>0.2318370586553144</v>
          </cell>
          <cell r="J160">
            <v>0.4636741173106288</v>
          </cell>
          <cell r="K160">
            <v>0.4636741173106288</v>
          </cell>
          <cell r="L160">
            <v>0.4636741173106288</v>
          </cell>
          <cell r="M160">
            <v>0.69551117596594314</v>
          </cell>
          <cell r="N160">
            <v>0.92734823462125759</v>
          </cell>
          <cell r="O160">
            <v>1.159185293276572</v>
          </cell>
          <cell r="P160">
            <v>1.159185293276572</v>
          </cell>
        </row>
        <row r="161">
          <cell r="D161" t="str">
            <v>DSR</v>
          </cell>
          <cell r="E161">
            <v>0.9587088382064467</v>
          </cell>
          <cell r="F161">
            <v>1.9174176764128934</v>
          </cell>
          <cell r="G161">
            <v>2.8761265146193402</v>
          </cell>
          <cell r="H161">
            <v>4.3141897719290103</v>
          </cell>
          <cell r="I161">
            <v>6.2316074483419035</v>
          </cell>
          <cell r="J161">
            <v>7.6696707056515736</v>
          </cell>
          <cell r="K161">
            <v>10.066442801167691</v>
          </cell>
          <cell r="L161">
            <v>11.504506058477361</v>
          </cell>
          <cell r="M161">
            <v>13.421923734890253</v>
          </cell>
          <cell r="N161">
            <v>14.859986992199923</v>
          </cell>
          <cell r="O161">
            <v>17.256759087716041</v>
          </cell>
          <cell r="P161">
            <v>18.69482234502571</v>
          </cell>
        </row>
        <row r="162">
          <cell r="D162" t="str">
            <v>MUS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1.7802585427393891</v>
          </cell>
          <cell r="M162">
            <v>1.7802585427393891</v>
          </cell>
          <cell r="N162">
            <v>3.5605170854787782</v>
          </cell>
          <cell r="O162">
            <v>3.5605170854787782</v>
          </cell>
          <cell r="P162">
            <v>5.3407756282181671</v>
          </cell>
        </row>
        <row r="163">
          <cell r="D163" t="str">
            <v>17204</v>
          </cell>
          <cell r="E163">
            <v>0</v>
          </cell>
          <cell r="F163">
            <v>0</v>
          </cell>
          <cell r="G163">
            <v>0</v>
          </cell>
          <cell r="H163">
            <v>3.4438341258434888</v>
          </cell>
          <cell r="I163">
            <v>3.4438341258434888</v>
          </cell>
          <cell r="J163">
            <v>6.8876682516869776</v>
          </cell>
          <cell r="K163">
            <v>6.8876682516869776</v>
          </cell>
          <cell r="L163">
            <v>6.8876682516869776</v>
          </cell>
          <cell r="M163">
            <v>6.8876682516869776</v>
          </cell>
          <cell r="N163">
            <v>6.8876682516869776</v>
          </cell>
          <cell r="O163">
            <v>6.8876682516869776</v>
          </cell>
          <cell r="P163">
            <v>10.331502377530466</v>
          </cell>
        </row>
        <row r="164">
          <cell r="D164" t="str">
            <v>17219</v>
          </cell>
          <cell r="E164">
            <v>3.0454959068811758</v>
          </cell>
          <cell r="F164">
            <v>3.0454959068811758</v>
          </cell>
          <cell r="G164">
            <v>3.0454959068811758</v>
          </cell>
          <cell r="H164">
            <v>3.0454959068811758</v>
          </cell>
          <cell r="I164">
            <v>3.0454959068811758</v>
          </cell>
          <cell r="J164">
            <v>3.0454959068811758</v>
          </cell>
          <cell r="K164">
            <v>3.0454959068811758</v>
          </cell>
          <cell r="L164">
            <v>6.0909918137623515</v>
          </cell>
          <cell r="M164">
            <v>6.0909918137623515</v>
          </cell>
          <cell r="N164">
            <v>6.0909918137623515</v>
          </cell>
          <cell r="O164">
            <v>6.0909918137623515</v>
          </cell>
          <cell r="P164">
            <v>6.0909918137623515</v>
          </cell>
        </row>
        <row r="165">
          <cell r="D165" t="str">
            <v>17238</v>
          </cell>
          <cell r="E165">
            <v>0</v>
          </cell>
          <cell r="F165">
            <v>0</v>
          </cell>
          <cell r="G165">
            <v>2.9928056662776954</v>
          </cell>
          <cell r="H165">
            <v>5.9856113325553908</v>
          </cell>
          <cell r="I165">
            <v>5.9856113325553908</v>
          </cell>
          <cell r="J165">
            <v>5.9856113325553908</v>
          </cell>
          <cell r="K165">
            <v>5.9856113325553908</v>
          </cell>
          <cell r="L165">
            <v>5.9856113325553908</v>
          </cell>
          <cell r="M165">
            <v>5.9856113325553908</v>
          </cell>
          <cell r="N165">
            <v>5.9856113325553908</v>
          </cell>
          <cell r="O165">
            <v>5.9856113325553908</v>
          </cell>
          <cell r="P165">
            <v>5.9856113325553908</v>
          </cell>
        </row>
        <row r="166">
          <cell r="D166" t="str">
            <v>17350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4.933914130109919</v>
          </cell>
          <cell r="J166">
            <v>4.933914130109919</v>
          </cell>
          <cell r="K166">
            <v>4.933914130109919</v>
          </cell>
          <cell r="L166">
            <v>9.8678282602198379</v>
          </cell>
          <cell r="M166">
            <v>9.8678282602198379</v>
          </cell>
          <cell r="N166">
            <v>9.8678282602198379</v>
          </cell>
          <cell r="O166">
            <v>9.8678282602198379</v>
          </cell>
          <cell r="P166">
            <v>9.8678282602198379</v>
          </cell>
        </row>
        <row r="167">
          <cell r="D167" t="str">
            <v>17677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6.8033638667214085</v>
          </cell>
          <cell r="M167">
            <v>6.8033638667214085</v>
          </cell>
          <cell r="N167">
            <v>6.8033638667214085</v>
          </cell>
          <cell r="O167">
            <v>6.8033638667214085</v>
          </cell>
          <cell r="P167">
            <v>6.8033638667214085</v>
          </cell>
        </row>
        <row r="168">
          <cell r="D168" t="str">
            <v>17757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1.1233559296662052</v>
          </cell>
          <cell r="K168">
            <v>1.1233559296662052</v>
          </cell>
          <cell r="L168">
            <v>1.1233559296662052</v>
          </cell>
          <cell r="M168">
            <v>1.1233559296662052</v>
          </cell>
          <cell r="N168">
            <v>1.1233559296662052</v>
          </cell>
          <cell r="O168">
            <v>1.1233559296662052</v>
          </cell>
          <cell r="P168">
            <v>1.1233559296662052</v>
          </cell>
        </row>
        <row r="169">
          <cell r="D169" t="str">
            <v>18538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2.291674197980714</v>
          </cell>
          <cell r="J169">
            <v>4.5833483959614281</v>
          </cell>
          <cell r="K169">
            <v>4.5833483959614281</v>
          </cell>
          <cell r="L169">
            <v>4.5833483959614281</v>
          </cell>
          <cell r="M169">
            <v>6.8750225939421421</v>
          </cell>
          <cell r="N169">
            <v>6.8750225939421421</v>
          </cell>
          <cell r="O169">
            <v>6.8750225939421421</v>
          </cell>
          <cell r="P169">
            <v>6.8750225939421421</v>
          </cell>
        </row>
        <row r="170">
          <cell r="D170" t="str">
            <v>18884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16.923051477025883</v>
          </cell>
          <cell r="J170">
            <v>16.923051477025883</v>
          </cell>
          <cell r="K170">
            <v>16.923051477025883</v>
          </cell>
          <cell r="L170">
            <v>33.846102954051766</v>
          </cell>
          <cell r="M170">
            <v>33.846102954051766</v>
          </cell>
          <cell r="N170">
            <v>33.846102954051766</v>
          </cell>
          <cell r="O170">
            <v>33.846102954051766</v>
          </cell>
          <cell r="P170">
            <v>33.846102954051766</v>
          </cell>
        </row>
        <row r="171">
          <cell r="D171" t="str">
            <v>19245</v>
          </cell>
          <cell r="E171">
            <v>0</v>
          </cell>
          <cell r="F171">
            <v>0</v>
          </cell>
          <cell r="G171">
            <v>0</v>
          </cell>
          <cell r="H171">
            <v>7.3977097807286691</v>
          </cell>
          <cell r="I171">
            <v>7.3977097807286691</v>
          </cell>
          <cell r="J171">
            <v>7.3977097807286691</v>
          </cell>
          <cell r="K171">
            <v>14.795419561457338</v>
          </cell>
          <cell r="L171">
            <v>14.795419561457338</v>
          </cell>
          <cell r="M171">
            <v>14.795419561457338</v>
          </cell>
          <cell r="N171">
            <v>22.193129342186008</v>
          </cell>
          <cell r="O171">
            <v>22.193129342186008</v>
          </cell>
          <cell r="P171">
            <v>22.193129342186008</v>
          </cell>
        </row>
        <row r="172">
          <cell r="D172" t="str">
            <v>SGROUND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5.6146720387068871</v>
          </cell>
        </row>
        <row r="173">
          <cell r="D173" t="str">
            <v>PLC</v>
          </cell>
          <cell r="E173">
            <v>0</v>
          </cell>
          <cell r="F173">
            <v>0</v>
          </cell>
          <cell r="G173">
            <v>11.629789906000227</v>
          </cell>
          <cell r="H173">
            <v>11.629789906000227</v>
          </cell>
          <cell r="I173">
            <v>11.629789906000227</v>
          </cell>
          <cell r="J173">
            <v>11.629789906000227</v>
          </cell>
          <cell r="K173">
            <v>11.629789906000227</v>
          </cell>
          <cell r="L173">
            <v>11.629789906000227</v>
          </cell>
          <cell r="M173">
            <v>11.629789906000227</v>
          </cell>
          <cell r="N173">
            <v>11.629789906000227</v>
          </cell>
          <cell r="O173">
            <v>11.629789906000227</v>
          </cell>
          <cell r="P173">
            <v>11.629789906000227</v>
          </cell>
        </row>
        <row r="174">
          <cell r="D174" t="str">
            <v>PCT</v>
          </cell>
          <cell r="E174">
            <v>0</v>
          </cell>
          <cell r="F174">
            <v>0</v>
          </cell>
          <cell r="G174">
            <v>8.9855828715551596</v>
          </cell>
          <cell r="H174">
            <v>17.971165743110319</v>
          </cell>
          <cell r="I174">
            <v>17.971165743110319</v>
          </cell>
          <cell r="J174">
            <v>26.956748614665479</v>
          </cell>
          <cell r="K174">
            <v>26.956748614665479</v>
          </cell>
          <cell r="L174">
            <v>26.956748614665479</v>
          </cell>
          <cell r="M174">
            <v>26.956748614665479</v>
          </cell>
          <cell r="N174">
            <v>26.956748614665479</v>
          </cell>
          <cell r="O174">
            <v>35.942331486220638</v>
          </cell>
          <cell r="P174">
            <v>44.927914357775798</v>
          </cell>
        </row>
        <row r="175">
          <cell r="D175" t="str">
            <v>RTU</v>
          </cell>
          <cell r="E175">
            <v>0</v>
          </cell>
          <cell r="F175">
            <v>0</v>
          </cell>
          <cell r="G175">
            <v>4.1504102523361626</v>
          </cell>
          <cell r="H175">
            <v>4.1504102523361626</v>
          </cell>
          <cell r="I175">
            <v>4.1504102523361626</v>
          </cell>
          <cell r="J175">
            <v>8.3008205046723251</v>
          </cell>
          <cell r="K175">
            <v>8.3008205046723251</v>
          </cell>
          <cell r="L175">
            <v>8.3008205046723251</v>
          </cell>
          <cell r="M175">
            <v>12.451230757008489</v>
          </cell>
          <cell r="N175">
            <v>12.451230757008489</v>
          </cell>
          <cell r="O175">
            <v>12.451230757008489</v>
          </cell>
          <cell r="P175">
            <v>16.60164100934465</v>
          </cell>
        </row>
        <row r="176">
          <cell r="D176" t="str">
            <v>TRNSF</v>
          </cell>
          <cell r="E176">
            <v>0</v>
          </cell>
          <cell r="F176">
            <v>4.154098569178406</v>
          </cell>
          <cell r="G176">
            <v>9.692896661416281</v>
          </cell>
          <cell r="H176">
            <v>13.846995230594688</v>
          </cell>
          <cell r="I176">
            <v>15.231694753654157</v>
          </cell>
          <cell r="J176">
            <v>19.385793322832562</v>
          </cell>
          <cell r="K176">
            <v>19.385793322832562</v>
          </cell>
          <cell r="L176">
            <v>23.539891892010967</v>
          </cell>
          <cell r="M176">
            <v>26.309290938129905</v>
          </cell>
          <cell r="N176">
            <v>26.309290938129905</v>
          </cell>
          <cell r="O176">
            <v>26.309290938129905</v>
          </cell>
          <cell r="P176">
            <v>26.309290938129905</v>
          </cell>
        </row>
        <row r="177">
          <cell r="D177" t="str">
            <v>WPOLE</v>
          </cell>
          <cell r="E177">
            <v>2.6194371002883843</v>
          </cell>
          <cell r="F177">
            <v>8.79862205481483</v>
          </cell>
          <cell r="G177">
            <v>14.776311847780629</v>
          </cell>
          <cell r="H177">
            <v>17.261418840361916</v>
          </cell>
          <cell r="I177">
            <v>19.477865617529012</v>
          </cell>
          <cell r="J177">
            <v>21.156991963867721</v>
          </cell>
          <cell r="K177">
            <v>25.18689519508062</v>
          </cell>
          <cell r="L177">
            <v>26.664526379858682</v>
          </cell>
          <cell r="M177">
            <v>29.485458641707712</v>
          </cell>
          <cell r="N177">
            <v>29.485458641707712</v>
          </cell>
          <cell r="O177">
            <v>29.485458641707712</v>
          </cell>
          <cell r="P177">
            <v>29.485458641707712</v>
          </cell>
        </row>
        <row r="178">
          <cell r="D178" t="str">
            <v>ProtRP</v>
          </cell>
          <cell r="E178">
            <v>0</v>
          </cell>
          <cell r="F178">
            <v>0</v>
          </cell>
          <cell r="G178">
            <v>1.3823757483456742</v>
          </cell>
          <cell r="H178">
            <v>2.7647514966913485</v>
          </cell>
          <cell r="I178">
            <v>4.1471272450370229</v>
          </cell>
          <cell r="J178">
            <v>5.5295029933826969</v>
          </cell>
          <cell r="K178">
            <v>7.1883538913975054</v>
          </cell>
          <cell r="L178">
            <v>7.1883538913975054</v>
          </cell>
          <cell r="M178">
            <v>8.2942544900740458</v>
          </cell>
          <cell r="N178">
            <v>9.4001550887505836</v>
          </cell>
          <cell r="O178">
            <v>10.22958053775799</v>
          </cell>
          <cell r="P178">
            <v>10.782530837096258</v>
          </cell>
        </row>
        <row r="179">
          <cell r="D179" t="str">
            <v>PTONER</v>
          </cell>
          <cell r="E179">
            <v>0</v>
          </cell>
          <cell r="F179">
            <v>0</v>
          </cell>
          <cell r="G179">
            <v>0</v>
          </cell>
          <cell r="H179">
            <v>0.70698593947514565</v>
          </cell>
          <cell r="I179">
            <v>1.4139718789502913</v>
          </cell>
          <cell r="J179">
            <v>2.8279437579005826</v>
          </cell>
          <cell r="K179">
            <v>3.5349296973757283</v>
          </cell>
          <cell r="L179">
            <v>4.2419156368508739</v>
          </cell>
          <cell r="M179">
            <v>5.6558875158011652</v>
          </cell>
          <cell r="N179">
            <v>6.3628734552763113</v>
          </cell>
          <cell r="O179">
            <v>6.3628734552763113</v>
          </cell>
          <cell r="P179">
            <v>6.3628734552763113</v>
          </cell>
        </row>
        <row r="180">
          <cell r="D180" t="str">
            <v>OCB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1.1614845037756329</v>
          </cell>
          <cell r="J180">
            <v>3.4844535113268988</v>
          </cell>
          <cell r="K180">
            <v>5.8074225188781643</v>
          </cell>
          <cell r="L180">
            <v>8.1303915264294311</v>
          </cell>
          <cell r="M180">
            <v>10.453360533980696</v>
          </cell>
          <cell r="N180">
            <v>12.776329541531963</v>
          </cell>
          <cell r="O180">
            <v>12.776329541531963</v>
          </cell>
          <cell r="P180">
            <v>12.776329541531963</v>
          </cell>
        </row>
        <row r="181">
          <cell r="D181" t="str">
            <v>SHIELDW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4.2594790503853677</v>
          </cell>
          <cell r="K181">
            <v>4.2594790503853677</v>
          </cell>
          <cell r="L181">
            <v>4.2594790503853677</v>
          </cell>
          <cell r="M181">
            <v>4.2594790503853677</v>
          </cell>
          <cell r="N181">
            <v>4.2594790503853677</v>
          </cell>
          <cell r="O181">
            <v>4.2594790503853677</v>
          </cell>
          <cell r="P181">
            <v>4.2594790503853677</v>
          </cell>
        </row>
        <row r="182">
          <cell r="D182" t="str">
            <v>SER</v>
          </cell>
          <cell r="E182">
            <v>0</v>
          </cell>
          <cell r="F182">
            <v>0</v>
          </cell>
          <cell r="G182">
            <v>0.74890395311080349</v>
          </cell>
          <cell r="H182">
            <v>0.74890395311080349</v>
          </cell>
          <cell r="I182">
            <v>0.74890395311080349</v>
          </cell>
          <cell r="J182">
            <v>1.1233559296662052</v>
          </cell>
          <cell r="K182">
            <v>1.1233559296662052</v>
          </cell>
          <cell r="L182">
            <v>1.1233559296662052</v>
          </cell>
          <cell r="M182">
            <v>1.1233559296662052</v>
          </cell>
          <cell r="N182">
            <v>1.1233559296662052</v>
          </cell>
          <cell r="O182">
            <v>1.1233559296662052</v>
          </cell>
          <cell r="P182">
            <v>1.1233559296662052</v>
          </cell>
        </row>
        <row r="183">
          <cell r="D183" t="str">
            <v>SERA</v>
          </cell>
          <cell r="E183">
            <v>0</v>
          </cell>
          <cell r="F183">
            <v>0</v>
          </cell>
          <cell r="G183">
            <v>0.28083898241655131</v>
          </cell>
          <cell r="H183">
            <v>0.28083898241655131</v>
          </cell>
          <cell r="I183">
            <v>0.28083898241655131</v>
          </cell>
          <cell r="J183">
            <v>0.42125847362482693</v>
          </cell>
          <cell r="K183">
            <v>0.42125847362482693</v>
          </cell>
          <cell r="L183">
            <v>0.42125847362482693</v>
          </cell>
          <cell r="M183">
            <v>0.7020974560413783</v>
          </cell>
          <cell r="N183">
            <v>0.7020974560413783</v>
          </cell>
          <cell r="O183">
            <v>0.7020974560413783</v>
          </cell>
          <cell r="P183">
            <v>1.1233559296662052</v>
          </cell>
        </row>
        <row r="184">
          <cell r="D184" t="str">
            <v>DFR</v>
          </cell>
          <cell r="E184">
            <v>0</v>
          </cell>
          <cell r="F184">
            <v>0.56167796483310262</v>
          </cell>
          <cell r="G184">
            <v>0.56167796483310262</v>
          </cell>
          <cell r="H184">
            <v>0.7020974560413783</v>
          </cell>
          <cell r="I184">
            <v>0.98293643845792955</v>
          </cell>
          <cell r="J184">
            <v>1.1233559296662052</v>
          </cell>
          <cell r="K184">
            <v>1.1233559296662052</v>
          </cell>
          <cell r="L184">
            <v>1.1233559296662052</v>
          </cell>
          <cell r="M184">
            <v>1.1233559296662052</v>
          </cell>
          <cell r="N184">
            <v>1.1233559296662052</v>
          </cell>
          <cell r="O184">
            <v>1.1233559296662052</v>
          </cell>
          <cell r="P184">
            <v>1.1233559296662052</v>
          </cell>
        </row>
        <row r="185">
          <cell r="D185" t="str">
            <v>PCE</v>
          </cell>
        </row>
        <row r="186">
          <cell r="D186" t="str">
            <v>Trble</v>
          </cell>
        </row>
        <row r="187">
          <cell r="D187" t="str">
            <v>Locates</v>
          </cell>
        </row>
        <row r="188">
          <cell r="D188" t="str">
            <v>Dis-Con</v>
          </cell>
        </row>
        <row r="189">
          <cell r="D189" t="str">
            <v>New Conn</v>
          </cell>
        </row>
        <row r="190">
          <cell r="D190" t="str">
            <v>Srv Upg</v>
          </cell>
        </row>
        <row r="191">
          <cell r="D191" t="str">
            <v>Unpl ER</v>
          </cell>
        </row>
        <row r="192">
          <cell r="D192" t="str">
            <v>Storm</v>
          </cell>
        </row>
      </sheetData>
      <sheetData sheetId="2" refreshError="1">
        <row r="15">
          <cell r="D15" t="str">
            <v>DML13</v>
          </cell>
          <cell r="F15">
            <v>339060</v>
          </cell>
          <cell r="I15">
            <v>339060</v>
          </cell>
          <cell r="L15">
            <v>339060</v>
          </cell>
          <cell r="O15">
            <v>339060</v>
          </cell>
          <cell r="R15">
            <v>339060</v>
          </cell>
          <cell r="U15">
            <v>339060</v>
          </cell>
          <cell r="X15">
            <v>339060</v>
          </cell>
          <cell r="AA15">
            <v>339060</v>
          </cell>
          <cell r="AD15">
            <v>339060</v>
          </cell>
          <cell r="AG15">
            <v>339060</v>
          </cell>
          <cell r="AJ15">
            <v>339060</v>
          </cell>
          <cell r="AM15">
            <v>339060</v>
          </cell>
          <cell r="AO15">
            <v>339060</v>
          </cell>
        </row>
        <row r="16">
          <cell r="D16" t="str">
            <v>DCL18</v>
          </cell>
          <cell r="F16">
            <v>7500</v>
          </cell>
          <cell r="I16">
            <v>7500</v>
          </cell>
          <cell r="L16">
            <v>7500</v>
          </cell>
          <cell r="O16">
            <v>7500</v>
          </cell>
          <cell r="R16">
            <v>7500</v>
          </cell>
          <cell r="U16">
            <v>7500</v>
          </cell>
          <cell r="X16">
            <v>7500</v>
          </cell>
          <cell r="AA16">
            <v>7500</v>
          </cell>
          <cell r="AD16">
            <v>7500</v>
          </cell>
          <cell r="AG16">
            <v>7500</v>
          </cell>
          <cell r="AJ16">
            <v>7500</v>
          </cell>
          <cell r="AM16">
            <v>7500</v>
          </cell>
          <cell r="AO16">
            <v>7500</v>
          </cell>
        </row>
        <row r="17">
          <cell r="D17" t="str">
            <v>TCL02</v>
          </cell>
          <cell r="F17">
            <v>446</v>
          </cell>
          <cell r="I17">
            <v>446</v>
          </cell>
          <cell r="L17">
            <v>446</v>
          </cell>
          <cell r="O17">
            <v>446</v>
          </cell>
          <cell r="R17">
            <v>446</v>
          </cell>
          <cell r="U17">
            <v>446</v>
          </cell>
          <cell r="X17">
            <v>446</v>
          </cell>
          <cell r="AA17">
            <v>446</v>
          </cell>
          <cell r="AD17">
            <v>446</v>
          </cell>
          <cell r="AG17">
            <v>446</v>
          </cell>
          <cell r="AJ17">
            <v>446</v>
          </cell>
          <cell r="AM17">
            <v>446</v>
          </cell>
          <cell r="AO17">
            <v>446</v>
          </cell>
        </row>
        <row r="18">
          <cell r="D18" t="str">
            <v>TMF01</v>
          </cell>
          <cell r="F18">
            <v>11633.1</v>
          </cell>
          <cell r="I18">
            <v>11633.1</v>
          </cell>
          <cell r="L18">
            <v>11633.1</v>
          </cell>
          <cell r="O18">
            <v>11633.1</v>
          </cell>
          <cell r="R18">
            <v>11633.1</v>
          </cell>
          <cell r="U18">
            <v>11633.1</v>
          </cell>
          <cell r="X18">
            <v>11633.1</v>
          </cell>
          <cell r="AA18">
            <v>11633.1</v>
          </cell>
          <cell r="AD18">
            <v>11633.1</v>
          </cell>
          <cell r="AG18">
            <v>11633.1</v>
          </cell>
          <cell r="AJ18">
            <v>11633.1</v>
          </cell>
          <cell r="AM18">
            <v>11633.1</v>
          </cell>
          <cell r="AO18">
            <v>11633.1</v>
          </cell>
        </row>
        <row r="19">
          <cell r="D19" t="str">
            <v>TMF02</v>
          </cell>
          <cell r="F19">
            <v>2882.17</v>
          </cell>
          <cell r="I19">
            <v>2882.17</v>
          </cell>
          <cell r="L19">
            <v>2882.17</v>
          </cell>
          <cell r="O19">
            <v>2882.17</v>
          </cell>
          <cell r="R19">
            <v>2882.17</v>
          </cell>
          <cell r="U19">
            <v>2882.17</v>
          </cell>
          <cell r="X19">
            <v>2882.17</v>
          </cell>
          <cell r="AA19">
            <v>2882.17</v>
          </cell>
          <cell r="AD19">
            <v>2882.17</v>
          </cell>
          <cell r="AG19">
            <v>2882.17</v>
          </cell>
          <cell r="AJ19">
            <v>2882.17</v>
          </cell>
          <cell r="AM19">
            <v>2882.17</v>
          </cell>
          <cell r="AO19">
            <v>2882.17</v>
          </cell>
        </row>
        <row r="20">
          <cell r="D20" t="str">
            <v>DMF01</v>
          </cell>
          <cell r="F20">
            <v>13500</v>
          </cell>
          <cell r="I20">
            <v>13500</v>
          </cell>
          <cell r="L20">
            <v>13500</v>
          </cell>
          <cell r="O20">
            <v>13500</v>
          </cell>
          <cell r="R20">
            <v>13500</v>
          </cell>
          <cell r="U20">
            <v>13500</v>
          </cell>
          <cell r="X20">
            <v>13500</v>
          </cell>
          <cell r="AA20">
            <v>13500</v>
          </cell>
          <cell r="AD20">
            <v>13500</v>
          </cell>
          <cell r="AG20">
            <v>13500</v>
          </cell>
          <cell r="AJ20">
            <v>13500</v>
          </cell>
          <cell r="AM20">
            <v>13500</v>
          </cell>
          <cell r="AO20">
            <v>13500</v>
          </cell>
        </row>
        <row r="21">
          <cell r="D21" t="str">
            <v>DMF02</v>
          </cell>
          <cell r="F21">
            <v>12730</v>
          </cell>
          <cell r="I21">
            <v>12730</v>
          </cell>
          <cell r="L21">
            <v>12730</v>
          </cell>
          <cell r="O21">
            <v>12730</v>
          </cell>
          <cell r="R21">
            <v>12730</v>
          </cell>
          <cell r="U21">
            <v>12730</v>
          </cell>
          <cell r="X21">
            <v>12730</v>
          </cell>
          <cell r="AA21">
            <v>12730</v>
          </cell>
          <cell r="AD21">
            <v>12730</v>
          </cell>
          <cell r="AG21">
            <v>12730</v>
          </cell>
          <cell r="AJ21">
            <v>12730</v>
          </cell>
          <cell r="AM21">
            <v>12730</v>
          </cell>
          <cell r="AO21">
            <v>12730</v>
          </cell>
        </row>
        <row r="22">
          <cell r="D22" t="str">
            <v>PEPM</v>
          </cell>
          <cell r="F22">
            <v>137000</v>
          </cell>
          <cell r="I22">
            <v>137000</v>
          </cell>
          <cell r="L22">
            <v>137000</v>
          </cell>
          <cell r="O22">
            <v>137000</v>
          </cell>
          <cell r="R22">
            <v>137000</v>
          </cell>
          <cell r="U22">
            <v>137000</v>
          </cell>
          <cell r="X22">
            <v>137000</v>
          </cell>
          <cell r="AA22">
            <v>137000</v>
          </cell>
          <cell r="AD22">
            <v>137000</v>
          </cell>
          <cell r="AG22">
            <v>137000</v>
          </cell>
          <cell r="AJ22">
            <v>137000</v>
          </cell>
          <cell r="AM22">
            <v>137000</v>
          </cell>
          <cell r="AO22">
            <v>137000</v>
          </cell>
        </row>
        <row r="23">
          <cell r="D23" t="str">
            <v>PCPM</v>
          </cell>
          <cell r="F23">
            <v>38000</v>
          </cell>
          <cell r="I23">
            <v>38000</v>
          </cell>
          <cell r="L23">
            <v>38000</v>
          </cell>
          <cell r="O23">
            <v>38000</v>
          </cell>
          <cell r="R23">
            <v>38000</v>
          </cell>
          <cell r="U23">
            <v>38000</v>
          </cell>
          <cell r="X23">
            <v>38000</v>
          </cell>
          <cell r="AA23">
            <v>38000</v>
          </cell>
          <cell r="AD23">
            <v>38000</v>
          </cell>
          <cell r="AG23">
            <v>38000</v>
          </cell>
          <cell r="AJ23">
            <v>38000</v>
          </cell>
          <cell r="AM23">
            <v>38000</v>
          </cell>
          <cell r="AO23">
            <v>38000</v>
          </cell>
        </row>
        <row r="24">
          <cell r="D24" t="str">
            <v>APM</v>
          </cell>
          <cell r="F24">
            <v>42000</v>
          </cell>
          <cell r="I24">
            <v>42000</v>
          </cell>
          <cell r="L24">
            <v>42000</v>
          </cell>
          <cell r="O24">
            <v>42000</v>
          </cell>
          <cell r="R24">
            <v>42000</v>
          </cell>
          <cell r="U24">
            <v>42000</v>
          </cell>
          <cell r="X24">
            <v>42000</v>
          </cell>
          <cell r="AA24">
            <v>42000</v>
          </cell>
          <cell r="AD24">
            <v>42000</v>
          </cell>
          <cell r="AG24">
            <v>42000</v>
          </cell>
          <cell r="AJ24">
            <v>42000</v>
          </cell>
          <cell r="AM24">
            <v>42000</v>
          </cell>
          <cell r="AO24">
            <v>42000</v>
          </cell>
        </row>
        <row r="25">
          <cell r="D25" t="str">
            <v>MPM</v>
          </cell>
          <cell r="F25">
            <v>3200</v>
          </cell>
          <cell r="I25">
            <v>3200</v>
          </cell>
          <cell r="L25">
            <v>3200</v>
          </cell>
          <cell r="O25">
            <v>3200</v>
          </cell>
          <cell r="R25">
            <v>3200</v>
          </cell>
          <cell r="U25">
            <v>3200</v>
          </cell>
          <cell r="X25">
            <v>3200</v>
          </cell>
          <cell r="AA25">
            <v>3200</v>
          </cell>
          <cell r="AD25">
            <v>3200</v>
          </cell>
          <cell r="AG25">
            <v>3200</v>
          </cell>
          <cell r="AJ25">
            <v>3200</v>
          </cell>
          <cell r="AM25">
            <v>3200</v>
          </cell>
          <cell r="AO25">
            <v>3200</v>
          </cell>
        </row>
        <row r="26">
          <cell r="D26" t="str">
            <v>IPM</v>
          </cell>
          <cell r="F26">
            <v>19500</v>
          </cell>
          <cell r="I26">
            <v>19500</v>
          </cell>
          <cell r="L26">
            <v>19500</v>
          </cell>
          <cell r="O26">
            <v>19500</v>
          </cell>
          <cell r="R26">
            <v>19500</v>
          </cell>
          <cell r="U26">
            <v>19500</v>
          </cell>
          <cell r="X26">
            <v>19500</v>
          </cell>
          <cell r="AA26">
            <v>19500</v>
          </cell>
          <cell r="AD26">
            <v>19500</v>
          </cell>
          <cell r="AG26">
            <v>19500</v>
          </cell>
          <cell r="AJ26">
            <v>19500</v>
          </cell>
          <cell r="AM26">
            <v>19500</v>
          </cell>
          <cell r="AO26">
            <v>19500</v>
          </cell>
        </row>
        <row r="27">
          <cell r="D27" t="str">
            <v>EPM</v>
          </cell>
          <cell r="F27">
            <v>1500</v>
          </cell>
          <cell r="I27">
            <v>1500</v>
          </cell>
          <cell r="L27">
            <v>1500</v>
          </cell>
          <cell r="O27">
            <v>1500</v>
          </cell>
          <cell r="R27">
            <v>1500</v>
          </cell>
          <cell r="U27">
            <v>1500</v>
          </cell>
          <cell r="X27">
            <v>1500</v>
          </cell>
          <cell r="AA27">
            <v>1500</v>
          </cell>
          <cell r="AD27">
            <v>1500</v>
          </cell>
          <cell r="AG27">
            <v>1500</v>
          </cell>
          <cell r="AJ27">
            <v>1500</v>
          </cell>
          <cell r="AM27">
            <v>1500</v>
          </cell>
          <cell r="AO27">
            <v>1500</v>
          </cell>
        </row>
        <row r="28">
          <cell r="D28" t="str">
            <v>TPM</v>
          </cell>
          <cell r="F28">
            <v>12000</v>
          </cell>
          <cell r="I28">
            <v>12000</v>
          </cell>
          <cell r="L28">
            <v>12000</v>
          </cell>
          <cell r="O28">
            <v>12000</v>
          </cell>
          <cell r="R28">
            <v>12000</v>
          </cell>
          <cell r="U28">
            <v>12000</v>
          </cell>
          <cell r="X28">
            <v>12000</v>
          </cell>
          <cell r="AA28">
            <v>12000</v>
          </cell>
          <cell r="AD28">
            <v>12000</v>
          </cell>
          <cell r="AG28">
            <v>12000</v>
          </cell>
          <cell r="AJ28">
            <v>12000</v>
          </cell>
          <cell r="AM28">
            <v>12000</v>
          </cell>
          <cell r="AO28">
            <v>12000</v>
          </cell>
        </row>
        <row r="29">
          <cell r="D29" t="str">
            <v>HVP</v>
          </cell>
          <cell r="F29">
            <v>10300</v>
          </cell>
          <cell r="I29">
            <v>10300</v>
          </cell>
          <cell r="L29">
            <v>10300</v>
          </cell>
          <cell r="O29">
            <v>10300</v>
          </cell>
          <cell r="R29">
            <v>10300</v>
          </cell>
          <cell r="U29">
            <v>10300</v>
          </cell>
          <cell r="X29">
            <v>10300</v>
          </cell>
          <cell r="AA29">
            <v>10300</v>
          </cell>
          <cell r="AD29">
            <v>10300</v>
          </cell>
          <cell r="AG29">
            <v>10300</v>
          </cell>
          <cell r="AJ29">
            <v>10300</v>
          </cell>
          <cell r="AM29">
            <v>10300</v>
          </cell>
          <cell r="AO29">
            <v>10300</v>
          </cell>
        </row>
        <row r="30">
          <cell r="D30" t="str">
            <v>TMP-AT</v>
          </cell>
          <cell r="F30">
            <v>4</v>
          </cell>
          <cell r="I30">
            <v>4</v>
          </cell>
          <cell r="L30">
            <v>4</v>
          </cell>
          <cell r="O30">
            <v>4</v>
          </cell>
          <cell r="R30">
            <v>4</v>
          </cell>
          <cell r="U30">
            <v>4</v>
          </cell>
          <cell r="X30">
            <v>4</v>
          </cell>
          <cell r="AA30">
            <v>4</v>
          </cell>
          <cell r="AD30">
            <v>4</v>
          </cell>
          <cell r="AG30">
            <v>4</v>
          </cell>
          <cell r="AJ30">
            <v>4</v>
          </cell>
          <cell r="AM30">
            <v>4</v>
          </cell>
          <cell r="AO30">
            <v>4</v>
          </cell>
        </row>
        <row r="31">
          <cell r="D31" t="str">
            <v>TMP-DHY</v>
          </cell>
          <cell r="F31">
            <v>6</v>
          </cell>
          <cell r="I31">
            <v>6</v>
          </cell>
          <cell r="L31">
            <v>6</v>
          </cell>
          <cell r="O31">
            <v>6</v>
          </cell>
          <cell r="R31">
            <v>6</v>
          </cell>
          <cell r="U31">
            <v>6</v>
          </cell>
          <cell r="X31">
            <v>6</v>
          </cell>
          <cell r="AA31">
            <v>6</v>
          </cell>
          <cell r="AD31">
            <v>6</v>
          </cell>
          <cell r="AG31">
            <v>6</v>
          </cell>
          <cell r="AJ31">
            <v>6</v>
          </cell>
          <cell r="AM31">
            <v>6</v>
          </cell>
          <cell r="AO31">
            <v>6</v>
          </cell>
        </row>
        <row r="32">
          <cell r="D32" t="str">
            <v>TMP-LK</v>
          </cell>
          <cell r="F32">
            <v>4</v>
          </cell>
          <cell r="I32">
            <v>4</v>
          </cell>
          <cell r="L32">
            <v>4</v>
          </cell>
          <cell r="O32">
            <v>4</v>
          </cell>
          <cell r="R32">
            <v>4</v>
          </cell>
          <cell r="U32">
            <v>4</v>
          </cell>
          <cell r="X32">
            <v>4</v>
          </cell>
          <cell r="AA32">
            <v>4</v>
          </cell>
          <cell r="AD32">
            <v>4</v>
          </cell>
          <cell r="AG32">
            <v>4</v>
          </cell>
          <cell r="AJ32">
            <v>4</v>
          </cell>
          <cell r="AM32">
            <v>4</v>
          </cell>
          <cell r="AO32">
            <v>4</v>
          </cell>
        </row>
        <row r="33">
          <cell r="D33" t="str">
            <v>TMP-MLR</v>
          </cell>
          <cell r="F33">
            <v>4</v>
          </cell>
          <cell r="I33">
            <v>4</v>
          </cell>
          <cell r="L33">
            <v>4</v>
          </cell>
          <cell r="O33">
            <v>4</v>
          </cell>
          <cell r="R33">
            <v>4</v>
          </cell>
          <cell r="U33">
            <v>4</v>
          </cell>
          <cell r="X33">
            <v>4</v>
          </cell>
          <cell r="AA33">
            <v>4</v>
          </cell>
          <cell r="AD33">
            <v>4</v>
          </cell>
          <cell r="AG33">
            <v>4</v>
          </cell>
          <cell r="AJ33">
            <v>4</v>
          </cell>
          <cell r="AM33">
            <v>4</v>
          </cell>
          <cell r="AO33">
            <v>4</v>
          </cell>
        </row>
        <row r="34">
          <cell r="D34" t="str">
            <v>TMP-RAD</v>
          </cell>
          <cell r="F34">
            <v>2</v>
          </cell>
          <cell r="I34">
            <v>2</v>
          </cell>
          <cell r="L34">
            <v>2</v>
          </cell>
          <cell r="O34">
            <v>2</v>
          </cell>
          <cell r="R34">
            <v>2</v>
          </cell>
          <cell r="U34">
            <v>2</v>
          </cell>
          <cell r="X34">
            <v>2</v>
          </cell>
          <cell r="AA34">
            <v>2</v>
          </cell>
          <cell r="AD34">
            <v>2</v>
          </cell>
          <cell r="AG34">
            <v>2</v>
          </cell>
          <cell r="AJ34">
            <v>2</v>
          </cell>
          <cell r="AM34">
            <v>2</v>
          </cell>
          <cell r="AO34">
            <v>2</v>
          </cell>
        </row>
        <row r="35">
          <cell r="D35" t="str">
            <v>TMP-TCPR</v>
          </cell>
          <cell r="F35">
            <v>8</v>
          </cell>
          <cell r="I35">
            <v>8</v>
          </cell>
          <cell r="L35">
            <v>8</v>
          </cell>
          <cell r="O35">
            <v>8</v>
          </cell>
          <cell r="R35">
            <v>8</v>
          </cell>
          <cell r="U35">
            <v>8</v>
          </cell>
          <cell r="X35">
            <v>8</v>
          </cell>
          <cell r="AA35">
            <v>8</v>
          </cell>
          <cell r="AD35">
            <v>8</v>
          </cell>
          <cell r="AG35">
            <v>8</v>
          </cell>
          <cell r="AJ35">
            <v>8</v>
          </cell>
          <cell r="AM35">
            <v>8</v>
          </cell>
          <cell r="AO35">
            <v>8</v>
          </cell>
        </row>
        <row r="36">
          <cell r="D36" t="str">
            <v>TMP-ULTC</v>
          </cell>
          <cell r="F36">
            <v>30</v>
          </cell>
          <cell r="I36">
            <v>30</v>
          </cell>
          <cell r="L36">
            <v>30</v>
          </cell>
          <cell r="O36">
            <v>30</v>
          </cell>
          <cell r="R36">
            <v>30</v>
          </cell>
          <cell r="U36">
            <v>30</v>
          </cell>
          <cell r="X36">
            <v>30</v>
          </cell>
          <cell r="AA36">
            <v>30</v>
          </cell>
          <cell r="AD36">
            <v>30</v>
          </cell>
          <cell r="AG36">
            <v>30</v>
          </cell>
          <cell r="AJ36">
            <v>30</v>
          </cell>
          <cell r="AM36">
            <v>30</v>
          </cell>
          <cell r="AO36">
            <v>30</v>
          </cell>
        </row>
        <row r="37">
          <cell r="D37" t="str">
            <v>GMPP</v>
          </cell>
          <cell r="F37">
            <v>23</v>
          </cell>
          <cell r="I37">
            <v>23</v>
          </cell>
          <cell r="L37">
            <v>23</v>
          </cell>
          <cell r="O37">
            <v>23</v>
          </cell>
          <cell r="R37">
            <v>23</v>
          </cell>
          <cell r="U37">
            <v>23</v>
          </cell>
          <cell r="X37">
            <v>23</v>
          </cell>
          <cell r="AA37">
            <v>23</v>
          </cell>
          <cell r="AD37">
            <v>23</v>
          </cell>
          <cell r="AG37">
            <v>23</v>
          </cell>
          <cell r="AJ37">
            <v>23</v>
          </cell>
          <cell r="AM37">
            <v>23</v>
          </cell>
          <cell r="AO37">
            <v>23</v>
          </cell>
        </row>
        <row r="38">
          <cell r="D38" t="str">
            <v>BMPP</v>
          </cell>
          <cell r="F38">
            <v>35</v>
          </cell>
          <cell r="I38">
            <v>35</v>
          </cell>
          <cell r="L38">
            <v>35</v>
          </cell>
          <cell r="O38">
            <v>35</v>
          </cell>
          <cell r="R38">
            <v>35</v>
          </cell>
          <cell r="U38">
            <v>35</v>
          </cell>
          <cell r="X38">
            <v>35</v>
          </cell>
          <cell r="AA38">
            <v>35</v>
          </cell>
          <cell r="AD38">
            <v>35</v>
          </cell>
          <cell r="AG38">
            <v>35</v>
          </cell>
          <cell r="AJ38">
            <v>35</v>
          </cell>
          <cell r="AM38">
            <v>35</v>
          </cell>
          <cell r="AO38">
            <v>35</v>
          </cell>
        </row>
        <row r="39">
          <cell r="D39" t="str">
            <v>EPR</v>
          </cell>
          <cell r="F39">
            <v>250</v>
          </cell>
          <cell r="I39">
            <v>250</v>
          </cell>
          <cell r="L39">
            <v>250</v>
          </cell>
          <cell r="O39">
            <v>250</v>
          </cell>
          <cell r="R39">
            <v>250</v>
          </cell>
          <cell r="U39">
            <v>250</v>
          </cell>
          <cell r="X39">
            <v>250</v>
          </cell>
          <cell r="AA39">
            <v>250</v>
          </cell>
          <cell r="AD39">
            <v>250</v>
          </cell>
          <cell r="AG39">
            <v>250</v>
          </cell>
          <cell r="AJ39">
            <v>250</v>
          </cell>
          <cell r="AM39">
            <v>250</v>
          </cell>
          <cell r="AO39">
            <v>250</v>
          </cell>
        </row>
        <row r="40">
          <cell r="D40" t="str">
            <v>EMPP</v>
          </cell>
          <cell r="F40">
            <v>30</v>
          </cell>
          <cell r="I40">
            <v>30</v>
          </cell>
          <cell r="L40">
            <v>30</v>
          </cell>
          <cell r="O40">
            <v>30</v>
          </cell>
          <cell r="R40">
            <v>30</v>
          </cell>
          <cell r="U40">
            <v>30</v>
          </cell>
          <cell r="X40">
            <v>30</v>
          </cell>
          <cell r="AA40">
            <v>30</v>
          </cell>
          <cell r="AD40">
            <v>30</v>
          </cell>
          <cell r="AG40">
            <v>30</v>
          </cell>
          <cell r="AJ40">
            <v>30</v>
          </cell>
          <cell r="AM40">
            <v>30</v>
          </cell>
          <cell r="AO40">
            <v>30</v>
          </cell>
        </row>
        <row r="41">
          <cell r="D41" t="str">
            <v>GRND</v>
          </cell>
          <cell r="F41">
            <v>22</v>
          </cell>
          <cell r="I41">
            <v>22</v>
          </cell>
          <cell r="L41">
            <v>22</v>
          </cell>
          <cell r="O41">
            <v>22</v>
          </cell>
          <cell r="R41">
            <v>22</v>
          </cell>
          <cell r="U41">
            <v>22</v>
          </cell>
          <cell r="X41">
            <v>22</v>
          </cell>
          <cell r="AA41">
            <v>22</v>
          </cell>
          <cell r="AD41">
            <v>22</v>
          </cell>
          <cell r="AG41">
            <v>22</v>
          </cell>
          <cell r="AJ41">
            <v>22</v>
          </cell>
          <cell r="AM41">
            <v>22</v>
          </cell>
          <cell r="AO41">
            <v>22</v>
          </cell>
        </row>
        <row r="42">
          <cell r="D42" t="str">
            <v>WLC</v>
          </cell>
          <cell r="F42">
            <v>15</v>
          </cell>
          <cell r="I42">
            <v>15</v>
          </cell>
          <cell r="L42">
            <v>15</v>
          </cell>
          <cell r="O42">
            <v>15</v>
          </cell>
          <cell r="R42">
            <v>15</v>
          </cell>
          <cell r="U42">
            <v>15</v>
          </cell>
          <cell r="X42">
            <v>15</v>
          </cell>
          <cell r="AA42">
            <v>15</v>
          </cell>
          <cell r="AD42">
            <v>15</v>
          </cell>
          <cell r="AG42">
            <v>15</v>
          </cell>
          <cell r="AJ42">
            <v>15</v>
          </cell>
          <cell r="AM42">
            <v>15</v>
          </cell>
          <cell r="AO42">
            <v>15</v>
          </cell>
        </row>
        <row r="43">
          <cell r="D43" t="str">
            <v>OPI</v>
          </cell>
          <cell r="F43">
            <v>2400</v>
          </cell>
          <cell r="I43">
            <v>2400</v>
          </cell>
          <cell r="L43">
            <v>2400</v>
          </cell>
          <cell r="O43">
            <v>2400</v>
          </cell>
          <cell r="R43">
            <v>2400</v>
          </cell>
          <cell r="U43">
            <v>2400</v>
          </cell>
          <cell r="X43">
            <v>2400</v>
          </cell>
          <cell r="AA43">
            <v>2400</v>
          </cell>
          <cell r="AD43">
            <v>2400</v>
          </cell>
          <cell r="AG43">
            <v>2400</v>
          </cell>
          <cell r="AJ43">
            <v>2400</v>
          </cell>
          <cell r="AM43">
            <v>2400</v>
          </cell>
          <cell r="AO43">
            <v>2400</v>
          </cell>
        </row>
        <row r="44">
          <cell r="D44" t="str">
            <v>PECPM</v>
          </cell>
          <cell r="F44">
            <v>50000</v>
          </cell>
          <cell r="I44">
            <v>50000</v>
          </cell>
          <cell r="L44">
            <v>50000</v>
          </cell>
          <cell r="O44">
            <v>50000</v>
          </cell>
          <cell r="R44">
            <v>50000</v>
          </cell>
          <cell r="U44">
            <v>50000</v>
          </cell>
          <cell r="X44">
            <v>50000</v>
          </cell>
          <cell r="AA44">
            <v>50000</v>
          </cell>
          <cell r="AD44">
            <v>50000</v>
          </cell>
          <cell r="AG44">
            <v>50000</v>
          </cell>
          <cell r="AJ44">
            <v>50000</v>
          </cell>
          <cell r="AM44">
            <v>50000</v>
          </cell>
          <cell r="AO44">
            <v>50000</v>
          </cell>
        </row>
        <row r="45">
          <cell r="D45" t="str">
            <v>PCCPM</v>
          </cell>
          <cell r="F45">
            <v>10000</v>
          </cell>
          <cell r="I45">
            <v>10000</v>
          </cell>
          <cell r="L45">
            <v>10000</v>
          </cell>
          <cell r="O45">
            <v>10000</v>
          </cell>
          <cell r="R45">
            <v>10000</v>
          </cell>
          <cell r="U45">
            <v>10000</v>
          </cell>
          <cell r="X45">
            <v>10000</v>
          </cell>
          <cell r="AA45">
            <v>10000</v>
          </cell>
          <cell r="AD45">
            <v>10000</v>
          </cell>
          <cell r="AG45">
            <v>10000</v>
          </cell>
          <cell r="AJ45">
            <v>10000</v>
          </cell>
          <cell r="AM45">
            <v>10000</v>
          </cell>
          <cell r="AO45">
            <v>10000</v>
          </cell>
        </row>
        <row r="46">
          <cell r="D46" t="str">
            <v>ACPM</v>
          </cell>
          <cell r="F46">
            <v>13000</v>
          </cell>
          <cell r="I46">
            <v>13000</v>
          </cell>
          <cell r="L46">
            <v>13000</v>
          </cell>
          <cell r="O46">
            <v>13000</v>
          </cell>
          <cell r="R46">
            <v>13000</v>
          </cell>
          <cell r="U46">
            <v>13000</v>
          </cell>
          <cell r="X46">
            <v>13000</v>
          </cell>
          <cell r="AA46">
            <v>13000</v>
          </cell>
          <cell r="AD46">
            <v>13000</v>
          </cell>
          <cell r="AG46">
            <v>13000</v>
          </cell>
          <cell r="AJ46">
            <v>13000</v>
          </cell>
          <cell r="AM46">
            <v>13000</v>
          </cell>
          <cell r="AO46">
            <v>13000</v>
          </cell>
        </row>
        <row r="47">
          <cell r="D47" t="str">
            <v>ICPM</v>
          </cell>
          <cell r="F47">
            <v>2500</v>
          </cell>
          <cell r="I47">
            <v>2500</v>
          </cell>
          <cell r="L47">
            <v>2500</v>
          </cell>
          <cell r="O47">
            <v>2500</v>
          </cell>
          <cell r="R47">
            <v>2500</v>
          </cell>
          <cell r="U47">
            <v>2500</v>
          </cell>
          <cell r="X47">
            <v>2500</v>
          </cell>
          <cell r="AA47">
            <v>2500</v>
          </cell>
          <cell r="AD47">
            <v>2500</v>
          </cell>
          <cell r="AG47">
            <v>2500</v>
          </cell>
          <cell r="AJ47">
            <v>2500</v>
          </cell>
          <cell r="AM47">
            <v>2500</v>
          </cell>
          <cell r="AO47">
            <v>2500</v>
          </cell>
        </row>
        <row r="48">
          <cell r="D48" t="str">
            <v>TCPM</v>
          </cell>
          <cell r="F48">
            <v>1600</v>
          </cell>
          <cell r="I48">
            <v>1600</v>
          </cell>
          <cell r="L48">
            <v>1600</v>
          </cell>
          <cell r="O48">
            <v>1600</v>
          </cell>
          <cell r="R48">
            <v>1600</v>
          </cell>
          <cell r="U48">
            <v>1600</v>
          </cell>
          <cell r="X48">
            <v>1600</v>
          </cell>
          <cell r="AA48">
            <v>1600</v>
          </cell>
          <cell r="AD48">
            <v>1600</v>
          </cell>
          <cell r="AG48">
            <v>1600</v>
          </cell>
          <cell r="AJ48">
            <v>1600</v>
          </cell>
          <cell r="AM48">
            <v>1600</v>
          </cell>
          <cell r="AO48">
            <v>1600</v>
          </cell>
        </row>
        <row r="49">
          <cell r="D49" t="str">
            <v>HVCPM</v>
          </cell>
          <cell r="F49">
            <v>2700</v>
          </cell>
          <cell r="I49">
            <v>2700</v>
          </cell>
          <cell r="L49">
            <v>2700</v>
          </cell>
          <cell r="O49">
            <v>2700</v>
          </cell>
          <cell r="R49">
            <v>2700</v>
          </cell>
          <cell r="U49">
            <v>2700</v>
          </cell>
          <cell r="X49">
            <v>2700</v>
          </cell>
          <cell r="AA49">
            <v>2700</v>
          </cell>
          <cell r="AD49">
            <v>2700</v>
          </cell>
          <cell r="AG49">
            <v>2700</v>
          </cell>
          <cell r="AJ49">
            <v>2700</v>
          </cell>
          <cell r="AM49">
            <v>2700</v>
          </cell>
          <cell r="AO49">
            <v>2700</v>
          </cell>
        </row>
        <row r="50">
          <cell r="D50" t="str">
            <v>DSPM</v>
          </cell>
          <cell r="F50">
            <v>42000</v>
          </cell>
          <cell r="I50">
            <v>42000</v>
          </cell>
          <cell r="L50">
            <v>42000</v>
          </cell>
          <cell r="O50">
            <v>42000</v>
          </cell>
          <cell r="R50">
            <v>42000</v>
          </cell>
          <cell r="U50">
            <v>42000</v>
          </cell>
          <cell r="X50">
            <v>42000</v>
          </cell>
          <cell r="AA50">
            <v>42000</v>
          </cell>
          <cell r="AD50">
            <v>42000</v>
          </cell>
          <cell r="AG50">
            <v>42000</v>
          </cell>
          <cell r="AJ50">
            <v>42000</v>
          </cell>
          <cell r="AM50">
            <v>42000</v>
          </cell>
          <cell r="AO50">
            <v>42000</v>
          </cell>
        </row>
        <row r="51">
          <cell r="D51" t="str">
            <v>DTPP</v>
          </cell>
          <cell r="F51">
            <v>35</v>
          </cell>
          <cell r="I51">
            <v>35</v>
          </cell>
          <cell r="L51">
            <v>35</v>
          </cell>
          <cell r="O51">
            <v>35</v>
          </cell>
          <cell r="R51">
            <v>35</v>
          </cell>
          <cell r="U51">
            <v>35</v>
          </cell>
          <cell r="X51">
            <v>35</v>
          </cell>
          <cell r="AA51">
            <v>35</v>
          </cell>
          <cell r="AD51">
            <v>35</v>
          </cell>
          <cell r="AG51">
            <v>35</v>
          </cell>
          <cell r="AJ51">
            <v>35</v>
          </cell>
          <cell r="AM51">
            <v>35</v>
          </cell>
          <cell r="AO51">
            <v>35</v>
          </cell>
        </row>
        <row r="52">
          <cell r="D52" t="str">
            <v>DSCPM</v>
          </cell>
          <cell r="F52">
            <v>23000</v>
          </cell>
          <cell r="I52">
            <v>23000</v>
          </cell>
          <cell r="L52">
            <v>23000</v>
          </cell>
          <cell r="O52">
            <v>23000</v>
          </cell>
          <cell r="R52">
            <v>23000</v>
          </cell>
          <cell r="U52">
            <v>23000</v>
          </cell>
          <cell r="X52">
            <v>23000</v>
          </cell>
          <cell r="AA52">
            <v>23000</v>
          </cell>
          <cell r="AD52">
            <v>23000</v>
          </cell>
          <cell r="AG52">
            <v>23000</v>
          </cell>
          <cell r="AJ52">
            <v>23000</v>
          </cell>
          <cell r="AM52">
            <v>23000</v>
          </cell>
          <cell r="AO52">
            <v>23000</v>
          </cell>
        </row>
        <row r="53">
          <cell r="D53" t="str">
            <v>DOMO</v>
          </cell>
          <cell r="F53">
            <v>70</v>
          </cell>
          <cell r="I53">
            <v>70</v>
          </cell>
          <cell r="L53">
            <v>70</v>
          </cell>
          <cell r="O53">
            <v>70</v>
          </cell>
          <cell r="R53">
            <v>70</v>
          </cell>
          <cell r="U53">
            <v>70</v>
          </cell>
          <cell r="X53">
            <v>70</v>
          </cell>
          <cell r="AA53">
            <v>70</v>
          </cell>
          <cell r="AD53">
            <v>70</v>
          </cell>
          <cell r="AG53">
            <v>70</v>
          </cell>
          <cell r="AJ53">
            <v>70</v>
          </cell>
          <cell r="AM53">
            <v>70</v>
          </cell>
          <cell r="AO53">
            <v>70</v>
          </cell>
        </row>
        <row r="54">
          <cell r="D54" t="str">
            <v>BCCP</v>
          </cell>
          <cell r="F54">
            <v>19</v>
          </cell>
          <cell r="I54">
            <v>19</v>
          </cell>
          <cell r="L54">
            <v>19</v>
          </cell>
          <cell r="O54">
            <v>19</v>
          </cell>
          <cell r="R54">
            <v>19</v>
          </cell>
          <cell r="U54">
            <v>19</v>
          </cell>
          <cell r="X54">
            <v>19</v>
          </cell>
          <cell r="AA54">
            <v>19</v>
          </cell>
          <cell r="AD54">
            <v>19</v>
          </cell>
          <cell r="AG54">
            <v>19</v>
          </cell>
          <cell r="AJ54">
            <v>19</v>
          </cell>
          <cell r="AM54">
            <v>19</v>
          </cell>
          <cell r="AO54">
            <v>19</v>
          </cell>
        </row>
        <row r="55">
          <cell r="D55" t="str">
            <v>BCTP</v>
          </cell>
          <cell r="F55">
            <v>13</v>
          </cell>
          <cell r="I55">
            <v>13</v>
          </cell>
          <cell r="L55">
            <v>13</v>
          </cell>
          <cell r="O55">
            <v>13</v>
          </cell>
          <cell r="R55">
            <v>13</v>
          </cell>
          <cell r="U55">
            <v>13</v>
          </cell>
          <cell r="X55">
            <v>13</v>
          </cell>
          <cell r="AA55">
            <v>13</v>
          </cell>
          <cell r="AD55">
            <v>13</v>
          </cell>
          <cell r="AG55">
            <v>13</v>
          </cell>
          <cell r="AJ55">
            <v>13</v>
          </cell>
          <cell r="AM55">
            <v>13</v>
          </cell>
          <cell r="AO55">
            <v>13</v>
          </cell>
        </row>
        <row r="56">
          <cell r="D56" t="str">
            <v>ICP</v>
          </cell>
          <cell r="F56">
            <v>1087</v>
          </cell>
          <cell r="I56">
            <v>1087</v>
          </cell>
          <cell r="L56">
            <v>1087</v>
          </cell>
          <cell r="O56">
            <v>1087</v>
          </cell>
          <cell r="R56">
            <v>1087</v>
          </cell>
          <cell r="U56">
            <v>1087</v>
          </cell>
          <cell r="X56">
            <v>1087</v>
          </cell>
          <cell r="AA56">
            <v>1087</v>
          </cell>
          <cell r="AD56">
            <v>1087</v>
          </cell>
          <cell r="AG56">
            <v>1087</v>
          </cell>
          <cell r="AJ56">
            <v>1087</v>
          </cell>
          <cell r="AM56">
            <v>1087</v>
          </cell>
          <cell r="AO56">
            <v>1087</v>
          </cell>
        </row>
        <row r="57">
          <cell r="D57" t="str">
            <v>TCP</v>
          </cell>
          <cell r="F57">
            <v>4</v>
          </cell>
          <cell r="I57">
            <v>4</v>
          </cell>
          <cell r="L57">
            <v>4</v>
          </cell>
          <cell r="O57">
            <v>4</v>
          </cell>
          <cell r="R57">
            <v>4</v>
          </cell>
          <cell r="U57">
            <v>4</v>
          </cell>
          <cell r="X57">
            <v>4</v>
          </cell>
          <cell r="AA57">
            <v>4</v>
          </cell>
          <cell r="AD57">
            <v>4</v>
          </cell>
          <cell r="AG57">
            <v>4</v>
          </cell>
          <cell r="AJ57">
            <v>4</v>
          </cell>
          <cell r="AM57">
            <v>4</v>
          </cell>
          <cell r="AO57">
            <v>4</v>
          </cell>
        </row>
        <row r="58">
          <cell r="D58" t="str">
            <v>SCP</v>
          </cell>
          <cell r="F58">
            <v>30</v>
          </cell>
          <cell r="I58">
            <v>30</v>
          </cell>
          <cell r="L58">
            <v>30</v>
          </cell>
          <cell r="O58">
            <v>30</v>
          </cell>
          <cell r="R58">
            <v>30</v>
          </cell>
          <cell r="U58">
            <v>30</v>
          </cell>
          <cell r="X58">
            <v>30</v>
          </cell>
          <cell r="AA58">
            <v>30</v>
          </cell>
          <cell r="AD58">
            <v>30</v>
          </cell>
          <cell r="AG58">
            <v>30</v>
          </cell>
          <cell r="AJ58">
            <v>30</v>
          </cell>
          <cell r="AM58">
            <v>30</v>
          </cell>
          <cell r="AO58">
            <v>30</v>
          </cell>
        </row>
        <row r="59">
          <cell r="D59" t="str">
            <v>BRC</v>
          </cell>
          <cell r="F59">
            <v>4</v>
          </cell>
          <cell r="I59">
            <v>4</v>
          </cell>
          <cell r="L59">
            <v>4</v>
          </cell>
          <cell r="O59">
            <v>4</v>
          </cell>
          <cell r="R59">
            <v>4</v>
          </cell>
          <cell r="U59">
            <v>4</v>
          </cell>
          <cell r="X59">
            <v>4</v>
          </cell>
          <cell r="AA59">
            <v>4</v>
          </cell>
          <cell r="AD59">
            <v>4</v>
          </cell>
          <cell r="AG59">
            <v>4</v>
          </cell>
          <cell r="AJ59">
            <v>4</v>
          </cell>
          <cell r="AM59">
            <v>4</v>
          </cell>
          <cell r="AO59">
            <v>4</v>
          </cell>
        </row>
        <row r="60">
          <cell r="D60" t="str">
            <v>TRM</v>
          </cell>
          <cell r="F60">
            <v>120</v>
          </cell>
          <cell r="I60">
            <v>120</v>
          </cell>
          <cell r="L60">
            <v>120</v>
          </cell>
          <cell r="O60">
            <v>120</v>
          </cell>
          <cell r="R60">
            <v>120</v>
          </cell>
          <cell r="U60">
            <v>120</v>
          </cell>
          <cell r="X60">
            <v>120</v>
          </cell>
          <cell r="AA60">
            <v>120</v>
          </cell>
          <cell r="AD60">
            <v>120</v>
          </cell>
          <cell r="AG60">
            <v>120</v>
          </cell>
          <cell r="AJ60">
            <v>120</v>
          </cell>
          <cell r="AM60">
            <v>120</v>
          </cell>
          <cell r="AO60">
            <v>120</v>
          </cell>
        </row>
        <row r="61">
          <cell r="D61" t="str">
            <v>HVIT</v>
          </cell>
          <cell r="F61">
            <v>67</v>
          </cell>
          <cell r="I61">
            <v>67</v>
          </cell>
          <cell r="L61">
            <v>67</v>
          </cell>
          <cell r="O61">
            <v>67</v>
          </cell>
          <cell r="R61">
            <v>67</v>
          </cell>
          <cell r="U61">
            <v>67</v>
          </cell>
          <cell r="X61">
            <v>67</v>
          </cell>
          <cell r="AA61">
            <v>67</v>
          </cell>
          <cell r="AD61">
            <v>67</v>
          </cell>
          <cell r="AG61">
            <v>67</v>
          </cell>
          <cell r="AJ61">
            <v>67</v>
          </cell>
          <cell r="AM61">
            <v>67</v>
          </cell>
          <cell r="AO61">
            <v>67</v>
          </cell>
        </row>
        <row r="62">
          <cell r="D62" t="str">
            <v>HPAS</v>
          </cell>
          <cell r="F62">
            <v>3</v>
          </cell>
          <cell r="I62">
            <v>3</v>
          </cell>
          <cell r="L62">
            <v>3</v>
          </cell>
          <cell r="O62">
            <v>3</v>
          </cell>
          <cell r="R62">
            <v>3</v>
          </cell>
          <cell r="U62">
            <v>3</v>
          </cell>
          <cell r="X62">
            <v>3</v>
          </cell>
          <cell r="AA62">
            <v>3</v>
          </cell>
          <cell r="AD62">
            <v>3</v>
          </cell>
          <cell r="AG62">
            <v>3</v>
          </cell>
          <cell r="AJ62">
            <v>3</v>
          </cell>
          <cell r="AM62">
            <v>3</v>
          </cell>
          <cell r="AO62">
            <v>3</v>
          </cell>
        </row>
        <row r="63">
          <cell r="D63" t="str">
            <v>SACP</v>
          </cell>
          <cell r="F63">
            <v>3</v>
          </cell>
          <cell r="I63">
            <v>3</v>
          </cell>
          <cell r="L63">
            <v>3</v>
          </cell>
          <cell r="O63">
            <v>3</v>
          </cell>
          <cell r="R63">
            <v>3</v>
          </cell>
          <cell r="U63">
            <v>3</v>
          </cell>
          <cell r="X63">
            <v>3</v>
          </cell>
          <cell r="AA63">
            <v>3</v>
          </cell>
          <cell r="AD63">
            <v>3</v>
          </cell>
          <cell r="AG63">
            <v>3</v>
          </cell>
          <cell r="AJ63">
            <v>3</v>
          </cell>
          <cell r="AM63">
            <v>3</v>
          </cell>
          <cell r="AO63">
            <v>3</v>
          </cell>
        </row>
        <row r="64">
          <cell r="D64" t="str">
            <v>CBL</v>
          </cell>
          <cell r="F64">
            <v>15</v>
          </cell>
          <cell r="I64">
            <v>15</v>
          </cell>
          <cell r="L64">
            <v>15</v>
          </cell>
          <cell r="O64">
            <v>15</v>
          </cell>
          <cell r="R64">
            <v>15</v>
          </cell>
          <cell r="U64">
            <v>15</v>
          </cell>
          <cell r="X64">
            <v>15</v>
          </cell>
          <cell r="AA64">
            <v>15</v>
          </cell>
          <cell r="AD64">
            <v>15</v>
          </cell>
          <cell r="AG64">
            <v>15</v>
          </cell>
          <cell r="AJ64">
            <v>15</v>
          </cell>
          <cell r="AM64">
            <v>15</v>
          </cell>
          <cell r="AO64">
            <v>15</v>
          </cell>
        </row>
        <row r="65">
          <cell r="D65" t="str">
            <v>DSR</v>
          </cell>
          <cell r="F65">
            <v>39</v>
          </cell>
          <cell r="I65">
            <v>39</v>
          </cell>
          <cell r="L65">
            <v>39</v>
          </cell>
          <cell r="O65">
            <v>39</v>
          </cell>
          <cell r="R65">
            <v>39</v>
          </cell>
          <cell r="U65">
            <v>39</v>
          </cell>
          <cell r="X65">
            <v>39</v>
          </cell>
          <cell r="AA65">
            <v>39</v>
          </cell>
          <cell r="AD65">
            <v>39</v>
          </cell>
          <cell r="AG65">
            <v>39</v>
          </cell>
          <cell r="AJ65">
            <v>39</v>
          </cell>
          <cell r="AM65">
            <v>39</v>
          </cell>
          <cell r="AO65">
            <v>39</v>
          </cell>
        </row>
        <row r="66">
          <cell r="D66" t="str">
            <v>MUS</v>
          </cell>
          <cell r="F66">
            <v>3</v>
          </cell>
          <cell r="I66">
            <v>3</v>
          </cell>
          <cell r="L66">
            <v>3</v>
          </cell>
          <cell r="O66">
            <v>3</v>
          </cell>
          <cell r="R66">
            <v>3</v>
          </cell>
          <cell r="U66">
            <v>3</v>
          </cell>
          <cell r="X66">
            <v>3</v>
          </cell>
          <cell r="AA66">
            <v>3</v>
          </cell>
          <cell r="AD66">
            <v>3</v>
          </cell>
          <cell r="AG66">
            <v>3</v>
          </cell>
          <cell r="AJ66">
            <v>3</v>
          </cell>
          <cell r="AM66">
            <v>3</v>
          </cell>
          <cell r="AO66">
            <v>3</v>
          </cell>
        </row>
        <row r="67">
          <cell r="D67" t="str">
            <v>17204</v>
          </cell>
          <cell r="F67">
            <v>3</v>
          </cell>
          <cell r="I67">
            <v>3</v>
          </cell>
          <cell r="L67">
            <v>3</v>
          </cell>
          <cell r="O67">
            <v>3</v>
          </cell>
          <cell r="R67">
            <v>3</v>
          </cell>
          <cell r="U67">
            <v>3</v>
          </cell>
          <cell r="X67">
            <v>3</v>
          </cell>
          <cell r="AA67">
            <v>3</v>
          </cell>
          <cell r="AD67">
            <v>3</v>
          </cell>
          <cell r="AG67">
            <v>3</v>
          </cell>
          <cell r="AJ67">
            <v>3</v>
          </cell>
          <cell r="AM67">
            <v>3</v>
          </cell>
          <cell r="AO67">
            <v>3</v>
          </cell>
        </row>
        <row r="68">
          <cell r="D68" t="str">
            <v>17219</v>
          </cell>
          <cell r="F68">
            <v>2</v>
          </cell>
          <cell r="I68">
            <v>2</v>
          </cell>
          <cell r="L68">
            <v>2</v>
          </cell>
          <cell r="O68">
            <v>2</v>
          </cell>
          <cell r="R68">
            <v>2</v>
          </cell>
          <cell r="U68">
            <v>2</v>
          </cell>
          <cell r="X68">
            <v>2</v>
          </cell>
          <cell r="AA68">
            <v>2</v>
          </cell>
          <cell r="AD68">
            <v>2</v>
          </cell>
          <cell r="AG68">
            <v>2</v>
          </cell>
          <cell r="AJ68">
            <v>2</v>
          </cell>
          <cell r="AM68">
            <v>2</v>
          </cell>
          <cell r="AO68">
            <v>2</v>
          </cell>
        </row>
        <row r="69">
          <cell r="D69" t="str">
            <v>17238</v>
          </cell>
          <cell r="F69">
            <v>2</v>
          </cell>
          <cell r="I69">
            <v>2</v>
          </cell>
          <cell r="L69">
            <v>2</v>
          </cell>
          <cell r="O69">
            <v>2</v>
          </cell>
          <cell r="R69">
            <v>2</v>
          </cell>
          <cell r="U69">
            <v>2</v>
          </cell>
          <cell r="X69">
            <v>2</v>
          </cell>
          <cell r="AA69">
            <v>2</v>
          </cell>
          <cell r="AD69">
            <v>2</v>
          </cell>
          <cell r="AG69">
            <v>2</v>
          </cell>
          <cell r="AJ69">
            <v>2</v>
          </cell>
          <cell r="AM69">
            <v>2</v>
          </cell>
          <cell r="AO69">
            <v>2</v>
          </cell>
        </row>
        <row r="70">
          <cell r="D70" t="str">
            <v>17350</v>
          </cell>
          <cell r="F70">
            <v>2</v>
          </cell>
          <cell r="I70">
            <v>2</v>
          </cell>
          <cell r="L70">
            <v>2</v>
          </cell>
          <cell r="O70">
            <v>2</v>
          </cell>
          <cell r="R70">
            <v>2</v>
          </cell>
          <cell r="U70">
            <v>2</v>
          </cell>
          <cell r="X70">
            <v>2</v>
          </cell>
          <cell r="AA70">
            <v>2</v>
          </cell>
          <cell r="AD70">
            <v>2</v>
          </cell>
          <cell r="AG70">
            <v>2</v>
          </cell>
          <cell r="AJ70">
            <v>2</v>
          </cell>
          <cell r="AM70">
            <v>2</v>
          </cell>
          <cell r="AO70">
            <v>2</v>
          </cell>
        </row>
        <row r="71">
          <cell r="D71" t="str">
            <v>17677</v>
          </cell>
          <cell r="F71">
            <v>1</v>
          </cell>
          <cell r="I71">
            <v>1</v>
          </cell>
          <cell r="L71">
            <v>1</v>
          </cell>
          <cell r="O71">
            <v>1</v>
          </cell>
          <cell r="R71">
            <v>1</v>
          </cell>
          <cell r="U71">
            <v>1</v>
          </cell>
          <cell r="X71">
            <v>1</v>
          </cell>
          <cell r="AA71">
            <v>1</v>
          </cell>
          <cell r="AD71">
            <v>1</v>
          </cell>
          <cell r="AG71">
            <v>1</v>
          </cell>
          <cell r="AJ71">
            <v>1</v>
          </cell>
          <cell r="AM71">
            <v>1</v>
          </cell>
          <cell r="AO71">
            <v>1</v>
          </cell>
        </row>
        <row r="72">
          <cell r="D72" t="str">
            <v>17757</v>
          </cell>
          <cell r="F72">
            <v>1</v>
          </cell>
          <cell r="I72">
            <v>1</v>
          </cell>
          <cell r="L72">
            <v>1</v>
          </cell>
          <cell r="O72">
            <v>1</v>
          </cell>
          <cell r="R72">
            <v>1</v>
          </cell>
          <cell r="U72">
            <v>1</v>
          </cell>
          <cell r="X72">
            <v>1</v>
          </cell>
          <cell r="AA72">
            <v>1</v>
          </cell>
          <cell r="AD72">
            <v>1</v>
          </cell>
          <cell r="AG72">
            <v>1</v>
          </cell>
          <cell r="AJ72">
            <v>1</v>
          </cell>
          <cell r="AM72">
            <v>1</v>
          </cell>
          <cell r="AO72">
            <v>1</v>
          </cell>
        </row>
        <row r="73">
          <cell r="D73" t="str">
            <v>18538</v>
          </cell>
          <cell r="F73">
            <v>3</v>
          </cell>
          <cell r="I73">
            <v>3</v>
          </cell>
          <cell r="L73">
            <v>3</v>
          </cell>
          <cell r="O73">
            <v>3</v>
          </cell>
          <cell r="R73">
            <v>3</v>
          </cell>
          <cell r="U73">
            <v>3</v>
          </cell>
          <cell r="X73">
            <v>3</v>
          </cell>
          <cell r="AA73">
            <v>3</v>
          </cell>
          <cell r="AD73">
            <v>3</v>
          </cell>
          <cell r="AG73">
            <v>3</v>
          </cell>
          <cell r="AJ73">
            <v>3</v>
          </cell>
          <cell r="AM73">
            <v>3</v>
          </cell>
          <cell r="AO73">
            <v>3</v>
          </cell>
        </row>
        <row r="74">
          <cell r="D74" t="str">
            <v>18884</v>
          </cell>
          <cell r="F74">
            <v>2</v>
          </cell>
          <cell r="I74">
            <v>2</v>
          </cell>
          <cell r="L74">
            <v>2</v>
          </cell>
          <cell r="O74">
            <v>2</v>
          </cell>
          <cell r="R74">
            <v>2</v>
          </cell>
          <cell r="U74">
            <v>2</v>
          </cell>
          <cell r="X74">
            <v>2</v>
          </cell>
          <cell r="AA74">
            <v>2</v>
          </cell>
          <cell r="AD74">
            <v>2</v>
          </cell>
          <cell r="AG74">
            <v>2</v>
          </cell>
          <cell r="AJ74">
            <v>2</v>
          </cell>
          <cell r="AM74">
            <v>2</v>
          </cell>
          <cell r="AO74">
            <v>2</v>
          </cell>
        </row>
        <row r="75">
          <cell r="D75" t="str">
            <v>19245</v>
          </cell>
          <cell r="F75">
            <v>3</v>
          </cell>
          <cell r="I75">
            <v>3</v>
          </cell>
          <cell r="L75">
            <v>3</v>
          </cell>
          <cell r="O75">
            <v>3</v>
          </cell>
          <cell r="R75">
            <v>3</v>
          </cell>
          <cell r="U75">
            <v>3</v>
          </cell>
          <cell r="X75">
            <v>3</v>
          </cell>
          <cell r="AA75">
            <v>3</v>
          </cell>
          <cell r="AD75">
            <v>3</v>
          </cell>
          <cell r="AG75">
            <v>3</v>
          </cell>
          <cell r="AJ75">
            <v>3</v>
          </cell>
          <cell r="AM75">
            <v>3</v>
          </cell>
          <cell r="AO75">
            <v>3</v>
          </cell>
        </row>
        <row r="76">
          <cell r="D76" t="str">
            <v>SGROUND</v>
          </cell>
          <cell r="F76">
            <v>3</v>
          </cell>
          <cell r="I76">
            <v>3</v>
          </cell>
          <cell r="L76">
            <v>3</v>
          </cell>
          <cell r="O76">
            <v>3</v>
          </cell>
          <cell r="R76">
            <v>3</v>
          </cell>
          <cell r="U76">
            <v>3</v>
          </cell>
          <cell r="X76">
            <v>3</v>
          </cell>
          <cell r="AA76">
            <v>3</v>
          </cell>
          <cell r="AD76">
            <v>3</v>
          </cell>
          <cell r="AG76">
            <v>3</v>
          </cell>
          <cell r="AJ76">
            <v>3</v>
          </cell>
          <cell r="AM76">
            <v>3</v>
          </cell>
          <cell r="AO76">
            <v>3</v>
          </cell>
        </row>
        <row r="77">
          <cell r="D77" t="str">
            <v>PLC</v>
          </cell>
          <cell r="F77">
            <v>4</v>
          </cell>
          <cell r="I77">
            <v>4</v>
          </cell>
          <cell r="L77">
            <v>4</v>
          </cell>
          <cell r="O77">
            <v>4</v>
          </cell>
          <cell r="R77">
            <v>4</v>
          </cell>
          <cell r="U77">
            <v>4</v>
          </cell>
          <cell r="X77">
            <v>4</v>
          </cell>
          <cell r="AA77">
            <v>4</v>
          </cell>
          <cell r="AD77">
            <v>4</v>
          </cell>
          <cell r="AG77">
            <v>4</v>
          </cell>
          <cell r="AJ77">
            <v>4</v>
          </cell>
          <cell r="AM77">
            <v>4</v>
          </cell>
          <cell r="AO77">
            <v>4</v>
          </cell>
        </row>
        <row r="78">
          <cell r="D78" t="str">
            <v>PCT</v>
          </cell>
          <cell r="F78">
            <v>5</v>
          </cell>
          <cell r="I78">
            <v>5</v>
          </cell>
          <cell r="L78">
            <v>5</v>
          </cell>
          <cell r="O78">
            <v>5</v>
          </cell>
          <cell r="R78">
            <v>5</v>
          </cell>
          <cell r="U78">
            <v>5</v>
          </cell>
          <cell r="X78">
            <v>5</v>
          </cell>
          <cell r="AA78">
            <v>5</v>
          </cell>
          <cell r="AD78">
            <v>5</v>
          </cell>
          <cell r="AG78">
            <v>5</v>
          </cell>
          <cell r="AJ78">
            <v>5</v>
          </cell>
          <cell r="AM78">
            <v>5</v>
          </cell>
          <cell r="AO78">
            <v>5</v>
          </cell>
        </row>
        <row r="79">
          <cell r="D79" t="str">
            <v>RTU</v>
          </cell>
          <cell r="F79">
            <v>12</v>
          </cell>
          <cell r="I79">
            <v>12</v>
          </cell>
          <cell r="L79">
            <v>12</v>
          </cell>
          <cell r="O79">
            <v>12</v>
          </cell>
          <cell r="R79">
            <v>12</v>
          </cell>
          <cell r="U79">
            <v>12</v>
          </cell>
          <cell r="X79">
            <v>12</v>
          </cell>
          <cell r="AA79">
            <v>12</v>
          </cell>
          <cell r="AD79">
            <v>12</v>
          </cell>
          <cell r="AG79">
            <v>12</v>
          </cell>
          <cell r="AJ79">
            <v>12</v>
          </cell>
          <cell r="AM79">
            <v>12</v>
          </cell>
          <cell r="AO79">
            <v>12</v>
          </cell>
        </row>
        <row r="80">
          <cell r="D80" t="str">
            <v>TRNSF</v>
          </cell>
          <cell r="F80">
            <v>19</v>
          </cell>
          <cell r="I80">
            <v>19</v>
          </cell>
          <cell r="L80">
            <v>19</v>
          </cell>
          <cell r="O80">
            <v>19</v>
          </cell>
          <cell r="R80">
            <v>19</v>
          </cell>
          <cell r="U80">
            <v>19</v>
          </cell>
          <cell r="X80">
            <v>19</v>
          </cell>
          <cell r="AA80">
            <v>19</v>
          </cell>
          <cell r="AD80">
            <v>19</v>
          </cell>
          <cell r="AG80">
            <v>19</v>
          </cell>
          <cell r="AJ80">
            <v>19</v>
          </cell>
          <cell r="AM80">
            <v>19</v>
          </cell>
          <cell r="AO80">
            <v>19</v>
          </cell>
        </row>
        <row r="81">
          <cell r="D81" t="str">
            <v>WPOLE</v>
          </cell>
          <cell r="F81">
            <v>439</v>
          </cell>
          <cell r="I81">
            <v>439</v>
          </cell>
          <cell r="L81">
            <v>439</v>
          </cell>
          <cell r="O81">
            <v>439</v>
          </cell>
          <cell r="R81">
            <v>439</v>
          </cell>
          <cell r="U81">
            <v>439</v>
          </cell>
          <cell r="X81">
            <v>439</v>
          </cell>
          <cell r="AA81">
            <v>439</v>
          </cell>
          <cell r="AD81">
            <v>439</v>
          </cell>
          <cell r="AG81">
            <v>439</v>
          </cell>
          <cell r="AJ81">
            <v>439</v>
          </cell>
          <cell r="AM81">
            <v>439</v>
          </cell>
          <cell r="AO81">
            <v>439</v>
          </cell>
        </row>
        <row r="82">
          <cell r="D82" t="str">
            <v>ProtRP</v>
          </cell>
          <cell r="F82">
            <v>39</v>
          </cell>
          <cell r="I82">
            <v>39</v>
          </cell>
          <cell r="L82">
            <v>39</v>
          </cell>
          <cell r="O82">
            <v>39</v>
          </cell>
          <cell r="R82">
            <v>39</v>
          </cell>
          <cell r="U82">
            <v>39</v>
          </cell>
          <cell r="X82">
            <v>39</v>
          </cell>
          <cell r="AA82">
            <v>39</v>
          </cell>
          <cell r="AD82">
            <v>39</v>
          </cell>
          <cell r="AG82">
            <v>39</v>
          </cell>
          <cell r="AJ82">
            <v>39</v>
          </cell>
          <cell r="AM82">
            <v>39</v>
          </cell>
          <cell r="AO82">
            <v>39</v>
          </cell>
        </row>
        <row r="83">
          <cell r="D83" t="str">
            <v>PTONER</v>
          </cell>
          <cell r="F83">
            <v>9</v>
          </cell>
          <cell r="I83">
            <v>9</v>
          </cell>
          <cell r="L83">
            <v>9</v>
          </cell>
          <cell r="O83">
            <v>9</v>
          </cell>
          <cell r="R83">
            <v>9</v>
          </cell>
          <cell r="U83">
            <v>9</v>
          </cell>
          <cell r="X83">
            <v>9</v>
          </cell>
          <cell r="AA83">
            <v>9</v>
          </cell>
          <cell r="AD83">
            <v>9</v>
          </cell>
          <cell r="AG83">
            <v>9</v>
          </cell>
          <cell r="AJ83">
            <v>9</v>
          </cell>
          <cell r="AM83">
            <v>9</v>
          </cell>
          <cell r="AO83">
            <v>9</v>
          </cell>
        </row>
        <row r="84">
          <cell r="D84" t="str">
            <v>OCB</v>
          </cell>
          <cell r="F84">
            <v>11</v>
          </cell>
          <cell r="I84">
            <v>11</v>
          </cell>
          <cell r="L84">
            <v>11</v>
          </cell>
          <cell r="O84">
            <v>11</v>
          </cell>
          <cell r="R84">
            <v>11</v>
          </cell>
          <cell r="U84">
            <v>11</v>
          </cell>
          <cell r="X84">
            <v>11</v>
          </cell>
          <cell r="AA84">
            <v>11</v>
          </cell>
          <cell r="AD84">
            <v>11</v>
          </cell>
          <cell r="AG84">
            <v>11</v>
          </cell>
          <cell r="AJ84">
            <v>11</v>
          </cell>
          <cell r="AM84">
            <v>11</v>
          </cell>
          <cell r="AO84">
            <v>11</v>
          </cell>
        </row>
        <row r="85">
          <cell r="D85" t="str">
            <v>SHIELDW</v>
          </cell>
          <cell r="F85">
            <v>1</v>
          </cell>
          <cell r="I85">
            <v>1</v>
          </cell>
          <cell r="L85">
            <v>1</v>
          </cell>
          <cell r="O85">
            <v>1</v>
          </cell>
          <cell r="R85">
            <v>1</v>
          </cell>
          <cell r="U85">
            <v>1</v>
          </cell>
          <cell r="X85">
            <v>1</v>
          </cell>
          <cell r="AA85">
            <v>1</v>
          </cell>
          <cell r="AD85">
            <v>1</v>
          </cell>
          <cell r="AG85">
            <v>1</v>
          </cell>
          <cell r="AJ85">
            <v>1</v>
          </cell>
          <cell r="AM85">
            <v>1</v>
          </cell>
          <cell r="AO85">
            <v>1</v>
          </cell>
        </row>
        <row r="86">
          <cell r="D86" t="str">
            <v>SER</v>
          </cell>
          <cell r="F86">
            <v>3</v>
          </cell>
          <cell r="I86">
            <v>3</v>
          </cell>
          <cell r="L86">
            <v>3</v>
          </cell>
          <cell r="O86">
            <v>3</v>
          </cell>
          <cell r="R86">
            <v>3</v>
          </cell>
          <cell r="U86">
            <v>3</v>
          </cell>
          <cell r="X86">
            <v>3</v>
          </cell>
          <cell r="AA86">
            <v>3</v>
          </cell>
          <cell r="AD86">
            <v>3</v>
          </cell>
          <cell r="AG86">
            <v>3</v>
          </cell>
          <cell r="AJ86">
            <v>3</v>
          </cell>
          <cell r="AM86">
            <v>3</v>
          </cell>
          <cell r="AO86">
            <v>3</v>
          </cell>
        </row>
        <row r="87">
          <cell r="D87" t="str">
            <v>SERA</v>
          </cell>
          <cell r="F87">
            <v>8</v>
          </cell>
          <cell r="I87">
            <v>8</v>
          </cell>
          <cell r="L87">
            <v>8</v>
          </cell>
          <cell r="O87">
            <v>8</v>
          </cell>
          <cell r="R87">
            <v>8</v>
          </cell>
          <cell r="U87">
            <v>8</v>
          </cell>
          <cell r="X87">
            <v>8</v>
          </cell>
          <cell r="AA87">
            <v>8</v>
          </cell>
          <cell r="AD87">
            <v>8</v>
          </cell>
          <cell r="AG87">
            <v>8</v>
          </cell>
          <cell r="AJ87">
            <v>8</v>
          </cell>
          <cell r="AM87">
            <v>8</v>
          </cell>
          <cell r="AO87">
            <v>8</v>
          </cell>
        </row>
        <row r="88">
          <cell r="D88" t="str">
            <v>DFR</v>
          </cell>
          <cell r="F88">
            <v>8</v>
          </cell>
          <cell r="I88">
            <v>8</v>
          </cell>
          <cell r="L88">
            <v>8</v>
          </cell>
          <cell r="O88">
            <v>8</v>
          </cell>
          <cell r="R88">
            <v>8</v>
          </cell>
          <cell r="U88">
            <v>8</v>
          </cell>
          <cell r="X88">
            <v>8</v>
          </cell>
          <cell r="AA88">
            <v>8</v>
          </cell>
          <cell r="AD88">
            <v>8</v>
          </cell>
          <cell r="AG88">
            <v>8</v>
          </cell>
          <cell r="AJ88">
            <v>8</v>
          </cell>
          <cell r="AM88">
            <v>8</v>
          </cell>
          <cell r="AO88">
            <v>8</v>
          </cell>
        </row>
        <row r="89">
          <cell r="D89" t="str">
            <v>PCE</v>
          </cell>
          <cell r="F89">
            <v>1</v>
          </cell>
          <cell r="I89">
            <v>1</v>
          </cell>
          <cell r="L89">
            <v>1</v>
          </cell>
          <cell r="O89">
            <v>1</v>
          </cell>
          <cell r="R89">
            <v>1</v>
          </cell>
          <cell r="U89">
            <v>1</v>
          </cell>
          <cell r="X89">
            <v>1</v>
          </cell>
          <cell r="AA89">
            <v>1</v>
          </cell>
          <cell r="AD89">
            <v>1</v>
          </cell>
          <cell r="AG89">
            <v>1</v>
          </cell>
          <cell r="AJ89">
            <v>1</v>
          </cell>
          <cell r="AM89">
            <v>1</v>
          </cell>
          <cell r="AO89">
            <v>1</v>
          </cell>
        </row>
        <row r="90">
          <cell r="D90" t="str">
            <v>Trble</v>
          </cell>
          <cell r="F90">
            <v>49800</v>
          </cell>
          <cell r="I90">
            <v>49800</v>
          </cell>
          <cell r="L90">
            <v>49800</v>
          </cell>
          <cell r="O90">
            <v>49800</v>
          </cell>
          <cell r="R90">
            <v>49800</v>
          </cell>
          <cell r="U90">
            <v>49800</v>
          </cell>
          <cell r="X90">
            <v>49800</v>
          </cell>
          <cell r="AA90">
            <v>49800</v>
          </cell>
          <cell r="AD90">
            <v>49800</v>
          </cell>
          <cell r="AG90">
            <v>49800</v>
          </cell>
          <cell r="AJ90">
            <v>49800</v>
          </cell>
          <cell r="AM90">
            <v>49800</v>
          </cell>
          <cell r="AO90">
            <v>49800</v>
          </cell>
        </row>
        <row r="91">
          <cell r="D91" t="str">
            <v>Locates</v>
          </cell>
          <cell r="F91">
            <v>89000</v>
          </cell>
          <cell r="I91">
            <v>89000</v>
          </cell>
          <cell r="L91">
            <v>89000</v>
          </cell>
          <cell r="O91">
            <v>89000</v>
          </cell>
          <cell r="R91">
            <v>89000</v>
          </cell>
          <cell r="U91">
            <v>89000</v>
          </cell>
          <cell r="X91">
            <v>89000</v>
          </cell>
          <cell r="AA91">
            <v>89000</v>
          </cell>
          <cell r="AD91">
            <v>89000</v>
          </cell>
          <cell r="AG91">
            <v>89000</v>
          </cell>
          <cell r="AJ91">
            <v>89000</v>
          </cell>
          <cell r="AM91">
            <v>89000</v>
          </cell>
          <cell r="AO91">
            <v>89000</v>
          </cell>
        </row>
        <row r="92">
          <cell r="D92" t="str">
            <v>Dis-Con</v>
          </cell>
          <cell r="F92">
            <v>11550</v>
          </cell>
          <cell r="I92">
            <v>11550</v>
          </cell>
          <cell r="L92">
            <v>11550</v>
          </cell>
          <cell r="O92">
            <v>11550</v>
          </cell>
          <cell r="R92">
            <v>11550</v>
          </cell>
          <cell r="U92">
            <v>11550</v>
          </cell>
          <cell r="X92">
            <v>11550</v>
          </cell>
          <cell r="AA92">
            <v>11550</v>
          </cell>
          <cell r="AD92">
            <v>11550</v>
          </cell>
          <cell r="AG92">
            <v>11550</v>
          </cell>
          <cell r="AJ92">
            <v>11550</v>
          </cell>
          <cell r="AM92">
            <v>11550</v>
          </cell>
          <cell r="AO92">
            <v>11550</v>
          </cell>
        </row>
        <row r="93">
          <cell r="D93" t="str">
            <v>New Conn</v>
          </cell>
          <cell r="F93">
            <v>14500</v>
          </cell>
          <cell r="I93">
            <v>14500</v>
          </cell>
          <cell r="L93">
            <v>14500</v>
          </cell>
          <cell r="O93">
            <v>14500</v>
          </cell>
          <cell r="R93">
            <v>14500</v>
          </cell>
          <cell r="U93">
            <v>14500</v>
          </cell>
          <cell r="X93">
            <v>14500</v>
          </cell>
          <cell r="AA93">
            <v>14500</v>
          </cell>
          <cell r="AD93">
            <v>14500</v>
          </cell>
          <cell r="AG93">
            <v>14500</v>
          </cell>
          <cell r="AJ93">
            <v>14500</v>
          </cell>
          <cell r="AM93">
            <v>14500</v>
          </cell>
          <cell r="AO93">
            <v>14500</v>
          </cell>
        </row>
        <row r="94">
          <cell r="D94" t="str">
            <v>Srv Upg</v>
          </cell>
          <cell r="F94">
            <v>4088</v>
          </cell>
          <cell r="I94">
            <v>4088</v>
          </cell>
          <cell r="L94">
            <v>4088</v>
          </cell>
          <cell r="O94">
            <v>4088</v>
          </cell>
          <cell r="R94">
            <v>4088</v>
          </cell>
          <cell r="U94">
            <v>4088</v>
          </cell>
          <cell r="X94">
            <v>4088</v>
          </cell>
          <cell r="AA94">
            <v>4088</v>
          </cell>
          <cell r="AD94">
            <v>4088</v>
          </cell>
          <cell r="AG94">
            <v>4088</v>
          </cell>
          <cell r="AJ94">
            <v>4088</v>
          </cell>
          <cell r="AM94">
            <v>4088</v>
          </cell>
          <cell r="AO94">
            <v>4088</v>
          </cell>
        </row>
        <row r="95">
          <cell r="D95" t="str">
            <v>Unpl ER</v>
          </cell>
          <cell r="F95">
            <v>4150</v>
          </cell>
          <cell r="I95">
            <v>4150</v>
          </cell>
          <cell r="L95">
            <v>4150</v>
          </cell>
          <cell r="O95">
            <v>4150</v>
          </cell>
          <cell r="R95">
            <v>4150</v>
          </cell>
          <cell r="U95">
            <v>4150</v>
          </cell>
          <cell r="X95">
            <v>4150</v>
          </cell>
          <cell r="AA95">
            <v>4150</v>
          </cell>
          <cell r="AD95">
            <v>4150</v>
          </cell>
          <cell r="AG95">
            <v>4150</v>
          </cell>
          <cell r="AJ95">
            <v>4150</v>
          </cell>
          <cell r="AM95">
            <v>4150</v>
          </cell>
          <cell r="AO95">
            <v>4150</v>
          </cell>
        </row>
        <row r="96">
          <cell r="D96" t="str">
            <v>Storm</v>
          </cell>
          <cell r="F96">
            <v>28.403006999999999</v>
          </cell>
          <cell r="I96">
            <v>28.403006999999999</v>
          </cell>
          <cell r="L96">
            <v>28.403006999999999</v>
          </cell>
          <cell r="O96">
            <v>28.403006999999999</v>
          </cell>
          <cell r="R96">
            <v>28.403006999999999</v>
          </cell>
          <cell r="U96">
            <v>28.403006999999999</v>
          </cell>
          <cell r="X96">
            <v>28.403006999999999</v>
          </cell>
          <cell r="AA96">
            <v>28.403006999999999</v>
          </cell>
          <cell r="AD96">
            <v>28.403006999999999</v>
          </cell>
          <cell r="AG96">
            <v>28.403006999999999</v>
          </cell>
          <cell r="AJ96">
            <v>28.403006999999999</v>
          </cell>
          <cell r="AM96">
            <v>28.403006999999999</v>
          </cell>
          <cell r="AO96">
            <v>28.403006999999999</v>
          </cell>
        </row>
        <row r="111">
          <cell r="D111" t="str">
            <v>DML13</v>
          </cell>
          <cell r="F111">
            <v>31.649975833308325</v>
          </cell>
          <cell r="H111">
            <v>0</v>
          </cell>
          <cell r="I111">
            <v>31.649975833308325</v>
          </cell>
          <cell r="K111">
            <v>0</v>
          </cell>
          <cell r="L111">
            <v>31.649975833308325</v>
          </cell>
          <cell r="N111">
            <v>0</v>
          </cell>
          <cell r="O111">
            <v>31.649975833308325</v>
          </cell>
          <cell r="Q111">
            <v>0</v>
          </cell>
          <cell r="R111">
            <v>31.649975833308325</v>
          </cell>
          <cell r="T111">
            <v>0</v>
          </cell>
          <cell r="U111">
            <v>31.649975833308325</v>
          </cell>
          <cell r="W111">
            <v>0</v>
          </cell>
          <cell r="X111">
            <v>31.649975833308325</v>
          </cell>
          <cell r="Z111">
            <v>0</v>
          </cell>
          <cell r="AA111">
            <v>31.649975833308325</v>
          </cell>
          <cell r="AC111">
            <v>0</v>
          </cell>
          <cell r="AD111">
            <v>31.649975833308325</v>
          </cell>
          <cell r="AF111">
            <v>0</v>
          </cell>
          <cell r="AG111">
            <v>31.649975833308325</v>
          </cell>
          <cell r="AI111">
            <v>0</v>
          </cell>
          <cell r="AJ111">
            <v>31.649975833308325</v>
          </cell>
          <cell r="AL111">
            <v>0</v>
          </cell>
          <cell r="AM111">
            <v>31.649975833308325</v>
          </cell>
          <cell r="AO111">
            <v>31.649975833308325</v>
          </cell>
        </row>
        <row r="112">
          <cell r="D112" t="str">
            <v>DCL18</v>
          </cell>
          <cell r="F112">
            <v>97.780215388085281</v>
          </cell>
          <cell r="H112">
            <v>0</v>
          </cell>
          <cell r="I112">
            <v>97.780215388085281</v>
          </cell>
          <cell r="K112">
            <v>0</v>
          </cell>
          <cell r="L112">
            <v>97.780215388085281</v>
          </cell>
          <cell r="N112">
            <v>0</v>
          </cell>
          <cell r="O112">
            <v>97.780215388085281</v>
          </cell>
          <cell r="Q112">
            <v>0</v>
          </cell>
          <cell r="R112">
            <v>97.780215388085281</v>
          </cell>
          <cell r="T112">
            <v>0</v>
          </cell>
          <cell r="U112">
            <v>97.780215388085281</v>
          </cell>
          <cell r="W112">
            <v>0</v>
          </cell>
          <cell r="X112">
            <v>97.780215388085281</v>
          </cell>
          <cell r="Z112">
            <v>0</v>
          </cell>
          <cell r="AA112">
            <v>97.780215388085281</v>
          </cell>
          <cell r="AC112">
            <v>0</v>
          </cell>
          <cell r="AD112">
            <v>97.780215388085281</v>
          </cell>
          <cell r="AF112">
            <v>0</v>
          </cell>
          <cell r="AG112">
            <v>97.780215388085281</v>
          </cell>
          <cell r="AI112">
            <v>0</v>
          </cell>
          <cell r="AJ112">
            <v>97.780215388085281</v>
          </cell>
          <cell r="AL112">
            <v>0</v>
          </cell>
          <cell r="AM112">
            <v>97.780215388085281</v>
          </cell>
          <cell r="AO112">
            <v>97.780215388085281</v>
          </cell>
        </row>
        <row r="113">
          <cell r="D113" t="str">
            <v>TCL02</v>
          </cell>
          <cell r="F113">
            <v>29.831165633136024</v>
          </cell>
          <cell r="H113">
            <v>0</v>
          </cell>
          <cell r="I113">
            <v>29.831165633136024</v>
          </cell>
          <cell r="K113">
            <v>0</v>
          </cell>
          <cell r="L113">
            <v>29.831165633136024</v>
          </cell>
          <cell r="N113">
            <v>0</v>
          </cell>
          <cell r="O113">
            <v>29.831165633136024</v>
          </cell>
          <cell r="Q113">
            <v>0</v>
          </cell>
          <cell r="R113">
            <v>29.831165633136024</v>
          </cell>
          <cell r="T113">
            <v>0</v>
          </cell>
          <cell r="U113">
            <v>29.831165633136024</v>
          </cell>
          <cell r="W113">
            <v>0</v>
          </cell>
          <cell r="X113">
            <v>29.831165633136024</v>
          </cell>
          <cell r="Z113">
            <v>0</v>
          </cell>
          <cell r="AA113">
            <v>29.831165633136024</v>
          </cell>
          <cell r="AC113">
            <v>0</v>
          </cell>
          <cell r="AD113">
            <v>29.831165633136024</v>
          </cell>
          <cell r="AF113">
            <v>0</v>
          </cell>
          <cell r="AG113">
            <v>29.831165633136024</v>
          </cell>
          <cell r="AI113">
            <v>0</v>
          </cell>
          <cell r="AJ113">
            <v>29.831165633136024</v>
          </cell>
          <cell r="AL113">
            <v>0</v>
          </cell>
          <cell r="AM113">
            <v>29.831165633136024</v>
          </cell>
          <cell r="AO113">
            <v>29.831165633136024</v>
          </cell>
        </row>
        <row r="114">
          <cell r="D114" t="str">
            <v>TMF01</v>
          </cell>
          <cell r="F114">
            <v>32.743823141703054</v>
          </cell>
          <cell r="H114">
            <v>0</v>
          </cell>
          <cell r="I114">
            <v>32.743823141703054</v>
          </cell>
          <cell r="K114">
            <v>0</v>
          </cell>
          <cell r="L114">
            <v>32.743823141703054</v>
          </cell>
          <cell r="N114">
            <v>0</v>
          </cell>
          <cell r="O114">
            <v>32.743823141703054</v>
          </cell>
          <cell r="Q114">
            <v>0</v>
          </cell>
          <cell r="R114">
            <v>32.743823141703054</v>
          </cell>
          <cell r="T114">
            <v>0</v>
          </cell>
          <cell r="U114">
            <v>32.743823141703054</v>
          </cell>
          <cell r="W114">
            <v>0</v>
          </cell>
          <cell r="X114">
            <v>32.743823141703054</v>
          </cell>
          <cell r="Z114">
            <v>0</v>
          </cell>
          <cell r="AA114">
            <v>32.743823141703054</v>
          </cell>
          <cell r="AC114">
            <v>0</v>
          </cell>
          <cell r="AD114">
            <v>32.743823141703054</v>
          </cell>
          <cell r="AF114">
            <v>0</v>
          </cell>
          <cell r="AG114">
            <v>32.743823141703054</v>
          </cell>
          <cell r="AI114">
            <v>0</v>
          </cell>
          <cell r="AJ114">
            <v>32.743823141703054</v>
          </cell>
          <cell r="AL114">
            <v>0</v>
          </cell>
          <cell r="AM114">
            <v>32.743823141703054</v>
          </cell>
          <cell r="AO114">
            <v>32.743823141703054</v>
          </cell>
        </row>
        <row r="115">
          <cell r="D115" t="str">
            <v>TMF02</v>
          </cell>
          <cell r="F115">
            <v>8.5674331221259372</v>
          </cell>
          <cell r="H115">
            <v>0</v>
          </cell>
          <cell r="I115">
            <v>8.5674331221259372</v>
          </cell>
          <cell r="K115">
            <v>0</v>
          </cell>
          <cell r="L115">
            <v>8.5674331221259372</v>
          </cell>
          <cell r="N115">
            <v>0</v>
          </cell>
          <cell r="O115">
            <v>8.5674331221259372</v>
          </cell>
          <cell r="Q115">
            <v>0</v>
          </cell>
          <cell r="R115">
            <v>8.5674331221259372</v>
          </cell>
          <cell r="T115">
            <v>0</v>
          </cell>
          <cell r="U115">
            <v>8.5674331221259372</v>
          </cell>
          <cell r="W115">
            <v>0</v>
          </cell>
          <cell r="X115">
            <v>8.5674331221259372</v>
          </cell>
          <cell r="Z115">
            <v>0</v>
          </cell>
          <cell r="AA115">
            <v>8.5674331221259372</v>
          </cell>
          <cell r="AC115">
            <v>0</v>
          </cell>
          <cell r="AD115">
            <v>8.5674331221259372</v>
          </cell>
          <cell r="AF115">
            <v>0</v>
          </cell>
          <cell r="AG115">
            <v>8.5674331221259372</v>
          </cell>
          <cell r="AI115">
            <v>0</v>
          </cell>
          <cell r="AJ115">
            <v>8.5674331221259372</v>
          </cell>
          <cell r="AL115">
            <v>0</v>
          </cell>
          <cell r="AM115">
            <v>8.5674331221259372</v>
          </cell>
          <cell r="AO115">
            <v>8.5674331221259372</v>
          </cell>
        </row>
        <row r="116">
          <cell r="D116" t="str">
            <v>DMF01</v>
          </cell>
          <cell r="F116">
            <v>69.557440425466737</v>
          </cell>
          <cell r="H116">
            <v>0</v>
          </cell>
          <cell r="I116">
            <v>69.557440425466737</v>
          </cell>
          <cell r="K116">
            <v>0</v>
          </cell>
          <cell r="L116">
            <v>69.557440425466737</v>
          </cell>
          <cell r="N116">
            <v>0</v>
          </cell>
          <cell r="O116">
            <v>69.557440425466737</v>
          </cell>
          <cell r="Q116">
            <v>0</v>
          </cell>
          <cell r="R116">
            <v>69.557440425466737</v>
          </cell>
          <cell r="T116">
            <v>0</v>
          </cell>
          <cell r="U116">
            <v>69.557440425466737</v>
          </cell>
          <cell r="W116">
            <v>0</v>
          </cell>
          <cell r="X116">
            <v>69.557440425466737</v>
          </cell>
          <cell r="Z116">
            <v>0</v>
          </cell>
          <cell r="AA116">
            <v>69.557440425466737</v>
          </cell>
          <cell r="AC116">
            <v>0</v>
          </cell>
          <cell r="AD116">
            <v>69.557440425466737</v>
          </cell>
          <cell r="AF116">
            <v>0</v>
          </cell>
          <cell r="AG116">
            <v>69.557440425466737</v>
          </cell>
          <cell r="AI116">
            <v>0</v>
          </cell>
          <cell r="AJ116">
            <v>69.557440425466737</v>
          </cell>
          <cell r="AL116">
            <v>0</v>
          </cell>
          <cell r="AM116">
            <v>69.557440425466737</v>
          </cell>
          <cell r="AO116">
            <v>69.557440425466737</v>
          </cell>
        </row>
        <row r="117">
          <cell r="D117" t="str">
            <v>DMF02</v>
          </cell>
          <cell r="F117">
            <v>174.38994313015164</v>
          </cell>
          <cell r="H117">
            <v>0</v>
          </cell>
          <cell r="I117">
            <v>174.38994313015164</v>
          </cell>
          <cell r="K117">
            <v>0</v>
          </cell>
          <cell r="L117">
            <v>174.38994313015164</v>
          </cell>
          <cell r="N117">
            <v>0</v>
          </cell>
          <cell r="O117">
            <v>174.38994313015164</v>
          </cell>
          <cell r="Q117">
            <v>0</v>
          </cell>
          <cell r="R117">
            <v>174.38994313015164</v>
          </cell>
          <cell r="T117">
            <v>0</v>
          </cell>
          <cell r="U117">
            <v>174.38994313015164</v>
          </cell>
          <cell r="W117">
            <v>0</v>
          </cell>
          <cell r="X117">
            <v>174.38994313015164</v>
          </cell>
          <cell r="Z117">
            <v>0</v>
          </cell>
          <cell r="AA117">
            <v>174.38994313015164</v>
          </cell>
          <cell r="AC117">
            <v>0</v>
          </cell>
          <cell r="AD117">
            <v>174.38994313015164</v>
          </cell>
          <cell r="AF117">
            <v>0</v>
          </cell>
          <cell r="AG117">
            <v>174.38994313015164</v>
          </cell>
          <cell r="AI117">
            <v>0</v>
          </cell>
          <cell r="AJ117">
            <v>174.38994313015164</v>
          </cell>
          <cell r="AL117">
            <v>0</v>
          </cell>
          <cell r="AM117">
            <v>174.38994313015164</v>
          </cell>
          <cell r="AO117">
            <v>174.38994313015164</v>
          </cell>
        </row>
        <row r="118">
          <cell r="D118" t="str">
            <v>PEPM</v>
          </cell>
          <cell r="F118">
            <v>47.72681993863268</v>
          </cell>
          <cell r="H118">
            <v>0</v>
          </cell>
          <cell r="I118">
            <v>47.72681993863268</v>
          </cell>
          <cell r="K118">
            <v>0</v>
          </cell>
          <cell r="L118">
            <v>47.72681993863268</v>
          </cell>
          <cell r="N118">
            <v>0</v>
          </cell>
          <cell r="O118">
            <v>47.72681993863268</v>
          </cell>
          <cell r="Q118">
            <v>0</v>
          </cell>
          <cell r="R118">
            <v>47.72681993863268</v>
          </cell>
          <cell r="T118">
            <v>0</v>
          </cell>
          <cell r="U118">
            <v>47.72681993863268</v>
          </cell>
          <cell r="W118">
            <v>0</v>
          </cell>
          <cell r="X118">
            <v>47.72681993863268</v>
          </cell>
          <cell r="Z118">
            <v>0</v>
          </cell>
          <cell r="AA118">
            <v>47.72681993863268</v>
          </cell>
          <cell r="AC118">
            <v>0</v>
          </cell>
          <cell r="AD118">
            <v>47.72681993863268</v>
          </cell>
          <cell r="AF118">
            <v>0</v>
          </cell>
          <cell r="AG118">
            <v>47.72681993863268</v>
          </cell>
          <cell r="AI118">
            <v>0</v>
          </cell>
          <cell r="AJ118">
            <v>47.72681993863268</v>
          </cell>
          <cell r="AL118">
            <v>0</v>
          </cell>
          <cell r="AM118">
            <v>47.72681993863268</v>
          </cell>
          <cell r="AO118">
            <v>47.72681993863268</v>
          </cell>
        </row>
        <row r="119">
          <cell r="D119" t="str">
            <v>PCPM</v>
          </cell>
          <cell r="F119">
            <v>16.715451929048172</v>
          </cell>
          <cell r="H119">
            <v>0</v>
          </cell>
          <cell r="I119">
            <v>16.715451929048172</v>
          </cell>
          <cell r="K119">
            <v>0</v>
          </cell>
          <cell r="L119">
            <v>16.715451929048172</v>
          </cell>
          <cell r="N119">
            <v>0</v>
          </cell>
          <cell r="O119">
            <v>16.715451929048172</v>
          </cell>
          <cell r="Q119">
            <v>0</v>
          </cell>
          <cell r="R119">
            <v>16.715451929048172</v>
          </cell>
          <cell r="T119">
            <v>0</v>
          </cell>
          <cell r="U119">
            <v>16.715451929048172</v>
          </cell>
          <cell r="W119">
            <v>0</v>
          </cell>
          <cell r="X119">
            <v>16.715451929048172</v>
          </cell>
          <cell r="Z119">
            <v>0</v>
          </cell>
          <cell r="AA119">
            <v>16.715451929048172</v>
          </cell>
          <cell r="AC119">
            <v>0</v>
          </cell>
          <cell r="AD119">
            <v>16.715451929048172</v>
          </cell>
          <cell r="AF119">
            <v>0</v>
          </cell>
          <cell r="AG119">
            <v>16.715451929048172</v>
          </cell>
          <cell r="AI119">
            <v>0</v>
          </cell>
          <cell r="AJ119">
            <v>16.715451929048172</v>
          </cell>
          <cell r="AL119">
            <v>0</v>
          </cell>
          <cell r="AM119">
            <v>16.715451929048172</v>
          </cell>
          <cell r="AO119">
            <v>16.715451929048172</v>
          </cell>
        </row>
        <row r="120">
          <cell r="D120" t="str">
            <v>APM</v>
          </cell>
          <cell r="F120">
            <v>10.835221077699741</v>
          </cell>
          <cell r="H120">
            <v>0</v>
          </cell>
          <cell r="I120">
            <v>10.835221077699741</v>
          </cell>
          <cell r="K120">
            <v>0</v>
          </cell>
          <cell r="L120">
            <v>10.835221077699741</v>
          </cell>
          <cell r="N120">
            <v>0</v>
          </cell>
          <cell r="O120">
            <v>10.835221077699741</v>
          </cell>
          <cell r="Q120">
            <v>0</v>
          </cell>
          <cell r="R120">
            <v>10.835221077699741</v>
          </cell>
          <cell r="T120">
            <v>0</v>
          </cell>
          <cell r="U120">
            <v>10.835221077699741</v>
          </cell>
          <cell r="W120">
            <v>0</v>
          </cell>
          <cell r="X120">
            <v>10.835221077699741</v>
          </cell>
          <cell r="Z120">
            <v>0</v>
          </cell>
          <cell r="AA120">
            <v>10.835221077699741</v>
          </cell>
          <cell r="AC120">
            <v>0</v>
          </cell>
          <cell r="AD120">
            <v>10.835221077699741</v>
          </cell>
          <cell r="AF120">
            <v>0</v>
          </cell>
          <cell r="AG120">
            <v>10.835221077699741</v>
          </cell>
          <cell r="AI120">
            <v>0</v>
          </cell>
          <cell r="AJ120">
            <v>10.835221077699741</v>
          </cell>
          <cell r="AL120">
            <v>0</v>
          </cell>
          <cell r="AM120">
            <v>10.835221077699741</v>
          </cell>
          <cell r="AO120">
            <v>10.835221077699741</v>
          </cell>
        </row>
        <row r="121">
          <cell r="D121" t="str">
            <v>MPM</v>
          </cell>
          <cell r="F121">
            <v>2.5143782815980917</v>
          </cell>
          <cell r="H121">
            <v>0</v>
          </cell>
          <cell r="I121">
            <v>2.5143782815980917</v>
          </cell>
          <cell r="K121">
            <v>0</v>
          </cell>
          <cell r="L121">
            <v>2.5143782815980917</v>
          </cell>
          <cell r="N121">
            <v>0</v>
          </cell>
          <cell r="O121">
            <v>2.5143782815980917</v>
          </cell>
          <cell r="Q121">
            <v>0</v>
          </cell>
          <cell r="R121">
            <v>2.5143782815980917</v>
          </cell>
          <cell r="T121">
            <v>0</v>
          </cell>
          <cell r="U121">
            <v>2.5143782815980917</v>
          </cell>
          <cell r="W121">
            <v>0</v>
          </cell>
          <cell r="X121">
            <v>2.5143782815980917</v>
          </cell>
          <cell r="Z121">
            <v>0</v>
          </cell>
          <cell r="AA121">
            <v>2.5143782815980917</v>
          </cell>
          <cell r="AC121">
            <v>0</v>
          </cell>
          <cell r="AD121">
            <v>2.5143782815980917</v>
          </cell>
          <cell r="AF121">
            <v>0</v>
          </cell>
          <cell r="AG121">
            <v>2.5143782815980917</v>
          </cell>
          <cell r="AI121">
            <v>0</v>
          </cell>
          <cell r="AJ121">
            <v>2.5143782815980917</v>
          </cell>
          <cell r="AL121">
            <v>0</v>
          </cell>
          <cell r="AM121">
            <v>2.5143782815980917</v>
          </cell>
          <cell r="AO121">
            <v>2.5143782815980917</v>
          </cell>
        </row>
        <row r="122">
          <cell r="D122" t="str">
            <v>IPM</v>
          </cell>
          <cell r="F122">
            <v>5.4270947821584965</v>
          </cell>
          <cell r="H122">
            <v>0</v>
          </cell>
          <cell r="I122">
            <v>5.4270947821584965</v>
          </cell>
          <cell r="K122">
            <v>0</v>
          </cell>
          <cell r="L122">
            <v>5.4270947821584965</v>
          </cell>
          <cell r="N122">
            <v>0</v>
          </cell>
          <cell r="O122">
            <v>5.4270947821584965</v>
          </cell>
          <cell r="Q122">
            <v>0</v>
          </cell>
          <cell r="R122">
            <v>5.4270947821584965</v>
          </cell>
          <cell r="T122">
            <v>0</v>
          </cell>
          <cell r="U122">
            <v>5.4270947821584965</v>
          </cell>
          <cell r="W122">
            <v>0</v>
          </cell>
          <cell r="X122">
            <v>5.4270947821584965</v>
          </cell>
          <cell r="Z122">
            <v>0</v>
          </cell>
          <cell r="AA122">
            <v>5.4270947821584965</v>
          </cell>
          <cell r="AC122">
            <v>0</v>
          </cell>
          <cell r="AD122">
            <v>5.4270947821584965</v>
          </cell>
          <cell r="AF122">
            <v>0</v>
          </cell>
          <cell r="AG122">
            <v>5.4270947821584965</v>
          </cell>
          <cell r="AI122">
            <v>0</v>
          </cell>
          <cell r="AJ122">
            <v>5.4270947821584965</v>
          </cell>
          <cell r="AL122">
            <v>0</v>
          </cell>
          <cell r="AM122">
            <v>5.4270947821584965</v>
          </cell>
          <cell r="AO122">
            <v>5.4270947821584965</v>
          </cell>
        </row>
        <row r="123">
          <cell r="D123" t="str">
            <v>EPM</v>
          </cell>
          <cell r="F123">
            <v>0.65125137385901966</v>
          </cell>
          <cell r="H123">
            <v>0</v>
          </cell>
          <cell r="I123">
            <v>0.65125137385901966</v>
          </cell>
          <cell r="K123">
            <v>0</v>
          </cell>
          <cell r="L123">
            <v>0.65125137385901966</v>
          </cell>
          <cell r="N123">
            <v>0</v>
          </cell>
          <cell r="O123">
            <v>0.65125137385901966</v>
          </cell>
          <cell r="Q123">
            <v>0</v>
          </cell>
          <cell r="R123">
            <v>0.65125137385901966</v>
          </cell>
          <cell r="T123">
            <v>0</v>
          </cell>
          <cell r="U123">
            <v>0.65125137385901966</v>
          </cell>
          <cell r="W123">
            <v>0</v>
          </cell>
          <cell r="X123">
            <v>0.65125137385901966</v>
          </cell>
          <cell r="Z123">
            <v>0</v>
          </cell>
          <cell r="AA123">
            <v>0.65125137385901966</v>
          </cell>
          <cell r="AC123">
            <v>0</v>
          </cell>
          <cell r="AD123">
            <v>0.65125137385901966</v>
          </cell>
          <cell r="AF123">
            <v>0</v>
          </cell>
          <cell r="AG123">
            <v>0.65125137385901966</v>
          </cell>
          <cell r="AI123">
            <v>0</v>
          </cell>
          <cell r="AJ123">
            <v>0.65125137385901966</v>
          </cell>
          <cell r="AL123">
            <v>0</v>
          </cell>
          <cell r="AM123">
            <v>0.65125137385901966</v>
          </cell>
          <cell r="AO123">
            <v>0.65125137385901966</v>
          </cell>
        </row>
        <row r="124">
          <cell r="D124" t="str">
            <v>TPM</v>
          </cell>
          <cell r="F124">
            <v>4.2573714407612284</v>
          </cell>
          <cell r="H124">
            <v>0</v>
          </cell>
          <cell r="I124">
            <v>4.2573714407612284</v>
          </cell>
          <cell r="K124">
            <v>0</v>
          </cell>
          <cell r="L124">
            <v>4.2573714407612284</v>
          </cell>
          <cell r="N124">
            <v>0</v>
          </cell>
          <cell r="O124">
            <v>4.2573714407612284</v>
          </cell>
          <cell r="Q124">
            <v>0</v>
          </cell>
          <cell r="R124">
            <v>4.2573714407612284</v>
          </cell>
          <cell r="T124">
            <v>0</v>
          </cell>
          <cell r="U124">
            <v>4.2573714407612284</v>
          </cell>
          <cell r="W124">
            <v>0</v>
          </cell>
          <cell r="X124">
            <v>4.2573714407612284</v>
          </cell>
          <cell r="Z124">
            <v>0</v>
          </cell>
          <cell r="AA124">
            <v>4.2573714407612284</v>
          </cell>
          <cell r="AC124">
            <v>0</v>
          </cell>
          <cell r="AD124">
            <v>4.2573714407612284</v>
          </cell>
          <cell r="AF124">
            <v>0</v>
          </cell>
          <cell r="AG124">
            <v>4.2573714407612284</v>
          </cell>
          <cell r="AI124">
            <v>0</v>
          </cell>
          <cell r="AJ124">
            <v>4.2573714407612284</v>
          </cell>
          <cell r="AL124">
            <v>0</v>
          </cell>
          <cell r="AM124">
            <v>4.2573714407612284</v>
          </cell>
          <cell r="AO124">
            <v>4.2573714407612284</v>
          </cell>
        </row>
        <row r="125">
          <cell r="D125" t="str">
            <v>HVP</v>
          </cell>
          <cell r="F125">
            <v>2.8284121155948365</v>
          </cell>
          <cell r="H125">
            <v>0</v>
          </cell>
          <cell r="I125">
            <v>2.8284121155948365</v>
          </cell>
          <cell r="K125">
            <v>0</v>
          </cell>
          <cell r="L125">
            <v>2.8284121155948365</v>
          </cell>
          <cell r="N125">
            <v>0</v>
          </cell>
          <cell r="O125">
            <v>2.8284121155948365</v>
          </cell>
          <cell r="Q125">
            <v>0</v>
          </cell>
          <cell r="R125">
            <v>2.8284121155948365</v>
          </cell>
          <cell r="T125">
            <v>0</v>
          </cell>
          <cell r="U125">
            <v>2.8284121155948365</v>
          </cell>
          <cell r="W125">
            <v>0</v>
          </cell>
          <cell r="X125">
            <v>2.8284121155948365</v>
          </cell>
          <cell r="Z125">
            <v>0</v>
          </cell>
          <cell r="AA125">
            <v>2.8284121155948365</v>
          </cell>
          <cell r="AC125">
            <v>0</v>
          </cell>
          <cell r="AD125">
            <v>2.8284121155948365</v>
          </cell>
          <cell r="AF125">
            <v>0</v>
          </cell>
          <cell r="AG125">
            <v>2.8284121155948365</v>
          </cell>
          <cell r="AI125">
            <v>0</v>
          </cell>
          <cell r="AJ125">
            <v>2.8284121155948365</v>
          </cell>
          <cell r="AL125">
            <v>0</v>
          </cell>
          <cell r="AM125">
            <v>2.8284121155948365</v>
          </cell>
          <cell r="AO125">
            <v>2.8284121155948365</v>
          </cell>
        </row>
        <row r="126">
          <cell r="D126" t="str">
            <v>TMP-AT</v>
          </cell>
          <cell r="F126">
            <v>14.654209716640011</v>
          </cell>
          <cell r="H126">
            <v>0</v>
          </cell>
          <cell r="I126">
            <v>14.654209716640011</v>
          </cell>
          <cell r="K126">
            <v>0</v>
          </cell>
          <cell r="L126">
            <v>14.654209716640011</v>
          </cell>
          <cell r="N126">
            <v>0</v>
          </cell>
          <cell r="O126">
            <v>14.654209716640011</v>
          </cell>
          <cell r="Q126">
            <v>0</v>
          </cell>
          <cell r="R126">
            <v>14.654209716640011</v>
          </cell>
          <cell r="T126">
            <v>0</v>
          </cell>
          <cell r="U126">
            <v>14.654209716640011</v>
          </cell>
          <cell r="W126">
            <v>0</v>
          </cell>
          <cell r="X126">
            <v>14.654209716640011</v>
          </cell>
          <cell r="Z126">
            <v>0</v>
          </cell>
          <cell r="AA126">
            <v>14.654209716640011</v>
          </cell>
          <cell r="AC126">
            <v>0</v>
          </cell>
          <cell r="AD126">
            <v>14.654209716640011</v>
          </cell>
          <cell r="AF126">
            <v>0</v>
          </cell>
          <cell r="AG126">
            <v>14.654209716640011</v>
          </cell>
          <cell r="AI126">
            <v>0</v>
          </cell>
          <cell r="AJ126">
            <v>14.654209716640011</v>
          </cell>
          <cell r="AL126">
            <v>0</v>
          </cell>
          <cell r="AM126">
            <v>14.654209716640011</v>
          </cell>
          <cell r="AO126">
            <v>14.654209716640011</v>
          </cell>
        </row>
        <row r="127">
          <cell r="D127" t="str">
            <v>TMP-DHY</v>
          </cell>
          <cell r="F127">
            <v>0.67232747010041183</v>
          </cell>
          <cell r="H127">
            <v>0</v>
          </cell>
          <cell r="I127">
            <v>0.67232747010041183</v>
          </cell>
          <cell r="K127">
            <v>0</v>
          </cell>
          <cell r="L127">
            <v>0.67232747010041183</v>
          </cell>
          <cell r="N127">
            <v>0</v>
          </cell>
          <cell r="O127">
            <v>0.67232747010041183</v>
          </cell>
          <cell r="Q127">
            <v>0</v>
          </cell>
          <cell r="R127">
            <v>0.67232747010041183</v>
          </cell>
          <cell r="T127">
            <v>0</v>
          </cell>
          <cell r="U127">
            <v>0.67232747010041183</v>
          </cell>
          <cell r="W127">
            <v>0</v>
          </cell>
          <cell r="X127">
            <v>0.67232747010041183</v>
          </cell>
          <cell r="Z127">
            <v>0</v>
          </cell>
          <cell r="AA127">
            <v>0.67232747010041183</v>
          </cell>
          <cell r="AC127">
            <v>0</v>
          </cell>
          <cell r="AD127">
            <v>0.67232747010041183</v>
          </cell>
          <cell r="AF127">
            <v>0</v>
          </cell>
          <cell r="AG127">
            <v>0.67232747010041183</v>
          </cell>
          <cell r="AI127">
            <v>0</v>
          </cell>
          <cell r="AJ127">
            <v>0.67232747010041183</v>
          </cell>
          <cell r="AL127">
            <v>0</v>
          </cell>
          <cell r="AM127">
            <v>0.67232747010041183</v>
          </cell>
          <cell r="AO127">
            <v>0.67232747010041183</v>
          </cell>
        </row>
        <row r="128">
          <cell r="D128" t="str">
            <v>TMP-LK</v>
          </cell>
          <cell r="F128">
            <v>4.4049041144509742</v>
          </cell>
          <cell r="H128">
            <v>0</v>
          </cell>
          <cell r="I128">
            <v>4.4049041144509742</v>
          </cell>
          <cell r="K128">
            <v>0</v>
          </cell>
          <cell r="L128">
            <v>4.4049041144509742</v>
          </cell>
          <cell r="N128">
            <v>0</v>
          </cell>
          <cell r="O128">
            <v>4.4049041144509742</v>
          </cell>
          <cell r="Q128">
            <v>0</v>
          </cell>
          <cell r="R128">
            <v>4.4049041144509742</v>
          </cell>
          <cell r="T128">
            <v>0</v>
          </cell>
          <cell r="U128">
            <v>4.4049041144509742</v>
          </cell>
          <cell r="W128">
            <v>0</v>
          </cell>
          <cell r="X128">
            <v>4.4049041144509742</v>
          </cell>
          <cell r="Z128">
            <v>0</v>
          </cell>
          <cell r="AA128">
            <v>4.4049041144509742</v>
          </cell>
          <cell r="AC128">
            <v>0</v>
          </cell>
          <cell r="AD128">
            <v>4.4049041144509742</v>
          </cell>
          <cell r="AF128">
            <v>0</v>
          </cell>
          <cell r="AG128">
            <v>4.4049041144509742</v>
          </cell>
          <cell r="AI128">
            <v>0</v>
          </cell>
          <cell r="AJ128">
            <v>4.4049041144509742</v>
          </cell>
          <cell r="AL128">
            <v>0</v>
          </cell>
          <cell r="AM128">
            <v>4.4049041144509742</v>
          </cell>
          <cell r="AO128">
            <v>4.4049041144509742</v>
          </cell>
        </row>
        <row r="129">
          <cell r="D129" t="str">
            <v>TMP-MLR</v>
          </cell>
          <cell r="F129">
            <v>4.4723476224234284</v>
          </cell>
          <cell r="H129">
            <v>0</v>
          </cell>
          <cell r="I129">
            <v>4.4723476224234284</v>
          </cell>
          <cell r="K129">
            <v>0</v>
          </cell>
          <cell r="L129">
            <v>4.4723476224234284</v>
          </cell>
          <cell r="N129">
            <v>0</v>
          </cell>
          <cell r="O129">
            <v>4.4723476224234284</v>
          </cell>
          <cell r="Q129">
            <v>0</v>
          </cell>
          <cell r="R129">
            <v>4.4723476224234284</v>
          </cell>
          <cell r="T129">
            <v>0</v>
          </cell>
          <cell r="U129">
            <v>4.4723476224234284</v>
          </cell>
          <cell r="W129">
            <v>0</v>
          </cell>
          <cell r="X129">
            <v>4.4723476224234284</v>
          </cell>
          <cell r="Z129">
            <v>0</v>
          </cell>
          <cell r="AA129">
            <v>4.4723476224234284</v>
          </cell>
          <cell r="AC129">
            <v>0</v>
          </cell>
          <cell r="AD129">
            <v>4.4723476224234284</v>
          </cell>
          <cell r="AF129">
            <v>0</v>
          </cell>
          <cell r="AG129">
            <v>4.4723476224234284</v>
          </cell>
          <cell r="AI129">
            <v>0</v>
          </cell>
          <cell r="AJ129">
            <v>4.4723476224234284</v>
          </cell>
          <cell r="AL129">
            <v>0</v>
          </cell>
          <cell r="AM129">
            <v>4.4723476224234284</v>
          </cell>
          <cell r="AO129">
            <v>4.4723476224234284</v>
          </cell>
        </row>
        <row r="130">
          <cell r="D130" t="str">
            <v>TMP-RAD</v>
          </cell>
          <cell r="F130">
            <v>2.4785489179877249</v>
          </cell>
          <cell r="H130">
            <v>0</v>
          </cell>
          <cell r="I130">
            <v>2.4785489179877249</v>
          </cell>
          <cell r="K130">
            <v>0</v>
          </cell>
          <cell r="L130">
            <v>2.4785489179877249</v>
          </cell>
          <cell r="N130">
            <v>0</v>
          </cell>
          <cell r="O130">
            <v>2.4785489179877249</v>
          </cell>
          <cell r="Q130">
            <v>0</v>
          </cell>
          <cell r="R130">
            <v>2.4785489179877249</v>
          </cell>
          <cell r="T130">
            <v>0</v>
          </cell>
          <cell r="U130">
            <v>2.4785489179877249</v>
          </cell>
          <cell r="W130">
            <v>0</v>
          </cell>
          <cell r="X130">
            <v>2.4785489179877249</v>
          </cell>
          <cell r="Z130">
            <v>0</v>
          </cell>
          <cell r="AA130">
            <v>2.4785489179877249</v>
          </cell>
          <cell r="AC130">
            <v>0</v>
          </cell>
          <cell r="AD130">
            <v>2.4785489179877249</v>
          </cell>
          <cell r="AF130">
            <v>0</v>
          </cell>
          <cell r="AG130">
            <v>2.4785489179877249</v>
          </cell>
          <cell r="AI130">
            <v>0</v>
          </cell>
          <cell r="AJ130">
            <v>2.4785489179877249</v>
          </cell>
          <cell r="AL130">
            <v>0</v>
          </cell>
          <cell r="AM130">
            <v>2.4785489179877249</v>
          </cell>
          <cell r="AO130">
            <v>2.4785489179877249</v>
          </cell>
        </row>
        <row r="131">
          <cell r="D131" t="str">
            <v>TMP-TCPR</v>
          </cell>
          <cell r="F131">
            <v>4.2152192482784443</v>
          </cell>
          <cell r="H131">
            <v>0</v>
          </cell>
          <cell r="I131">
            <v>4.2152192482784443</v>
          </cell>
          <cell r="K131">
            <v>0</v>
          </cell>
          <cell r="L131">
            <v>4.2152192482784443</v>
          </cell>
          <cell r="N131">
            <v>0</v>
          </cell>
          <cell r="O131">
            <v>4.2152192482784443</v>
          </cell>
          <cell r="Q131">
            <v>0</v>
          </cell>
          <cell r="R131">
            <v>4.2152192482784443</v>
          </cell>
          <cell r="T131">
            <v>0</v>
          </cell>
          <cell r="U131">
            <v>4.2152192482784443</v>
          </cell>
          <cell r="W131">
            <v>0</v>
          </cell>
          <cell r="X131">
            <v>4.2152192482784443</v>
          </cell>
          <cell r="Z131">
            <v>0</v>
          </cell>
          <cell r="AA131">
            <v>4.2152192482784443</v>
          </cell>
          <cell r="AC131">
            <v>0</v>
          </cell>
          <cell r="AD131">
            <v>4.2152192482784443</v>
          </cell>
          <cell r="AF131">
            <v>0</v>
          </cell>
          <cell r="AG131">
            <v>4.2152192482784443</v>
          </cell>
          <cell r="AI131">
            <v>0</v>
          </cell>
          <cell r="AJ131">
            <v>4.2152192482784443</v>
          </cell>
          <cell r="AL131">
            <v>0</v>
          </cell>
          <cell r="AM131">
            <v>4.2152192482784443</v>
          </cell>
          <cell r="AO131">
            <v>4.2152192482784443</v>
          </cell>
        </row>
        <row r="132">
          <cell r="D132" t="str">
            <v>TMP-ULTC</v>
          </cell>
          <cell r="F132">
            <v>3.6166581150229047</v>
          </cell>
          <cell r="H132">
            <v>0</v>
          </cell>
          <cell r="I132">
            <v>3.6166581150229047</v>
          </cell>
          <cell r="K132">
            <v>0</v>
          </cell>
          <cell r="L132">
            <v>3.6166581150229047</v>
          </cell>
          <cell r="N132">
            <v>0</v>
          </cell>
          <cell r="O132">
            <v>3.6166581150229047</v>
          </cell>
          <cell r="Q132">
            <v>0</v>
          </cell>
          <cell r="R132">
            <v>3.6166581150229047</v>
          </cell>
          <cell r="T132">
            <v>0</v>
          </cell>
          <cell r="U132">
            <v>3.6166581150229047</v>
          </cell>
          <cell r="W132">
            <v>0</v>
          </cell>
          <cell r="X132">
            <v>3.6166581150229047</v>
          </cell>
          <cell r="Z132">
            <v>0</v>
          </cell>
          <cell r="AA132">
            <v>3.6166581150229047</v>
          </cell>
          <cell r="AC132">
            <v>0</v>
          </cell>
          <cell r="AD132">
            <v>3.6166581150229047</v>
          </cell>
          <cell r="AF132">
            <v>0</v>
          </cell>
          <cell r="AG132">
            <v>3.6166581150229047</v>
          </cell>
          <cell r="AI132">
            <v>0</v>
          </cell>
          <cell r="AJ132">
            <v>3.6166581150229047</v>
          </cell>
          <cell r="AL132">
            <v>0</v>
          </cell>
          <cell r="AM132">
            <v>3.6166581150229047</v>
          </cell>
          <cell r="AO132">
            <v>3.6166581150229047</v>
          </cell>
        </row>
        <row r="133">
          <cell r="D133" t="str">
            <v>GMPP</v>
          </cell>
          <cell r="F133">
            <v>5.564089407727546</v>
          </cell>
          <cell r="H133">
            <v>0</v>
          </cell>
          <cell r="I133">
            <v>5.564089407727546</v>
          </cell>
          <cell r="K133">
            <v>0</v>
          </cell>
          <cell r="L133">
            <v>5.564089407727546</v>
          </cell>
          <cell r="N133">
            <v>0</v>
          </cell>
          <cell r="O133">
            <v>5.564089407727546</v>
          </cell>
          <cell r="Q133">
            <v>0</v>
          </cell>
          <cell r="R133">
            <v>5.564089407727546</v>
          </cell>
          <cell r="T133">
            <v>0</v>
          </cell>
          <cell r="U133">
            <v>5.564089407727546</v>
          </cell>
          <cell r="W133">
            <v>0</v>
          </cell>
          <cell r="X133">
            <v>5.564089407727546</v>
          </cell>
          <cell r="Z133">
            <v>0</v>
          </cell>
          <cell r="AA133">
            <v>5.564089407727546</v>
          </cell>
          <cell r="AC133">
            <v>0</v>
          </cell>
          <cell r="AD133">
            <v>5.564089407727546</v>
          </cell>
          <cell r="AF133">
            <v>0</v>
          </cell>
          <cell r="AG133">
            <v>5.564089407727546</v>
          </cell>
          <cell r="AI133">
            <v>0</v>
          </cell>
          <cell r="AJ133">
            <v>5.564089407727546</v>
          </cell>
          <cell r="AL133">
            <v>0</v>
          </cell>
          <cell r="AM133">
            <v>5.564089407727546</v>
          </cell>
          <cell r="AO133">
            <v>5.564089407727546</v>
          </cell>
        </row>
        <row r="134">
          <cell r="D134" t="str">
            <v>BMPP</v>
          </cell>
          <cell r="F134">
            <v>2.5691761318257118</v>
          </cell>
          <cell r="H134">
            <v>0</v>
          </cell>
          <cell r="I134">
            <v>2.5691761318257118</v>
          </cell>
          <cell r="K134">
            <v>0</v>
          </cell>
          <cell r="L134">
            <v>2.5691761318257118</v>
          </cell>
          <cell r="N134">
            <v>0</v>
          </cell>
          <cell r="O134">
            <v>2.5691761318257118</v>
          </cell>
          <cell r="Q134">
            <v>0</v>
          </cell>
          <cell r="R134">
            <v>2.5691761318257118</v>
          </cell>
          <cell r="T134">
            <v>0</v>
          </cell>
          <cell r="U134">
            <v>2.5691761318257118</v>
          </cell>
          <cell r="W134">
            <v>0</v>
          </cell>
          <cell r="X134">
            <v>2.5691761318257118</v>
          </cell>
          <cell r="Z134">
            <v>0</v>
          </cell>
          <cell r="AA134">
            <v>2.5691761318257118</v>
          </cell>
          <cell r="AC134">
            <v>0</v>
          </cell>
          <cell r="AD134">
            <v>2.5691761318257118</v>
          </cell>
          <cell r="AF134">
            <v>0</v>
          </cell>
          <cell r="AG134">
            <v>2.5691761318257118</v>
          </cell>
          <cell r="AI134">
            <v>0</v>
          </cell>
          <cell r="AJ134">
            <v>2.5691761318257118</v>
          </cell>
          <cell r="AL134">
            <v>0</v>
          </cell>
          <cell r="AM134">
            <v>2.5691761318257118</v>
          </cell>
          <cell r="AO134">
            <v>2.5691761318257118</v>
          </cell>
        </row>
        <row r="135">
          <cell r="D135" t="str">
            <v>EPR</v>
          </cell>
          <cell r="F135">
            <v>3.0728948319949856</v>
          </cell>
          <cell r="H135">
            <v>0</v>
          </cell>
          <cell r="I135">
            <v>3.0728948319949856</v>
          </cell>
          <cell r="K135">
            <v>0</v>
          </cell>
          <cell r="L135">
            <v>3.0728948319949856</v>
          </cell>
          <cell r="N135">
            <v>0</v>
          </cell>
          <cell r="O135">
            <v>3.0728948319949856</v>
          </cell>
          <cell r="Q135">
            <v>0</v>
          </cell>
          <cell r="R135">
            <v>3.0728948319949856</v>
          </cell>
          <cell r="T135">
            <v>0</v>
          </cell>
          <cell r="U135">
            <v>3.0728948319949856</v>
          </cell>
          <cell r="W135">
            <v>0</v>
          </cell>
          <cell r="X135">
            <v>3.0728948319949856</v>
          </cell>
          <cell r="Z135">
            <v>0</v>
          </cell>
          <cell r="AA135">
            <v>3.0728948319949856</v>
          </cell>
          <cell r="AC135">
            <v>0</v>
          </cell>
          <cell r="AD135">
            <v>3.0728948319949856</v>
          </cell>
          <cell r="AF135">
            <v>0</v>
          </cell>
          <cell r="AG135">
            <v>3.0728948319949856</v>
          </cell>
          <cell r="AI135">
            <v>0</v>
          </cell>
          <cell r="AJ135">
            <v>3.0728948319949856</v>
          </cell>
          <cell r="AL135">
            <v>0</v>
          </cell>
          <cell r="AM135">
            <v>3.0728948319949856</v>
          </cell>
          <cell r="AO135">
            <v>3.0728948319949856</v>
          </cell>
        </row>
        <row r="136">
          <cell r="D136" t="str">
            <v>EMPP</v>
          </cell>
          <cell r="F136">
            <v>1.7493159880355542</v>
          </cell>
          <cell r="H136">
            <v>0</v>
          </cell>
          <cell r="I136">
            <v>1.7493159880355542</v>
          </cell>
          <cell r="K136">
            <v>0</v>
          </cell>
          <cell r="L136">
            <v>1.7493159880355542</v>
          </cell>
          <cell r="N136">
            <v>0</v>
          </cell>
          <cell r="O136">
            <v>1.7493159880355542</v>
          </cell>
          <cell r="Q136">
            <v>0</v>
          </cell>
          <cell r="R136">
            <v>1.7493159880355542</v>
          </cell>
          <cell r="T136">
            <v>0</v>
          </cell>
          <cell r="U136">
            <v>1.7493159880355542</v>
          </cell>
          <cell r="W136">
            <v>0</v>
          </cell>
          <cell r="X136">
            <v>1.7493159880355542</v>
          </cell>
          <cell r="Z136">
            <v>0</v>
          </cell>
          <cell r="AA136">
            <v>1.7493159880355542</v>
          </cell>
          <cell r="AC136">
            <v>0</v>
          </cell>
          <cell r="AD136">
            <v>1.7493159880355542</v>
          </cell>
          <cell r="AF136">
            <v>0</v>
          </cell>
          <cell r="AG136">
            <v>1.7493159880355542</v>
          </cell>
          <cell r="AI136">
            <v>0</v>
          </cell>
          <cell r="AJ136">
            <v>1.7493159880355542</v>
          </cell>
          <cell r="AL136">
            <v>0</v>
          </cell>
          <cell r="AM136">
            <v>1.7493159880355542</v>
          </cell>
          <cell r="AO136">
            <v>1.7493159880355542</v>
          </cell>
        </row>
        <row r="137">
          <cell r="D137" t="str">
            <v>GRND</v>
          </cell>
          <cell r="F137">
            <v>1.7914681805183386</v>
          </cell>
          <cell r="H137">
            <v>0</v>
          </cell>
          <cell r="I137">
            <v>1.7914681805183386</v>
          </cell>
          <cell r="K137">
            <v>0</v>
          </cell>
          <cell r="L137">
            <v>1.7914681805183386</v>
          </cell>
          <cell r="N137">
            <v>0</v>
          </cell>
          <cell r="O137">
            <v>1.7914681805183386</v>
          </cell>
          <cell r="Q137">
            <v>0</v>
          </cell>
          <cell r="R137">
            <v>1.7914681805183386</v>
          </cell>
          <cell r="T137">
            <v>0</v>
          </cell>
          <cell r="U137">
            <v>1.7914681805183386</v>
          </cell>
          <cell r="W137">
            <v>0</v>
          </cell>
          <cell r="X137">
            <v>1.7914681805183386</v>
          </cell>
          <cell r="Z137">
            <v>0</v>
          </cell>
          <cell r="AA137">
            <v>1.7914681805183386</v>
          </cell>
          <cell r="AC137">
            <v>0</v>
          </cell>
          <cell r="AD137">
            <v>1.7914681805183386</v>
          </cell>
          <cell r="AF137">
            <v>0</v>
          </cell>
          <cell r="AG137">
            <v>1.7914681805183386</v>
          </cell>
          <cell r="AI137">
            <v>0</v>
          </cell>
          <cell r="AJ137">
            <v>1.7914681805183386</v>
          </cell>
          <cell r="AL137">
            <v>0</v>
          </cell>
          <cell r="AM137">
            <v>1.7914681805183386</v>
          </cell>
          <cell r="AO137">
            <v>1.7914681805183386</v>
          </cell>
        </row>
        <row r="138">
          <cell r="D138" t="str">
            <v>WLC</v>
          </cell>
          <cell r="F138">
            <v>1.7893605708941993</v>
          </cell>
          <cell r="H138">
            <v>0</v>
          </cell>
          <cell r="I138">
            <v>1.7893605708941993</v>
          </cell>
          <cell r="K138">
            <v>0</v>
          </cell>
          <cell r="L138">
            <v>1.7893605708941993</v>
          </cell>
          <cell r="N138">
            <v>0</v>
          </cell>
          <cell r="O138">
            <v>1.7893605708941993</v>
          </cell>
          <cell r="Q138">
            <v>0</v>
          </cell>
          <cell r="R138">
            <v>1.7893605708941993</v>
          </cell>
          <cell r="T138">
            <v>0</v>
          </cell>
          <cell r="U138">
            <v>1.7893605708941993</v>
          </cell>
          <cell r="W138">
            <v>0</v>
          </cell>
          <cell r="X138">
            <v>1.7893605708941993</v>
          </cell>
          <cell r="Z138">
            <v>0</v>
          </cell>
          <cell r="AA138">
            <v>1.7893605708941993</v>
          </cell>
          <cell r="AC138">
            <v>0</v>
          </cell>
          <cell r="AD138">
            <v>1.7893605708941993</v>
          </cell>
          <cell r="AF138">
            <v>0</v>
          </cell>
          <cell r="AG138">
            <v>1.7893605708941993</v>
          </cell>
          <cell r="AI138">
            <v>0</v>
          </cell>
          <cell r="AJ138">
            <v>1.7893605708941993</v>
          </cell>
          <cell r="AL138">
            <v>0</v>
          </cell>
          <cell r="AM138">
            <v>1.7893605708941993</v>
          </cell>
          <cell r="AO138">
            <v>1.7893605708941993</v>
          </cell>
        </row>
        <row r="139">
          <cell r="D139" t="str">
            <v>OPI</v>
          </cell>
          <cell r="F139">
            <v>1.3025027477180393</v>
          </cell>
          <cell r="H139">
            <v>0</v>
          </cell>
          <cell r="I139">
            <v>1.3025027477180393</v>
          </cell>
          <cell r="K139">
            <v>0</v>
          </cell>
          <cell r="L139">
            <v>1.3025027477180393</v>
          </cell>
          <cell r="N139">
            <v>0</v>
          </cell>
          <cell r="O139">
            <v>1.3025027477180393</v>
          </cell>
          <cell r="Q139">
            <v>0</v>
          </cell>
          <cell r="R139">
            <v>1.3025027477180393</v>
          </cell>
          <cell r="T139">
            <v>0</v>
          </cell>
          <cell r="U139">
            <v>1.3025027477180393</v>
          </cell>
          <cell r="W139">
            <v>0</v>
          </cell>
          <cell r="X139">
            <v>1.3025027477180393</v>
          </cell>
          <cell r="Z139">
            <v>0</v>
          </cell>
          <cell r="AA139">
            <v>1.3025027477180393</v>
          </cell>
          <cell r="AC139">
            <v>0</v>
          </cell>
          <cell r="AD139">
            <v>1.3025027477180393</v>
          </cell>
          <cell r="AF139">
            <v>0</v>
          </cell>
          <cell r="AG139">
            <v>1.3025027477180393</v>
          </cell>
          <cell r="AI139">
            <v>0</v>
          </cell>
          <cell r="AJ139">
            <v>1.3025027477180393</v>
          </cell>
          <cell r="AL139">
            <v>0</v>
          </cell>
          <cell r="AM139">
            <v>1.3025027477180393</v>
          </cell>
          <cell r="AO139">
            <v>1.3025027477180393</v>
          </cell>
        </row>
        <row r="140">
          <cell r="D140" t="str">
            <v>PECPM</v>
          </cell>
          <cell r="F140">
            <v>19.975924017591545</v>
          </cell>
          <cell r="H140">
            <v>0</v>
          </cell>
          <cell r="I140">
            <v>19.975924017591545</v>
          </cell>
          <cell r="K140">
            <v>0</v>
          </cell>
          <cell r="L140">
            <v>19.975924017591545</v>
          </cell>
          <cell r="N140">
            <v>0</v>
          </cell>
          <cell r="O140">
            <v>19.975924017591545</v>
          </cell>
          <cell r="Q140">
            <v>0</v>
          </cell>
          <cell r="R140">
            <v>19.975924017591545</v>
          </cell>
          <cell r="T140">
            <v>0</v>
          </cell>
          <cell r="U140">
            <v>19.975924017591545</v>
          </cell>
          <cell r="W140">
            <v>0</v>
          </cell>
          <cell r="X140">
            <v>19.975924017591545</v>
          </cell>
          <cell r="Z140">
            <v>0</v>
          </cell>
          <cell r="AA140">
            <v>19.975924017591545</v>
          </cell>
          <cell r="AC140">
            <v>0</v>
          </cell>
          <cell r="AD140">
            <v>19.975924017591545</v>
          </cell>
          <cell r="AF140">
            <v>0</v>
          </cell>
          <cell r="AG140">
            <v>19.975924017591545</v>
          </cell>
          <cell r="AI140">
            <v>0</v>
          </cell>
          <cell r="AJ140">
            <v>19.975924017591545</v>
          </cell>
          <cell r="AL140">
            <v>0</v>
          </cell>
          <cell r="AM140">
            <v>19.975924017591545</v>
          </cell>
          <cell r="AO140">
            <v>19.975924017591545</v>
          </cell>
        </row>
        <row r="141">
          <cell r="D141" t="str">
            <v>PCCPM</v>
          </cell>
          <cell r="F141">
            <v>4.5566520073889976</v>
          </cell>
          <cell r="H141">
            <v>0</v>
          </cell>
          <cell r="I141">
            <v>4.5566520073889976</v>
          </cell>
          <cell r="K141">
            <v>0</v>
          </cell>
          <cell r="L141">
            <v>4.5566520073889976</v>
          </cell>
          <cell r="N141">
            <v>0</v>
          </cell>
          <cell r="O141">
            <v>4.5566520073889976</v>
          </cell>
          <cell r="Q141">
            <v>0</v>
          </cell>
          <cell r="R141">
            <v>4.5566520073889976</v>
          </cell>
          <cell r="T141">
            <v>0</v>
          </cell>
          <cell r="U141">
            <v>4.5566520073889976</v>
          </cell>
          <cell r="W141">
            <v>0</v>
          </cell>
          <cell r="X141">
            <v>4.5566520073889976</v>
          </cell>
          <cell r="Z141">
            <v>0</v>
          </cell>
          <cell r="AA141">
            <v>4.5566520073889976</v>
          </cell>
          <cell r="AC141">
            <v>0</v>
          </cell>
          <cell r="AD141">
            <v>4.5566520073889976</v>
          </cell>
          <cell r="AF141">
            <v>0</v>
          </cell>
          <cell r="AG141">
            <v>4.5566520073889976</v>
          </cell>
          <cell r="AI141">
            <v>0</v>
          </cell>
          <cell r="AJ141">
            <v>4.5566520073889976</v>
          </cell>
          <cell r="AL141">
            <v>0</v>
          </cell>
          <cell r="AM141">
            <v>4.5566520073889976</v>
          </cell>
          <cell r="AO141">
            <v>4.5566520073889976</v>
          </cell>
        </row>
        <row r="142">
          <cell r="D142" t="str">
            <v>ACPM</v>
          </cell>
          <cell r="F142">
            <v>3.8210962485644093</v>
          </cell>
          <cell r="H142">
            <v>0</v>
          </cell>
          <cell r="I142">
            <v>3.8210962485644093</v>
          </cell>
          <cell r="K142">
            <v>0</v>
          </cell>
          <cell r="L142">
            <v>3.8210962485644093</v>
          </cell>
          <cell r="N142">
            <v>0</v>
          </cell>
          <cell r="O142">
            <v>3.8210962485644093</v>
          </cell>
          <cell r="Q142">
            <v>0</v>
          </cell>
          <cell r="R142">
            <v>3.8210962485644093</v>
          </cell>
          <cell r="T142">
            <v>0</v>
          </cell>
          <cell r="U142">
            <v>3.8210962485644093</v>
          </cell>
          <cell r="W142">
            <v>0</v>
          </cell>
          <cell r="X142">
            <v>3.8210962485644093</v>
          </cell>
          <cell r="Z142">
            <v>0</v>
          </cell>
          <cell r="AA142">
            <v>3.8210962485644093</v>
          </cell>
          <cell r="AC142">
            <v>0</v>
          </cell>
          <cell r="AD142">
            <v>3.8210962485644093</v>
          </cell>
          <cell r="AF142">
            <v>0</v>
          </cell>
          <cell r="AG142">
            <v>3.8210962485644093</v>
          </cell>
          <cell r="AI142">
            <v>0</v>
          </cell>
          <cell r="AJ142">
            <v>3.8210962485644093</v>
          </cell>
          <cell r="AL142">
            <v>0</v>
          </cell>
          <cell r="AM142">
            <v>3.8210962485644093</v>
          </cell>
          <cell r="AO142">
            <v>3.8210962485644093</v>
          </cell>
        </row>
        <row r="143">
          <cell r="D143" t="str">
            <v>ICPM</v>
          </cell>
          <cell r="F143">
            <v>1.0021683762782001</v>
          </cell>
          <cell r="H143">
            <v>0</v>
          </cell>
          <cell r="I143">
            <v>1.0021683762782001</v>
          </cell>
          <cell r="K143">
            <v>0</v>
          </cell>
          <cell r="L143">
            <v>1.0021683762782001</v>
          </cell>
          <cell r="N143">
            <v>0</v>
          </cell>
          <cell r="O143">
            <v>1.0021683762782001</v>
          </cell>
          <cell r="Q143">
            <v>0</v>
          </cell>
          <cell r="R143">
            <v>1.0021683762782001</v>
          </cell>
          <cell r="T143">
            <v>0</v>
          </cell>
          <cell r="U143">
            <v>1.0021683762782001</v>
          </cell>
          <cell r="W143">
            <v>0</v>
          </cell>
          <cell r="X143">
            <v>1.0021683762782001</v>
          </cell>
          <cell r="Z143">
            <v>0</v>
          </cell>
          <cell r="AA143">
            <v>1.0021683762782001</v>
          </cell>
          <cell r="AC143">
            <v>0</v>
          </cell>
          <cell r="AD143">
            <v>1.0021683762782001</v>
          </cell>
          <cell r="AF143">
            <v>0</v>
          </cell>
          <cell r="AG143">
            <v>1.0021683762782001</v>
          </cell>
          <cell r="AI143">
            <v>0</v>
          </cell>
          <cell r="AJ143">
            <v>1.0021683762782001</v>
          </cell>
          <cell r="AL143">
            <v>0</v>
          </cell>
          <cell r="AM143">
            <v>1.0021683762782001</v>
          </cell>
          <cell r="AO143">
            <v>1.0021683762782001</v>
          </cell>
        </row>
        <row r="144">
          <cell r="D144" t="str">
            <v>TCPM</v>
          </cell>
          <cell r="F144">
            <v>1.4753267368974552</v>
          </cell>
          <cell r="H144">
            <v>0</v>
          </cell>
          <cell r="I144">
            <v>1.4753267368974552</v>
          </cell>
          <cell r="K144">
            <v>0</v>
          </cell>
          <cell r="L144">
            <v>1.4753267368974552</v>
          </cell>
          <cell r="N144">
            <v>0</v>
          </cell>
          <cell r="O144">
            <v>1.4753267368974552</v>
          </cell>
          <cell r="Q144">
            <v>0</v>
          </cell>
          <cell r="R144">
            <v>1.4753267368974552</v>
          </cell>
          <cell r="T144">
            <v>0</v>
          </cell>
          <cell r="U144">
            <v>1.4753267368974552</v>
          </cell>
          <cell r="W144">
            <v>0</v>
          </cell>
          <cell r="X144">
            <v>1.4753267368974552</v>
          </cell>
          <cell r="Z144">
            <v>0</v>
          </cell>
          <cell r="AA144">
            <v>1.4753267368974552</v>
          </cell>
          <cell r="AC144">
            <v>0</v>
          </cell>
          <cell r="AD144">
            <v>1.4753267368974552</v>
          </cell>
          <cell r="AF144">
            <v>0</v>
          </cell>
          <cell r="AG144">
            <v>1.4753267368974552</v>
          </cell>
          <cell r="AI144">
            <v>0</v>
          </cell>
          <cell r="AJ144">
            <v>1.4753267368974552</v>
          </cell>
          <cell r="AL144">
            <v>0</v>
          </cell>
          <cell r="AM144">
            <v>1.4753267368974552</v>
          </cell>
          <cell r="AO144">
            <v>1.4753267368974552</v>
          </cell>
        </row>
        <row r="145">
          <cell r="D145" t="str">
            <v>HVCPM</v>
          </cell>
          <cell r="F145">
            <v>2.1076096241392221</v>
          </cell>
          <cell r="H145">
            <v>0</v>
          </cell>
          <cell r="I145">
            <v>2.1076096241392221</v>
          </cell>
          <cell r="K145">
            <v>0</v>
          </cell>
          <cell r="L145">
            <v>2.1076096241392221</v>
          </cell>
          <cell r="N145">
            <v>0</v>
          </cell>
          <cell r="O145">
            <v>2.1076096241392221</v>
          </cell>
          <cell r="Q145">
            <v>0</v>
          </cell>
          <cell r="R145">
            <v>2.1076096241392221</v>
          </cell>
          <cell r="T145">
            <v>0</v>
          </cell>
          <cell r="U145">
            <v>2.1076096241392221</v>
          </cell>
          <cell r="W145">
            <v>0</v>
          </cell>
          <cell r="X145">
            <v>2.1076096241392221</v>
          </cell>
          <cell r="Z145">
            <v>0</v>
          </cell>
          <cell r="AA145">
            <v>2.1076096241392221</v>
          </cell>
          <cell r="AC145">
            <v>0</v>
          </cell>
          <cell r="AD145">
            <v>2.1076096241392221</v>
          </cell>
          <cell r="AF145">
            <v>0</v>
          </cell>
          <cell r="AG145">
            <v>2.1076096241392221</v>
          </cell>
          <cell r="AI145">
            <v>0</v>
          </cell>
          <cell r="AJ145">
            <v>2.1076096241392221</v>
          </cell>
          <cell r="AL145">
            <v>0</v>
          </cell>
          <cell r="AM145">
            <v>2.1076096241392221</v>
          </cell>
          <cell r="AO145">
            <v>2.1076096241392221</v>
          </cell>
        </row>
        <row r="146">
          <cell r="D146" t="str">
            <v>DSPM</v>
          </cell>
          <cell r="F146">
            <v>19.356286788094614</v>
          </cell>
          <cell r="H146">
            <v>0</v>
          </cell>
          <cell r="I146">
            <v>19.356286788094614</v>
          </cell>
          <cell r="K146">
            <v>0</v>
          </cell>
          <cell r="L146">
            <v>19.356286788094614</v>
          </cell>
          <cell r="N146">
            <v>0</v>
          </cell>
          <cell r="O146">
            <v>19.356286788094614</v>
          </cell>
          <cell r="Q146">
            <v>0</v>
          </cell>
          <cell r="R146">
            <v>19.356286788094614</v>
          </cell>
          <cell r="T146">
            <v>0</v>
          </cell>
          <cell r="U146">
            <v>19.356286788094614</v>
          </cell>
          <cell r="W146">
            <v>0</v>
          </cell>
          <cell r="X146">
            <v>19.356286788094614</v>
          </cell>
          <cell r="Z146">
            <v>0</v>
          </cell>
          <cell r="AA146">
            <v>19.356286788094614</v>
          </cell>
          <cell r="AC146">
            <v>0</v>
          </cell>
          <cell r="AD146">
            <v>19.356286788094614</v>
          </cell>
          <cell r="AF146">
            <v>0</v>
          </cell>
          <cell r="AG146">
            <v>19.356286788094614</v>
          </cell>
          <cell r="AI146">
            <v>0</v>
          </cell>
          <cell r="AJ146">
            <v>19.356286788094614</v>
          </cell>
          <cell r="AL146">
            <v>0</v>
          </cell>
          <cell r="AM146">
            <v>19.356286788094614</v>
          </cell>
          <cell r="AO146">
            <v>19.356286788094614</v>
          </cell>
        </row>
        <row r="147">
          <cell r="D147" t="str">
            <v>DTPP</v>
          </cell>
          <cell r="F147">
            <v>7.1637651124492159</v>
          </cell>
          <cell r="H147">
            <v>0</v>
          </cell>
          <cell r="I147">
            <v>7.1637651124492159</v>
          </cell>
          <cell r="K147">
            <v>0</v>
          </cell>
          <cell r="L147">
            <v>7.1637651124492159</v>
          </cell>
          <cell r="N147">
            <v>0</v>
          </cell>
          <cell r="O147">
            <v>7.1637651124492159</v>
          </cell>
          <cell r="Q147">
            <v>0</v>
          </cell>
          <cell r="R147">
            <v>7.1637651124492159</v>
          </cell>
          <cell r="T147">
            <v>0</v>
          </cell>
          <cell r="U147">
            <v>7.1637651124492159</v>
          </cell>
          <cell r="W147">
            <v>0</v>
          </cell>
          <cell r="X147">
            <v>7.1637651124492159</v>
          </cell>
          <cell r="Z147">
            <v>0</v>
          </cell>
          <cell r="AA147">
            <v>7.1637651124492159</v>
          </cell>
          <cell r="AC147">
            <v>0</v>
          </cell>
          <cell r="AD147">
            <v>7.1637651124492159</v>
          </cell>
          <cell r="AF147">
            <v>0</v>
          </cell>
          <cell r="AG147">
            <v>7.1637651124492159</v>
          </cell>
          <cell r="AI147">
            <v>0</v>
          </cell>
          <cell r="AJ147">
            <v>7.1637651124492159</v>
          </cell>
          <cell r="AL147">
            <v>0</v>
          </cell>
          <cell r="AM147">
            <v>7.1637651124492159</v>
          </cell>
          <cell r="AO147">
            <v>7.1637651124492159</v>
          </cell>
        </row>
        <row r="148">
          <cell r="D148" t="str">
            <v>DSCPM</v>
          </cell>
          <cell r="F148">
            <v>12.941987657989305</v>
          </cell>
          <cell r="H148">
            <v>0</v>
          </cell>
          <cell r="I148">
            <v>12.941987657989305</v>
          </cell>
          <cell r="K148">
            <v>0</v>
          </cell>
          <cell r="L148">
            <v>12.941987657989305</v>
          </cell>
          <cell r="N148">
            <v>0</v>
          </cell>
          <cell r="O148">
            <v>12.941987657989305</v>
          </cell>
          <cell r="Q148">
            <v>0</v>
          </cell>
          <cell r="R148">
            <v>12.941987657989305</v>
          </cell>
          <cell r="T148">
            <v>0</v>
          </cell>
          <cell r="U148">
            <v>12.941987657989305</v>
          </cell>
          <cell r="W148">
            <v>0</v>
          </cell>
          <cell r="X148">
            <v>12.941987657989305</v>
          </cell>
          <cell r="Z148">
            <v>0</v>
          </cell>
          <cell r="AA148">
            <v>12.941987657989305</v>
          </cell>
          <cell r="AC148">
            <v>0</v>
          </cell>
          <cell r="AD148">
            <v>12.941987657989305</v>
          </cell>
          <cell r="AF148">
            <v>0</v>
          </cell>
          <cell r="AG148">
            <v>12.941987657989305</v>
          </cell>
          <cell r="AI148">
            <v>0</v>
          </cell>
          <cell r="AJ148">
            <v>12.941987657989305</v>
          </cell>
          <cell r="AL148">
            <v>0</v>
          </cell>
          <cell r="AM148">
            <v>12.941987657989305</v>
          </cell>
          <cell r="AO148">
            <v>12.941987657989305</v>
          </cell>
        </row>
        <row r="149">
          <cell r="D149" t="str">
            <v>DOMO</v>
          </cell>
          <cell r="F149">
            <v>0.34775558798297163</v>
          </cell>
          <cell r="H149">
            <v>0</v>
          </cell>
          <cell r="I149">
            <v>0.34775558798297163</v>
          </cell>
          <cell r="K149">
            <v>0</v>
          </cell>
          <cell r="L149">
            <v>0.34775558798297163</v>
          </cell>
          <cell r="N149">
            <v>0</v>
          </cell>
          <cell r="O149">
            <v>0.34775558798297163</v>
          </cell>
          <cell r="Q149">
            <v>0</v>
          </cell>
          <cell r="R149">
            <v>0.34775558798297163</v>
          </cell>
          <cell r="T149">
            <v>0</v>
          </cell>
          <cell r="U149">
            <v>0.34775558798297163</v>
          </cell>
          <cell r="W149">
            <v>0</v>
          </cell>
          <cell r="X149">
            <v>0.34775558798297163</v>
          </cell>
          <cell r="Z149">
            <v>0</v>
          </cell>
          <cell r="AA149">
            <v>0.34775558798297163</v>
          </cell>
          <cell r="AC149">
            <v>0</v>
          </cell>
          <cell r="AD149">
            <v>0.34775558798297163</v>
          </cell>
          <cell r="AF149">
            <v>0</v>
          </cell>
          <cell r="AG149">
            <v>0.34775558798297163</v>
          </cell>
          <cell r="AI149">
            <v>0</v>
          </cell>
          <cell r="AJ149">
            <v>0.34775558798297163</v>
          </cell>
          <cell r="AL149">
            <v>0</v>
          </cell>
          <cell r="AM149">
            <v>0.34775558798297163</v>
          </cell>
          <cell r="AO149">
            <v>0.34775558798297163</v>
          </cell>
        </row>
        <row r="150">
          <cell r="D150" t="str">
            <v>BCCP</v>
          </cell>
          <cell r="F150">
            <v>5.0657050513093163</v>
          </cell>
          <cell r="H150">
            <v>0</v>
          </cell>
          <cell r="I150">
            <v>5.0657050513093163</v>
          </cell>
          <cell r="K150">
            <v>0</v>
          </cell>
          <cell r="L150">
            <v>5.0657050513093163</v>
          </cell>
          <cell r="N150">
            <v>0</v>
          </cell>
          <cell r="O150">
            <v>5.0657050513093163</v>
          </cell>
          <cell r="Q150">
            <v>0</v>
          </cell>
          <cell r="R150">
            <v>5.0657050513093163</v>
          </cell>
          <cell r="T150">
            <v>0</v>
          </cell>
          <cell r="U150">
            <v>5.0657050513093163</v>
          </cell>
          <cell r="W150">
            <v>0</v>
          </cell>
          <cell r="X150">
            <v>5.0657050513093163</v>
          </cell>
          <cell r="Z150">
            <v>0</v>
          </cell>
          <cell r="AA150">
            <v>5.0657050513093163</v>
          </cell>
          <cell r="AC150">
            <v>0</v>
          </cell>
          <cell r="AD150">
            <v>5.0657050513093163</v>
          </cell>
          <cell r="AF150">
            <v>0</v>
          </cell>
          <cell r="AG150">
            <v>5.0657050513093163</v>
          </cell>
          <cell r="AI150">
            <v>0</v>
          </cell>
          <cell r="AJ150">
            <v>5.0657050513093163</v>
          </cell>
          <cell r="AL150">
            <v>0</v>
          </cell>
          <cell r="AM150">
            <v>5.0657050513093163</v>
          </cell>
          <cell r="AO150">
            <v>5.0657050513093163</v>
          </cell>
        </row>
        <row r="151">
          <cell r="D151" t="str">
            <v>BCTP</v>
          </cell>
          <cell r="F151">
            <v>1.8513155293652916</v>
          </cell>
          <cell r="H151">
            <v>0</v>
          </cell>
          <cell r="I151">
            <v>1.8513155293652916</v>
          </cell>
          <cell r="K151">
            <v>0</v>
          </cell>
          <cell r="L151">
            <v>1.8513155293652916</v>
          </cell>
          <cell r="N151">
            <v>0</v>
          </cell>
          <cell r="O151">
            <v>1.8513155293652916</v>
          </cell>
          <cell r="Q151">
            <v>0</v>
          </cell>
          <cell r="R151">
            <v>1.8513155293652916</v>
          </cell>
          <cell r="T151">
            <v>0</v>
          </cell>
          <cell r="U151">
            <v>1.8513155293652916</v>
          </cell>
          <cell r="W151">
            <v>0</v>
          </cell>
          <cell r="X151">
            <v>1.8513155293652916</v>
          </cell>
          <cell r="Z151">
            <v>0</v>
          </cell>
          <cell r="AA151">
            <v>1.8513155293652916</v>
          </cell>
          <cell r="AC151">
            <v>0</v>
          </cell>
          <cell r="AD151">
            <v>1.8513155293652916</v>
          </cell>
          <cell r="AF151">
            <v>0</v>
          </cell>
          <cell r="AG151">
            <v>1.8513155293652916</v>
          </cell>
          <cell r="AI151">
            <v>0</v>
          </cell>
          <cell r="AJ151">
            <v>1.8513155293652916</v>
          </cell>
          <cell r="AL151">
            <v>0</v>
          </cell>
          <cell r="AM151">
            <v>1.8513155293652916</v>
          </cell>
          <cell r="AO151">
            <v>1.8513155293652916</v>
          </cell>
        </row>
        <row r="152">
          <cell r="D152" t="str">
            <v>ICP</v>
          </cell>
          <cell r="F152">
            <v>8.9658175027118538</v>
          </cell>
          <cell r="H152">
            <v>0</v>
          </cell>
          <cell r="I152">
            <v>8.9658175027118538</v>
          </cell>
          <cell r="K152">
            <v>0</v>
          </cell>
          <cell r="L152">
            <v>8.9658175027118538</v>
          </cell>
          <cell r="N152">
            <v>0</v>
          </cell>
          <cell r="O152">
            <v>8.9658175027118538</v>
          </cell>
          <cell r="Q152">
            <v>0</v>
          </cell>
          <cell r="R152">
            <v>8.9658175027118538</v>
          </cell>
          <cell r="T152">
            <v>0</v>
          </cell>
          <cell r="U152">
            <v>8.9658175027118538</v>
          </cell>
          <cell r="W152">
            <v>0</v>
          </cell>
          <cell r="X152">
            <v>8.9658175027118538</v>
          </cell>
          <cell r="Z152">
            <v>0</v>
          </cell>
          <cell r="AA152">
            <v>8.9658175027118538</v>
          </cell>
          <cell r="AC152">
            <v>0</v>
          </cell>
          <cell r="AD152">
            <v>8.9658175027118538</v>
          </cell>
          <cell r="AF152">
            <v>0</v>
          </cell>
          <cell r="AG152">
            <v>8.9658175027118538</v>
          </cell>
          <cell r="AI152">
            <v>0</v>
          </cell>
          <cell r="AJ152">
            <v>8.9658175027118538</v>
          </cell>
          <cell r="AL152">
            <v>0</v>
          </cell>
          <cell r="AM152">
            <v>8.9658175027118538</v>
          </cell>
          <cell r="AO152">
            <v>8.9658175027118538</v>
          </cell>
        </row>
        <row r="153">
          <cell r="D153" t="str">
            <v>TCP</v>
          </cell>
          <cell r="F153">
            <v>1.6732397213756849</v>
          </cell>
          <cell r="H153">
            <v>0</v>
          </cell>
          <cell r="I153">
            <v>1.6732397213756849</v>
          </cell>
          <cell r="K153">
            <v>0</v>
          </cell>
          <cell r="L153">
            <v>1.6732397213756849</v>
          </cell>
          <cell r="N153">
            <v>0</v>
          </cell>
          <cell r="O153">
            <v>1.6732397213756849</v>
          </cell>
          <cell r="Q153">
            <v>0</v>
          </cell>
          <cell r="R153">
            <v>1.6732397213756849</v>
          </cell>
          <cell r="T153">
            <v>0</v>
          </cell>
          <cell r="U153">
            <v>1.6732397213756849</v>
          </cell>
          <cell r="W153">
            <v>0</v>
          </cell>
          <cell r="X153">
            <v>1.6732397213756849</v>
          </cell>
          <cell r="Z153">
            <v>0</v>
          </cell>
          <cell r="AA153">
            <v>1.6732397213756849</v>
          </cell>
          <cell r="AC153">
            <v>0</v>
          </cell>
          <cell r="AD153">
            <v>1.6732397213756849</v>
          </cell>
          <cell r="AF153">
            <v>0</v>
          </cell>
          <cell r="AG153">
            <v>1.6732397213756849</v>
          </cell>
          <cell r="AI153">
            <v>0</v>
          </cell>
          <cell r="AJ153">
            <v>1.6732397213756849</v>
          </cell>
          <cell r="AL153">
            <v>0</v>
          </cell>
          <cell r="AM153">
            <v>1.6732397213756849</v>
          </cell>
          <cell r="AO153">
            <v>1.6732397213756849</v>
          </cell>
        </row>
        <row r="154">
          <cell r="D154" t="str">
            <v>SCP</v>
          </cell>
          <cell r="F154">
            <v>7.1085698384960727</v>
          </cell>
          <cell r="H154">
            <v>0</v>
          </cell>
          <cell r="I154">
            <v>7.1085698384960727</v>
          </cell>
          <cell r="K154">
            <v>0</v>
          </cell>
          <cell r="L154">
            <v>7.1085698384960727</v>
          </cell>
          <cell r="N154">
            <v>0</v>
          </cell>
          <cell r="O154">
            <v>7.1085698384960727</v>
          </cell>
          <cell r="Q154">
            <v>0</v>
          </cell>
          <cell r="R154">
            <v>7.1085698384960727</v>
          </cell>
          <cell r="T154">
            <v>0</v>
          </cell>
          <cell r="U154">
            <v>7.1085698384960727</v>
          </cell>
          <cell r="W154">
            <v>0</v>
          </cell>
          <cell r="X154">
            <v>7.1085698384960727</v>
          </cell>
          <cell r="Z154">
            <v>0</v>
          </cell>
          <cell r="AA154">
            <v>7.1085698384960727</v>
          </cell>
          <cell r="AC154">
            <v>0</v>
          </cell>
          <cell r="AD154">
            <v>7.1085698384960727</v>
          </cell>
          <cell r="AF154">
            <v>0</v>
          </cell>
          <cell r="AG154">
            <v>7.1085698384960727</v>
          </cell>
          <cell r="AI154">
            <v>0</v>
          </cell>
          <cell r="AJ154">
            <v>7.1085698384960727</v>
          </cell>
          <cell r="AL154">
            <v>0</v>
          </cell>
          <cell r="AM154">
            <v>7.1085698384960727</v>
          </cell>
          <cell r="AO154">
            <v>7.1085698384960727</v>
          </cell>
        </row>
        <row r="155">
          <cell r="D155" t="str">
            <v>BRC</v>
          </cell>
          <cell r="F155">
            <v>2.508055452725674</v>
          </cell>
          <cell r="H155">
            <v>0</v>
          </cell>
          <cell r="I155">
            <v>2.508055452725674</v>
          </cell>
          <cell r="K155">
            <v>0</v>
          </cell>
          <cell r="L155">
            <v>2.508055452725674</v>
          </cell>
          <cell r="N155">
            <v>0</v>
          </cell>
          <cell r="O155">
            <v>2.508055452725674</v>
          </cell>
          <cell r="Q155">
            <v>0</v>
          </cell>
          <cell r="R155">
            <v>2.508055452725674</v>
          </cell>
          <cell r="T155">
            <v>0</v>
          </cell>
          <cell r="U155">
            <v>2.508055452725674</v>
          </cell>
          <cell r="W155">
            <v>0</v>
          </cell>
          <cell r="X155">
            <v>2.508055452725674</v>
          </cell>
          <cell r="Z155">
            <v>0</v>
          </cell>
          <cell r="AA155">
            <v>2.508055452725674</v>
          </cell>
          <cell r="AC155">
            <v>0</v>
          </cell>
          <cell r="AD155">
            <v>2.508055452725674</v>
          </cell>
          <cell r="AF155">
            <v>0</v>
          </cell>
          <cell r="AG155">
            <v>2.508055452725674</v>
          </cell>
          <cell r="AI155">
            <v>0</v>
          </cell>
          <cell r="AJ155">
            <v>2.508055452725674</v>
          </cell>
          <cell r="AL155">
            <v>0</v>
          </cell>
          <cell r="AM155">
            <v>2.508055452725674</v>
          </cell>
          <cell r="AO155">
            <v>2.508055452725674</v>
          </cell>
        </row>
        <row r="156">
          <cell r="D156" t="str">
            <v>TRM</v>
          </cell>
          <cell r="F156">
            <v>2.9675143507880244</v>
          </cell>
          <cell r="H156">
            <v>0</v>
          </cell>
          <cell r="I156">
            <v>2.9675143507880244</v>
          </cell>
          <cell r="K156">
            <v>0</v>
          </cell>
          <cell r="L156">
            <v>2.9675143507880244</v>
          </cell>
          <cell r="N156">
            <v>0</v>
          </cell>
          <cell r="O156">
            <v>2.9675143507880244</v>
          </cell>
          <cell r="Q156">
            <v>0</v>
          </cell>
          <cell r="R156">
            <v>2.9675143507880244</v>
          </cell>
          <cell r="T156">
            <v>0</v>
          </cell>
          <cell r="U156">
            <v>2.9675143507880244</v>
          </cell>
          <cell r="W156">
            <v>0</v>
          </cell>
          <cell r="X156">
            <v>2.9675143507880244</v>
          </cell>
          <cell r="Z156">
            <v>0</v>
          </cell>
          <cell r="AA156">
            <v>2.9675143507880244</v>
          </cell>
          <cell r="AC156">
            <v>0</v>
          </cell>
          <cell r="AD156">
            <v>2.9675143507880244</v>
          </cell>
          <cell r="AF156">
            <v>0</v>
          </cell>
          <cell r="AG156">
            <v>2.9675143507880244</v>
          </cell>
          <cell r="AI156">
            <v>0</v>
          </cell>
          <cell r="AJ156">
            <v>2.9675143507880244</v>
          </cell>
          <cell r="AL156">
            <v>0</v>
          </cell>
          <cell r="AM156">
            <v>2.9675143507880244</v>
          </cell>
          <cell r="AO156">
            <v>2.9675143507880244</v>
          </cell>
        </row>
        <row r="157">
          <cell r="D157" t="str">
            <v>HVIT</v>
          </cell>
          <cell r="F157">
            <v>6.0936970284206895</v>
          </cell>
          <cell r="H157">
            <v>0</v>
          </cell>
          <cell r="I157">
            <v>6.0936970284206895</v>
          </cell>
          <cell r="K157">
            <v>0</v>
          </cell>
          <cell r="L157">
            <v>6.0936970284206895</v>
          </cell>
          <cell r="N157">
            <v>0</v>
          </cell>
          <cell r="O157">
            <v>6.0936970284206895</v>
          </cell>
          <cell r="Q157">
            <v>0</v>
          </cell>
          <cell r="R157">
            <v>6.0936970284206895</v>
          </cell>
          <cell r="T157">
            <v>0</v>
          </cell>
          <cell r="U157">
            <v>6.0936970284206895</v>
          </cell>
          <cell r="W157">
            <v>0</v>
          </cell>
          <cell r="X157">
            <v>6.0936970284206895</v>
          </cell>
          <cell r="Z157">
            <v>0</v>
          </cell>
          <cell r="AA157">
            <v>6.0936970284206895</v>
          </cell>
          <cell r="AC157">
            <v>0</v>
          </cell>
          <cell r="AD157">
            <v>6.0936970284206895</v>
          </cell>
          <cell r="AF157">
            <v>0</v>
          </cell>
          <cell r="AG157">
            <v>6.0936970284206895</v>
          </cell>
          <cell r="AI157">
            <v>0</v>
          </cell>
          <cell r="AJ157">
            <v>6.0936970284206895</v>
          </cell>
          <cell r="AL157">
            <v>0</v>
          </cell>
          <cell r="AM157">
            <v>6.0936970284206895</v>
          </cell>
          <cell r="AO157">
            <v>6.0936970284206895</v>
          </cell>
        </row>
        <row r="158">
          <cell r="D158" t="str">
            <v>HPAS</v>
          </cell>
          <cell r="F158">
            <v>2.2298509823392969</v>
          </cell>
          <cell r="H158">
            <v>0</v>
          </cell>
          <cell r="I158">
            <v>2.2298509823392969</v>
          </cell>
          <cell r="K158">
            <v>0</v>
          </cell>
          <cell r="L158">
            <v>2.2298509823392969</v>
          </cell>
          <cell r="N158">
            <v>0</v>
          </cell>
          <cell r="O158">
            <v>2.2298509823392969</v>
          </cell>
          <cell r="Q158">
            <v>0</v>
          </cell>
          <cell r="R158">
            <v>2.2298509823392969</v>
          </cell>
          <cell r="T158">
            <v>0</v>
          </cell>
          <cell r="U158">
            <v>2.2298509823392969</v>
          </cell>
          <cell r="W158">
            <v>0</v>
          </cell>
          <cell r="X158">
            <v>2.2298509823392969</v>
          </cell>
          <cell r="Z158">
            <v>0</v>
          </cell>
          <cell r="AA158">
            <v>2.2298509823392969</v>
          </cell>
          <cell r="AC158">
            <v>0</v>
          </cell>
          <cell r="AD158">
            <v>2.2298509823392969</v>
          </cell>
          <cell r="AF158">
            <v>0</v>
          </cell>
          <cell r="AG158">
            <v>2.2298509823392969</v>
          </cell>
          <cell r="AI158">
            <v>0</v>
          </cell>
          <cell r="AJ158">
            <v>2.2298509823392969</v>
          </cell>
          <cell r="AL158">
            <v>0</v>
          </cell>
          <cell r="AM158">
            <v>2.2298509823392969</v>
          </cell>
          <cell r="AO158">
            <v>2.2298509823392969</v>
          </cell>
        </row>
        <row r="159">
          <cell r="D159" t="str">
            <v>SACP</v>
          </cell>
          <cell r="F159">
            <v>0.52690240603480554</v>
          </cell>
          <cell r="H159">
            <v>0</v>
          </cell>
          <cell r="I159">
            <v>0.52690240603480554</v>
          </cell>
          <cell r="K159">
            <v>0</v>
          </cell>
          <cell r="L159">
            <v>0.52690240603480554</v>
          </cell>
          <cell r="N159">
            <v>0</v>
          </cell>
          <cell r="O159">
            <v>0.52690240603480554</v>
          </cell>
          <cell r="Q159">
            <v>0</v>
          </cell>
          <cell r="R159">
            <v>0.52690240603480554</v>
          </cell>
          <cell r="T159">
            <v>0</v>
          </cell>
          <cell r="U159">
            <v>0.52690240603480554</v>
          </cell>
          <cell r="W159">
            <v>0</v>
          </cell>
          <cell r="X159">
            <v>0.52690240603480554</v>
          </cell>
          <cell r="Z159">
            <v>0</v>
          </cell>
          <cell r="AA159">
            <v>0.52690240603480554</v>
          </cell>
          <cell r="AC159">
            <v>0</v>
          </cell>
          <cell r="AD159">
            <v>0.52690240603480554</v>
          </cell>
          <cell r="AF159">
            <v>0</v>
          </cell>
          <cell r="AG159">
            <v>0.52690240603480554</v>
          </cell>
          <cell r="AI159">
            <v>0</v>
          </cell>
          <cell r="AJ159">
            <v>0.52690240603480554</v>
          </cell>
          <cell r="AL159">
            <v>0</v>
          </cell>
          <cell r="AM159">
            <v>0.52690240603480554</v>
          </cell>
          <cell r="AO159">
            <v>0.52690240603480554</v>
          </cell>
        </row>
        <row r="160">
          <cell r="D160" t="str">
            <v>CBL</v>
          </cell>
          <cell r="F160">
            <v>1.159185293276572</v>
          </cell>
          <cell r="H160">
            <v>0</v>
          </cell>
          <cell r="I160">
            <v>1.159185293276572</v>
          </cell>
          <cell r="K160">
            <v>0</v>
          </cell>
          <cell r="L160">
            <v>1.159185293276572</v>
          </cell>
          <cell r="N160">
            <v>0</v>
          </cell>
          <cell r="O160">
            <v>1.159185293276572</v>
          </cell>
          <cell r="Q160">
            <v>0</v>
          </cell>
          <cell r="R160">
            <v>1.159185293276572</v>
          </cell>
          <cell r="T160">
            <v>0</v>
          </cell>
          <cell r="U160">
            <v>1.159185293276572</v>
          </cell>
          <cell r="W160">
            <v>0</v>
          </cell>
          <cell r="X160">
            <v>1.159185293276572</v>
          </cell>
          <cell r="Z160">
            <v>0</v>
          </cell>
          <cell r="AA160">
            <v>1.159185293276572</v>
          </cell>
          <cell r="AC160">
            <v>0</v>
          </cell>
          <cell r="AD160">
            <v>1.159185293276572</v>
          </cell>
          <cell r="AF160">
            <v>0</v>
          </cell>
          <cell r="AG160">
            <v>1.159185293276572</v>
          </cell>
          <cell r="AI160">
            <v>0</v>
          </cell>
          <cell r="AJ160">
            <v>1.159185293276572</v>
          </cell>
          <cell r="AL160">
            <v>0</v>
          </cell>
          <cell r="AM160">
            <v>1.159185293276572</v>
          </cell>
          <cell r="AO160">
            <v>1.159185293276572</v>
          </cell>
        </row>
        <row r="161">
          <cell r="D161" t="str">
            <v>DSR</v>
          </cell>
          <cell r="F161">
            <v>18.69482234502571</v>
          </cell>
          <cell r="H161">
            <v>0</v>
          </cell>
          <cell r="I161">
            <v>18.69482234502571</v>
          </cell>
          <cell r="K161">
            <v>0</v>
          </cell>
          <cell r="L161">
            <v>18.69482234502571</v>
          </cell>
          <cell r="N161">
            <v>0</v>
          </cell>
          <cell r="O161">
            <v>18.69482234502571</v>
          </cell>
          <cell r="Q161">
            <v>0</v>
          </cell>
          <cell r="R161">
            <v>18.69482234502571</v>
          </cell>
          <cell r="T161">
            <v>0</v>
          </cell>
          <cell r="U161">
            <v>18.69482234502571</v>
          </cell>
          <cell r="W161">
            <v>0</v>
          </cell>
          <cell r="X161">
            <v>18.69482234502571</v>
          </cell>
          <cell r="Z161">
            <v>0</v>
          </cell>
          <cell r="AA161">
            <v>18.69482234502571</v>
          </cell>
          <cell r="AC161">
            <v>0</v>
          </cell>
          <cell r="AD161">
            <v>18.69482234502571</v>
          </cell>
          <cell r="AF161">
            <v>0</v>
          </cell>
          <cell r="AG161">
            <v>18.69482234502571</v>
          </cell>
          <cell r="AI161">
            <v>0</v>
          </cell>
          <cell r="AJ161">
            <v>18.69482234502571</v>
          </cell>
          <cell r="AL161">
            <v>0</v>
          </cell>
          <cell r="AM161">
            <v>18.69482234502571</v>
          </cell>
          <cell r="AO161">
            <v>18.69482234502571</v>
          </cell>
        </row>
        <row r="162">
          <cell r="D162" t="str">
            <v>MUS</v>
          </cell>
          <cell r="F162">
            <v>5.3407756282181671</v>
          </cell>
          <cell r="H162">
            <v>0</v>
          </cell>
          <cell r="I162">
            <v>5.3407756282181671</v>
          </cell>
          <cell r="K162">
            <v>0</v>
          </cell>
          <cell r="L162">
            <v>5.3407756282181671</v>
          </cell>
          <cell r="N162">
            <v>0</v>
          </cell>
          <cell r="O162">
            <v>5.3407756282181671</v>
          </cell>
          <cell r="Q162">
            <v>0</v>
          </cell>
          <cell r="R162">
            <v>5.3407756282181671</v>
          </cell>
          <cell r="T162">
            <v>0</v>
          </cell>
          <cell r="U162">
            <v>5.3407756282181671</v>
          </cell>
          <cell r="W162">
            <v>0</v>
          </cell>
          <cell r="X162">
            <v>5.3407756282181671</v>
          </cell>
          <cell r="Z162">
            <v>0</v>
          </cell>
          <cell r="AA162">
            <v>5.3407756282181671</v>
          </cell>
          <cell r="AC162">
            <v>0</v>
          </cell>
          <cell r="AD162">
            <v>5.3407756282181671</v>
          </cell>
          <cell r="AF162">
            <v>0</v>
          </cell>
          <cell r="AG162">
            <v>5.3407756282181671</v>
          </cell>
          <cell r="AI162">
            <v>0</v>
          </cell>
          <cell r="AJ162">
            <v>5.3407756282181671</v>
          </cell>
          <cell r="AL162">
            <v>0</v>
          </cell>
          <cell r="AM162">
            <v>5.3407756282181671</v>
          </cell>
          <cell r="AO162">
            <v>5.3407756282181671</v>
          </cell>
        </row>
        <row r="163">
          <cell r="D163" t="str">
            <v>17204</v>
          </cell>
          <cell r="F163">
            <v>10.331502377530466</v>
          </cell>
          <cell r="H163">
            <v>0</v>
          </cell>
          <cell r="I163">
            <v>10.331502377530466</v>
          </cell>
          <cell r="K163">
            <v>0</v>
          </cell>
          <cell r="L163">
            <v>10.331502377530466</v>
          </cell>
          <cell r="N163">
            <v>0</v>
          </cell>
          <cell r="O163">
            <v>10.331502377530466</v>
          </cell>
          <cell r="Q163">
            <v>0</v>
          </cell>
          <cell r="R163">
            <v>10.331502377530466</v>
          </cell>
          <cell r="T163">
            <v>0</v>
          </cell>
          <cell r="U163">
            <v>10.331502377530466</v>
          </cell>
          <cell r="W163">
            <v>0</v>
          </cell>
          <cell r="X163">
            <v>10.331502377530466</v>
          </cell>
          <cell r="Z163">
            <v>0</v>
          </cell>
          <cell r="AA163">
            <v>10.331502377530466</v>
          </cell>
          <cell r="AC163">
            <v>0</v>
          </cell>
          <cell r="AD163">
            <v>10.331502377530466</v>
          </cell>
          <cell r="AF163">
            <v>0</v>
          </cell>
          <cell r="AG163">
            <v>10.331502377530466</v>
          </cell>
          <cell r="AI163">
            <v>0</v>
          </cell>
          <cell r="AJ163">
            <v>10.331502377530466</v>
          </cell>
          <cell r="AL163">
            <v>0</v>
          </cell>
          <cell r="AM163">
            <v>10.331502377530466</v>
          </cell>
          <cell r="AO163">
            <v>10.331502377530466</v>
          </cell>
        </row>
        <row r="164">
          <cell r="D164" t="str">
            <v>17219</v>
          </cell>
          <cell r="F164">
            <v>6.0909918137623515</v>
          </cell>
          <cell r="H164">
            <v>0</v>
          </cell>
          <cell r="I164">
            <v>6.0909918137623515</v>
          </cell>
          <cell r="K164">
            <v>0</v>
          </cell>
          <cell r="L164">
            <v>6.0909918137623515</v>
          </cell>
          <cell r="N164">
            <v>0</v>
          </cell>
          <cell r="O164">
            <v>6.0909918137623515</v>
          </cell>
          <cell r="Q164">
            <v>0</v>
          </cell>
          <cell r="R164">
            <v>6.0909918137623515</v>
          </cell>
          <cell r="T164">
            <v>0</v>
          </cell>
          <cell r="U164">
            <v>6.0909918137623515</v>
          </cell>
          <cell r="W164">
            <v>0</v>
          </cell>
          <cell r="X164">
            <v>6.0909918137623515</v>
          </cell>
          <cell r="Z164">
            <v>0</v>
          </cell>
          <cell r="AA164">
            <v>6.0909918137623515</v>
          </cell>
          <cell r="AC164">
            <v>0</v>
          </cell>
          <cell r="AD164">
            <v>6.0909918137623515</v>
          </cell>
          <cell r="AF164">
            <v>0</v>
          </cell>
          <cell r="AG164">
            <v>6.0909918137623515</v>
          </cell>
          <cell r="AI164">
            <v>0</v>
          </cell>
          <cell r="AJ164">
            <v>6.0909918137623515</v>
          </cell>
          <cell r="AL164">
            <v>0</v>
          </cell>
          <cell r="AM164">
            <v>6.0909918137623515</v>
          </cell>
          <cell r="AO164">
            <v>6.0909918137623515</v>
          </cell>
        </row>
        <row r="165">
          <cell r="D165" t="str">
            <v>17238</v>
          </cell>
          <cell r="F165">
            <v>5.9856113325553908</v>
          </cell>
          <cell r="H165">
            <v>0</v>
          </cell>
          <cell r="I165">
            <v>5.9856113325553908</v>
          </cell>
          <cell r="K165">
            <v>0</v>
          </cell>
          <cell r="L165">
            <v>5.9856113325553908</v>
          </cell>
          <cell r="N165">
            <v>0</v>
          </cell>
          <cell r="O165">
            <v>5.9856113325553908</v>
          </cell>
          <cell r="Q165">
            <v>0</v>
          </cell>
          <cell r="R165">
            <v>5.9856113325553908</v>
          </cell>
          <cell r="T165">
            <v>0</v>
          </cell>
          <cell r="U165">
            <v>5.9856113325553908</v>
          </cell>
          <cell r="W165">
            <v>0</v>
          </cell>
          <cell r="X165">
            <v>5.9856113325553908</v>
          </cell>
          <cell r="Z165">
            <v>0</v>
          </cell>
          <cell r="AA165">
            <v>5.9856113325553908</v>
          </cell>
          <cell r="AC165">
            <v>0</v>
          </cell>
          <cell r="AD165">
            <v>5.9856113325553908</v>
          </cell>
          <cell r="AF165">
            <v>0</v>
          </cell>
          <cell r="AG165">
            <v>5.9856113325553908</v>
          </cell>
          <cell r="AI165">
            <v>0</v>
          </cell>
          <cell r="AJ165">
            <v>5.9856113325553908</v>
          </cell>
          <cell r="AL165">
            <v>0</v>
          </cell>
          <cell r="AM165">
            <v>5.9856113325553908</v>
          </cell>
          <cell r="AO165">
            <v>5.9856113325553908</v>
          </cell>
        </row>
        <row r="166">
          <cell r="D166" t="str">
            <v>17350</v>
          </cell>
          <cell r="F166">
            <v>9.8678282602198379</v>
          </cell>
          <cell r="H166">
            <v>0</v>
          </cell>
          <cell r="I166">
            <v>9.8678282602198379</v>
          </cell>
          <cell r="K166">
            <v>0</v>
          </cell>
          <cell r="L166">
            <v>9.8678282602198379</v>
          </cell>
          <cell r="N166">
            <v>0</v>
          </cell>
          <cell r="O166">
            <v>9.8678282602198379</v>
          </cell>
          <cell r="Q166">
            <v>0</v>
          </cell>
          <cell r="R166">
            <v>9.8678282602198379</v>
          </cell>
          <cell r="T166">
            <v>0</v>
          </cell>
          <cell r="U166">
            <v>9.8678282602198379</v>
          </cell>
          <cell r="W166">
            <v>0</v>
          </cell>
          <cell r="X166">
            <v>9.8678282602198379</v>
          </cell>
          <cell r="Z166">
            <v>0</v>
          </cell>
          <cell r="AA166">
            <v>9.8678282602198379</v>
          </cell>
          <cell r="AC166">
            <v>0</v>
          </cell>
          <cell r="AD166">
            <v>9.8678282602198379</v>
          </cell>
          <cell r="AF166">
            <v>0</v>
          </cell>
          <cell r="AG166">
            <v>9.8678282602198379</v>
          </cell>
          <cell r="AI166">
            <v>0</v>
          </cell>
          <cell r="AJ166">
            <v>9.8678282602198379</v>
          </cell>
          <cell r="AL166">
            <v>0</v>
          </cell>
          <cell r="AM166">
            <v>9.8678282602198379</v>
          </cell>
          <cell r="AO166">
            <v>9.8678282602198379</v>
          </cell>
        </row>
        <row r="167">
          <cell r="D167" t="str">
            <v>17677</v>
          </cell>
          <cell r="F167">
            <v>6.8033638667214085</v>
          </cell>
          <cell r="H167">
            <v>0</v>
          </cell>
          <cell r="I167">
            <v>6.8033638667214085</v>
          </cell>
          <cell r="K167">
            <v>0</v>
          </cell>
          <cell r="L167">
            <v>6.8033638667214085</v>
          </cell>
          <cell r="N167">
            <v>0</v>
          </cell>
          <cell r="O167">
            <v>6.8033638667214085</v>
          </cell>
          <cell r="Q167">
            <v>0</v>
          </cell>
          <cell r="R167">
            <v>6.8033638667214085</v>
          </cell>
          <cell r="T167">
            <v>0</v>
          </cell>
          <cell r="U167">
            <v>6.8033638667214085</v>
          </cell>
          <cell r="W167">
            <v>0</v>
          </cell>
          <cell r="X167">
            <v>6.8033638667214085</v>
          </cell>
          <cell r="Z167">
            <v>0</v>
          </cell>
          <cell r="AA167">
            <v>6.8033638667214085</v>
          </cell>
          <cell r="AC167">
            <v>0</v>
          </cell>
          <cell r="AD167">
            <v>6.8033638667214085</v>
          </cell>
          <cell r="AF167">
            <v>0</v>
          </cell>
          <cell r="AG167">
            <v>6.8033638667214085</v>
          </cell>
          <cell r="AI167">
            <v>0</v>
          </cell>
          <cell r="AJ167">
            <v>6.8033638667214085</v>
          </cell>
          <cell r="AL167">
            <v>0</v>
          </cell>
          <cell r="AM167">
            <v>6.8033638667214085</v>
          </cell>
          <cell r="AO167">
            <v>6.8033638667214085</v>
          </cell>
        </row>
        <row r="168">
          <cell r="D168" t="str">
            <v>17757</v>
          </cell>
          <cell r="F168">
            <v>1.1233559296662052</v>
          </cell>
          <cell r="H168">
            <v>0</v>
          </cell>
          <cell r="I168">
            <v>1.1233559296662052</v>
          </cell>
          <cell r="K168">
            <v>0</v>
          </cell>
          <cell r="L168">
            <v>1.1233559296662052</v>
          </cell>
          <cell r="N168">
            <v>0</v>
          </cell>
          <cell r="O168">
            <v>1.1233559296662052</v>
          </cell>
          <cell r="Q168">
            <v>0</v>
          </cell>
          <cell r="R168">
            <v>1.1233559296662052</v>
          </cell>
          <cell r="T168">
            <v>0</v>
          </cell>
          <cell r="U168">
            <v>1.1233559296662052</v>
          </cell>
          <cell r="W168">
            <v>0</v>
          </cell>
          <cell r="X168">
            <v>1.1233559296662052</v>
          </cell>
          <cell r="Z168">
            <v>0</v>
          </cell>
          <cell r="AA168">
            <v>1.1233559296662052</v>
          </cell>
          <cell r="AC168">
            <v>0</v>
          </cell>
          <cell r="AD168">
            <v>1.1233559296662052</v>
          </cell>
          <cell r="AF168">
            <v>0</v>
          </cell>
          <cell r="AG168">
            <v>1.1233559296662052</v>
          </cell>
          <cell r="AI168">
            <v>0</v>
          </cell>
          <cell r="AJ168">
            <v>1.1233559296662052</v>
          </cell>
          <cell r="AL168">
            <v>0</v>
          </cell>
          <cell r="AM168">
            <v>1.1233559296662052</v>
          </cell>
          <cell r="AO168">
            <v>1.1233559296662052</v>
          </cell>
        </row>
        <row r="169">
          <cell r="D169" t="str">
            <v>18538</v>
          </cell>
          <cell r="F169">
            <v>6.8750225939421421</v>
          </cell>
          <cell r="H169">
            <v>0</v>
          </cell>
          <cell r="I169">
            <v>6.8750225939421421</v>
          </cell>
          <cell r="K169">
            <v>0</v>
          </cell>
          <cell r="L169">
            <v>6.8750225939421421</v>
          </cell>
          <cell r="N169">
            <v>0</v>
          </cell>
          <cell r="O169">
            <v>6.8750225939421421</v>
          </cell>
          <cell r="Q169">
            <v>0</v>
          </cell>
          <cell r="R169">
            <v>6.8750225939421421</v>
          </cell>
          <cell r="T169">
            <v>0</v>
          </cell>
          <cell r="U169">
            <v>6.8750225939421421</v>
          </cell>
          <cell r="W169">
            <v>0</v>
          </cell>
          <cell r="X169">
            <v>6.8750225939421421</v>
          </cell>
          <cell r="Z169">
            <v>0</v>
          </cell>
          <cell r="AA169">
            <v>6.8750225939421421</v>
          </cell>
          <cell r="AC169">
            <v>0</v>
          </cell>
          <cell r="AD169">
            <v>6.8750225939421421</v>
          </cell>
          <cell r="AF169">
            <v>0</v>
          </cell>
          <cell r="AG169">
            <v>6.8750225939421421</v>
          </cell>
          <cell r="AI169">
            <v>0</v>
          </cell>
          <cell r="AJ169">
            <v>6.8750225939421421</v>
          </cell>
          <cell r="AL169">
            <v>0</v>
          </cell>
          <cell r="AM169">
            <v>6.8750225939421421</v>
          </cell>
          <cell r="AO169">
            <v>6.8750225939421421</v>
          </cell>
        </row>
        <row r="170">
          <cell r="D170" t="str">
            <v>18884</v>
          </cell>
          <cell r="F170">
            <v>33.846102954051766</v>
          </cell>
          <cell r="H170">
            <v>0</v>
          </cell>
          <cell r="I170">
            <v>33.846102954051766</v>
          </cell>
          <cell r="K170">
            <v>0</v>
          </cell>
          <cell r="L170">
            <v>33.846102954051766</v>
          </cell>
          <cell r="N170">
            <v>0</v>
          </cell>
          <cell r="O170">
            <v>33.846102954051766</v>
          </cell>
          <cell r="Q170">
            <v>0</v>
          </cell>
          <cell r="R170">
            <v>33.846102954051766</v>
          </cell>
          <cell r="T170">
            <v>0</v>
          </cell>
          <cell r="U170">
            <v>33.846102954051766</v>
          </cell>
          <cell r="W170">
            <v>0</v>
          </cell>
          <cell r="X170">
            <v>33.846102954051766</v>
          </cell>
          <cell r="Z170">
            <v>0</v>
          </cell>
          <cell r="AA170">
            <v>33.846102954051766</v>
          </cell>
          <cell r="AC170">
            <v>0</v>
          </cell>
          <cell r="AD170">
            <v>33.846102954051766</v>
          </cell>
          <cell r="AF170">
            <v>0</v>
          </cell>
          <cell r="AG170">
            <v>33.846102954051766</v>
          </cell>
          <cell r="AI170">
            <v>0</v>
          </cell>
          <cell r="AJ170">
            <v>33.846102954051766</v>
          </cell>
          <cell r="AL170">
            <v>0</v>
          </cell>
          <cell r="AM170">
            <v>33.846102954051766</v>
          </cell>
          <cell r="AO170">
            <v>33.846102954051766</v>
          </cell>
        </row>
        <row r="171">
          <cell r="D171" t="str">
            <v>19245</v>
          </cell>
          <cell r="F171">
            <v>22.193129342186008</v>
          </cell>
          <cell r="H171">
            <v>0</v>
          </cell>
          <cell r="I171">
            <v>22.193129342186008</v>
          </cell>
          <cell r="K171">
            <v>0</v>
          </cell>
          <cell r="L171">
            <v>22.193129342186008</v>
          </cell>
          <cell r="N171">
            <v>0</v>
          </cell>
          <cell r="O171">
            <v>22.193129342186008</v>
          </cell>
          <cell r="Q171">
            <v>0</v>
          </cell>
          <cell r="R171">
            <v>22.193129342186008</v>
          </cell>
          <cell r="T171">
            <v>0</v>
          </cell>
          <cell r="U171">
            <v>22.193129342186008</v>
          </cell>
          <cell r="W171">
            <v>0</v>
          </cell>
          <cell r="X171">
            <v>22.193129342186008</v>
          </cell>
          <cell r="Z171">
            <v>0</v>
          </cell>
          <cell r="AA171">
            <v>22.193129342186008</v>
          </cell>
          <cell r="AC171">
            <v>0</v>
          </cell>
          <cell r="AD171">
            <v>22.193129342186008</v>
          </cell>
          <cell r="AF171">
            <v>0</v>
          </cell>
          <cell r="AG171">
            <v>22.193129342186008</v>
          </cell>
          <cell r="AI171">
            <v>0</v>
          </cell>
          <cell r="AJ171">
            <v>22.193129342186008</v>
          </cell>
          <cell r="AL171">
            <v>0</v>
          </cell>
          <cell r="AM171">
            <v>22.193129342186008</v>
          </cell>
          <cell r="AO171">
            <v>22.193129342186008</v>
          </cell>
        </row>
        <row r="172">
          <cell r="D172" t="str">
            <v>SGROUND</v>
          </cell>
          <cell r="F172">
            <v>5.6146720387068871</v>
          </cell>
          <cell r="H172">
            <v>0</v>
          </cell>
          <cell r="I172">
            <v>5.6146720387068871</v>
          </cell>
          <cell r="K172">
            <v>0</v>
          </cell>
          <cell r="L172">
            <v>5.6146720387068871</v>
          </cell>
          <cell r="N172">
            <v>0</v>
          </cell>
          <cell r="O172">
            <v>5.6146720387068871</v>
          </cell>
          <cell r="Q172">
            <v>0</v>
          </cell>
          <cell r="R172">
            <v>5.6146720387068871</v>
          </cell>
          <cell r="T172">
            <v>0</v>
          </cell>
          <cell r="U172">
            <v>5.6146720387068871</v>
          </cell>
          <cell r="W172">
            <v>0</v>
          </cell>
          <cell r="X172">
            <v>5.6146720387068871</v>
          </cell>
          <cell r="Z172">
            <v>0</v>
          </cell>
          <cell r="AA172">
            <v>5.6146720387068871</v>
          </cell>
          <cell r="AC172">
            <v>0</v>
          </cell>
          <cell r="AD172">
            <v>5.6146720387068871</v>
          </cell>
          <cell r="AF172">
            <v>0</v>
          </cell>
          <cell r="AG172">
            <v>5.6146720387068871</v>
          </cell>
          <cell r="AI172">
            <v>0</v>
          </cell>
          <cell r="AJ172">
            <v>5.6146720387068871</v>
          </cell>
          <cell r="AL172">
            <v>0</v>
          </cell>
          <cell r="AM172">
            <v>5.6146720387068871</v>
          </cell>
          <cell r="AO172">
            <v>5.6146720387068871</v>
          </cell>
        </row>
        <row r="173">
          <cell r="D173" t="str">
            <v>PLC</v>
          </cell>
          <cell r="F173">
            <v>11.629789906000227</v>
          </cell>
          <cell r="H173">
            <v>0</v>
          </cell>
          <cell r="I173">
            <v>11.629789906000227</v>
          </cell>
          <cell r="K173">
            <v>0</v>
          </cell>
          <cell r="L173">
            <v>11.629789906000227</v>
          </cell>
          <cell r="N173">
            <v>0</v>
          </cell>
          <cell r="O173">
            <v>11.629789906000227</v>
          </cell>
          <cell r="Q173">
            <v>0</v>
          </cell>
          <cell r="R173">
            <v>11.629789906000227</v>
          </cell>
          <cell r="T173">
            <v>0</v>
          </cell>
          <cell r="U173">
            <v>11.629789906000227</v>
          </cell>
          <cell r="W173">
            <v>0</v>
          </cell>
          <cell r="X173">
            <v>11.629789906000227</v>
          </cell>
          <cell r="Z173">
            <v>0</v>
          </cell>
          <cell r="AA173">
            <v>11.629789906000227</v>
          </cell>
          <cell r="AC173">
            <v>0</v>
          </cell>
          <cell r="AD173">
            <v>11.629789906000227</v>
          </cell>
          <cell r="AF173">
            <v>0</v>
          </cell>
          <cell r="AG173">
            <v>11.629789906000227</v>
          </cell>
          <cell r="AI173">
            <v>0</v>
          </cell>
          <cell r="AJ173">
            <v>11.629789906000227</v>
          </cell>
          <cell r="AL173">
            <v>0</v>
          </cell>
          <cell r="AM173">
            <v>11.629789906000227</v>
          </cell>
          <cell r="AO173">
            <v>11.629789906000227</v>
          </cell>
        </row>
        <row r="174">
          <cell r="D174" t="str">
            <v>PCT</v>
          </cell>
          <cell r="F174">
            <v>44.927914357775798</v>
          </cell>
          <cell r="H174">
            <v>0</v>
          </cell>
          <cell r="I174">
            <v>44.927914357775798</v>
          </cell>
          <cell r="K174">
            <v>0</v>
          </cell>
          <cell r="L174">
            <v>44.927914357775798</v>
          </cell>
          <cell r="N174">
            <v>0</v>
          </cell>
          <cell r="O174">
            <v>44.927914357775798</v>
          </cell>
          <cell r="Q174">
            <v>0</v>
          </cell>
          <cell r="R174">
            <v>44.927914357775798</v>
          </cell>
          <cell r="T174">
            <v>0</v>
          </cell>
          <cell r="U174">
            <v>44.927914357775798</v>
          </cell>
          <cell r="W174">
            <v>0</v>
          </cell>
          <cell r="X174">
            <v>44.927914357775798</v>
          </cell>
          <cell r="Z174">
            <v>0</v>
          </cell>
          <cell r="AA174">
            <v>44.927914357775798</v>
          </cell>
          <cell r="AC174">
            <v>0</v>
          </cell>
          <cell r="AD174">
            <v>44.927914357775798</v>
          </cell>
          <cell r="AF174">
            <v>0</v>
          </cell>
          <cell r="AG174">
            <v>44.927914357775798</v>
          </cell>
          <cell r="AI174">
            <v>0</v>
          </cell>
          <cell r="AJ174">
            <v>44.927914357775798</v>
          </cell>
          <cell r="AL174">
            <v>0</v>
          </cell>
          <cell r="AM174">
            <v>44.927914357775798</v>
          </cell>
          <cell r="AO174">
            <v>44.927914357775798</v>
          </cell>
        </row>
        <row r="175">
          <cell r="D175" t="str">
            <v>RTU</v>
          </cell>
          <cell r="F175">
            <v>16.60164100934465</v>
          </cell>
          <cell r="H175">
            <v>0</v>
          </cell>
          <cell r="I175">
            <v>16.60164100934465</v>
          </cell>
          <cell r="K175">
            <v>0</v>
          </cell>
          <cell r="L175">
            <v>16.60164100934465</v>
          </cell>
          <cell r="N175">
            <v>0</v>
          </cell>
          <cell r="O175">
            <v>16.60164100934465</v>
          </cell>
          <cell r="Q175">
            <v>0</v>
          </cell>
          <cell r="R175">
            <v>16.60164100934465</v>
          </cell>
          <cell r="T175">
            <v>0</v>
          </cell>
          <cell r="U175">
            <v>16.60164100934465</v>
          </cell>
          <cell r="W175">
            <v>0</v>
          </cell>
          <cell r="X175">
            <v>16.60164100934465</v>
          </cell>
          <cell r="Z175">
            <v>0</v>
          </cell>
          <cell r="AA175">
            <v>16.60164100934465</v>
          </cell>
          <cell r="AC175">
            <v>0</v>
          </cell>
          <cell r="AD175">
            <v>16.60164100934465</v>
          </cell>
          <cell r="AF175">
            <v>0</v>
          </cell>
          <cell r="AG175">
            <v>16.60164100934465</v>
          </cell>
          <cell r="AI175">
            <v>0</v>
          </cell>
          <cell r="AJ175">
            <v>16.60164100934465</v>
          </cell>
          <cell r="AL175">
            <v>0</v>
          </cell>
          <cell r="AM175">
            <v>16.60164100934465</v>
          </cell>
          <cell r="AO175">
            <v>16.60164100934465</v>
          </cell>
        </row>
        <row r="176">
          <cell r="D176" t="str">
            <v>TRNSF</v>
          </cell>
          <cell r="F176">
            <v>26.309290938129905</v>
          </cell>
          <cell r="H176">
            <v>0</v>
          </cell>
          <cell r="I176">
            <v>26.309290938129905</v>
          </cell>
          <cell r="K176">
            <v>0</v>
          </cell>
          <cell r="L176">
            <v>26.309290938129905</v>
          </cell>
          <cell r="N176">
            <v>0</v>
          </cell>
          <cell r="O176">
            <v>26.309290938129905</v>
          </cell>
          <cell r="Q176">
            <v>0</v>
          </cell>
          <cell r="R176">
            <v>26.309290938129905</v>
          </cell>
          <cell r="T176">
            <v>0</v>
          </cell>
          <cell r="U176">
            <v>26.309290938129905</v>
          </cell>
          <cell r="W176">
            <v>0</v>
          </cell>
          <cell r="X176">
            <v>26.309290938129905</v>
          </cell>
          <cell r="Z176">
            <v>0</v>
          </cell>
          <cell r="AA176">
            <v>26.309290938129905</v>
          </cell>
          <cell r="AC176">
            <v>0</v>
          </cell>
          <cell r="AD176">
            <v>26.309290938129905</v>
          </cell>
          <cell r="AF176">
            <v>0</v>
          </cell>
          <cell r="AG176">
            <v>26.309290938129905</v>
          </cell>
          <cell r="AI176">
            <v>0</v>
          </cell>
          <cell r="AJ176">
            <v>26.309290938129905</v>
          </cell>
          <cell r="AL176">
            <v>0</v>
          </cell>
          <cell r="AM176">
            <v>26.309290938129905</v>
          </cell>
          <cell r="AO176">
            <v>26.309290938129905</v>
          </cell>
        </row>
        <row r="177">
          <cell r="D177" t="str">
            <v>WPOLE</v>
          </cell>
          <cell r="F177">
            <v>29.485458641707712</v>
          </cell>
          <cell r="H177">
            <v>0</v>
          </cell>
          <cell r="I177">
            <v>29.485458641707712</v>
          </cell>
          <cell r="K177">
            <v>0</v>
          </cell>
          <cell r="L177">
            <v>29.485458641707712</v>
          </cell>
          <cell r="N177">
            <v>0</v>
          </cell>
          <cell r="O177">
            <v>29.485458641707712</v>
          </cell>
          <cell r="Q177">
            <v>0</v>
          </cell>
          <cell r="R177">
            <v>29.485458641707712</v>
          </cell>
          <cell r="T177">
            <v>0</v>
          </cell>
          <cell r="U177">
            <v>29.485458641707712</v>
          </cell>
          <cell r="W177">
            <v>0</v>
          </cell>
          <cell r="X177">
            <v>29.485458641707712</v>
          </cell>
          <cell r="Z177">
            <v>0</v>
          </cell>
          <cell r="AA177">
            <v>29.485458641707712</v>
          </cell>
          <cell r="AC177">
            <v>0</v>
          </cell>
          <cell r="AD177">
            <v>29.485458641707712</v>
          </cell>
          <cell r="AF177">
            <v>0</v>
          </cell>
          <cell r="AG177">
            <v>29.485458641707712</v>
          </cell>
          <cell r="AI177">
            <v>0</v>
          </cell>
          <cell r="AJ177">
            <v>29.485458641707712</v>
          </cell>
          <cell r="AL177">
            <v>0</v>
          </cell>
          <cell r="AM177">
            <v>29.485458641707712</v>
          </cell>
          <cell r="AO177">
            <v>29.485458641707712</v>
          </cell>
        </row>
        <row r="178">
          <cell r="D178" t="str">
            <v>ProtRP</v>
          </cell>
          <cell r="F178">
            <v>10.782530837096258</v>
          </cell>
          <cell r="H178">
            <v>0</v>
          </cell>
          <cell r="I178">
            <v>10.782530837096258</v>
          </cell>
          <cell r="K178">
            <v>0</v>
          </cell>
          <cell r="L178">
            <v>10.782530837096258</v>
          </cell>
          <cell r="N178">
            <v>0</v>
          </cell>
          <cell r="O178">
            <v>10.782530837096258</v>
          </cell>
          <cell r="Q178">
            <v>0</v>
          </cell>
          <cell r="R178">
            <v>10.782530837096258</v>
          </cell>
          <cell r="T178">
            <v>0</v>
          </cell>
          <cell r="U178">
            <v>10.782530837096258</v>
          </cell>
          <cell r="W178">
            <v>0</v>
          </cell>
          <cell r="X178">
            <v>10.782530837096258</v>
          </cell>
          <cell r="Z178">
            <v>0</v>
          </cell>
          <cell r="AA178">
            <v>10.782530837096258</v>
          </cell>
          <cell r="AC178">
            <v>0</v>
          </cell>
          <cell r="AD178">
            <v>10.782530837096258</v>
          </cell>
          <cell r="AF178">
            <v>0</v>
          </cell>
          <cell r="AG178">
            <v>10.782530837096258</v>
          </cell>
          <cell r="AI178">
            <v>0</v>
          </cell>
          <cell r="AJ178">
            <v>10.782530837096258</v>
          </cell>
          <cell r="AL178">
            <v>0</v>
          </cell>
          <cell r="AM178">
            <v>10.782530837096258</v>
          </cell>
          <cell r="AO178">
            <v>10.782530837096258</v>
          </cell>
        </row>
        <row r="179">
          <cell r="D179" t="str">
            <v>PTONER</v>
          </cell>
          <cell r="F179">
            <v>6.3628734552763113</v>
          </cell>
          <cell r="H179">
            <v>0</v>
          </cell>
          <cell r="I179">
            <v>6.3628734552763113</v>
          </cell>
          <cell r="K179">
            <v>0</v>
          </cell>
          <cell r="L179">
            <v>6.3628734552763113</v>
          </cell>
          <cell r="N179">
            <v>0</v>
          </cell>
          <cell r="O179">
            <v>6.3628734552763113</v>
          </cell>
          <cell r="Q179">
            <v>0</v>
          </cell>
          <cell r="R179">
            <v>6.3628734552763113</v>
          </cell>
          <cell r="T179">
            <v>0</v>
          </cell>
          <cell r="U179">
            <v>6.3628734552763113</v>
          </cell>
          <cell r="W179">
            <v>0</v>
          </cell>
          <cell r="X179">
            <v>6.3628734552763113</v>
          </cell>
          <cell r="Z179">
            <v>0</v>
          </cell>
          <cell r="AA179">
            <v>6.3628734552763113</v>
          </cell>
          <cell r="AC179">
            <v>0</v>
          </cell>
          <cell r="AD179">
            <v>6.3628734552763113</v>
          </cell>
          <cell r="AF179">
            <v>0</v>
          </cell>
          <cell r="AG179">
            <v>6.3628734552763113</v>
          </cell>
          <cell r="AI179">
            <v>0</v>
          </cell>
          <cell r="AJ179">
            <v>6.3628734552763113</v>
          </cell>
          <cell r="AL179">
            <v>0</v>
          </cell>
          <cell r="AM179">
            <v>6.3628734552763113</v>
          </cell>
          <cell r="AO179">
            <v>6.3628734552763113</v>
          </cell>
        </row>
        <row r="180">
          <cell r="D180" t="str">
            <v>OCB</v>
          </cell>
          <cell r="F180">
            <v>12.776329541531963</v>
          </cell>
          <cell r="H180">
            <v>0</v>
          </cell>
          <cell r="I180">
            <v>12.776329541531963</v>
          </cell>
          <cell r="K180">
            <v>0</v>
          </cell>
          <cell r="L180">
            <v>12.776329541531963</v>
          </cell>
          <cell r="N180">
            <v>0</v>
          </cell>
          <cell r="O180">
            <v>12.776329541531963</v>
          </cell>
          <cell r="Q180">
            <v>0</v>
          </cell>
          <cell r="R180">
            <v>12.776329541531963</v>
          </cell>
          <cell r="T180">
            <v>0</v>
          </cell>
          <cell r="U180">
            <v>12.776329541531963</v>
          </cell>
          <cell r="W180">
            <v>0</v>
          </cell>
          <cell r="X180">
            <v>12.776329541531963</v>
          </cell>
          <cell r="Z180">
            <v>0</v>
          </cell>
          <cell r="AA180">
            <v>12.776329541531963</v>
          </cell>
          <cell r="AC180">
            <v>0</v>
          </cell>
          <cell r="AD180">
            <v>12.776329541531963</v>
          </cell>
          <cell r="AF180">
            <v>0</v>
          </cell>
          <cell r="AG180">
            <v>12.776329541531963</v>
          </cell>
          <cell r="AI180">
            <v>0</v>
          </cell>
          <cell r="AJ180">
            <v>12.776329541531963</v>
          </cell>
          <cell r="AL180">
            <v>0</v>
          </cell>
          <cell r="AM180">
            <v>12.776329541531963</v>
          </cell>
          <cell r="AO180">
            <v>12.776329541531963</v>
          </cell>
        </row>
        <row r="181">
          <cell r="D181" t="str">
            <v>SHIELDW</v>
          </cell>
          <cell r="F181">
            <v>4.2594790503853677</v>
          </cell>
          <cell r="H181">
            <v>0</v>
          </cell>
          <cell r="I181">
            <v>4.2594790503853677</v>
          </cell>
          <cell r="K181">
            <v>0</v>
          </cell>
          <cell r="L181">
            <v>4.2594790503853677</v>
          </cell>
          <cell r="N181">
            <v>0</v>
          </cell>
          <cell r="O181">
            <v>4.2594790503853677</v>
          </cell>
          <cell r="Q181">
            <v>0</v>
          </cell>
          <cell r="R181">
            <v>4.2594790503853677</v>
          </cell>
          <cell r="T181">
            <v>0</v>
          </cell>
          <cell r="U181">
            <v>4.2594790503853677</v>
          </cell>
          <cell r="W181">
            <v>0</v>
          </cell>
          <cell r="X181">
            <v>4.2594790503853677</v>
          </cell>
          <cell r="Z181">
            <v>0</v>
          </cell>
          <cell r="AA181">
            <v>4.2594790503853677</v>
          </cell>
          <cell r="AC181">
            <v>0</v>
          </cell>
          <cell r="AD181">
            <v>4.2594790503853677</v>
          </cell>
          <cell r="AF181">
            <v>0</v>
          </cell>
          <cell r="AG181">
            <v>4.2594790503853677</v>
          </cell>
          <cell r="AI181">
            <v>0</v>
          </cell>
          <cell r="AJ181">
            <v>4.2594790503853677</v>
          </cell>
          <cell r="AL181">
            <v>0</v>
          </cell>
          <cell r="AM181">
            <v>4.2594790503853677</v>
          </cell>
          <cell r="AO181">
            <v>4.2594790503853677</v>
          </cell>
        </row>
        <row r="182">
          <cell r="D182" t="str">
            <v>SER</v>
          </cell>
          <cell r="F182">
            <v>1.1233559296662052</v>
          </cell>
          <cell r="H182">
            <v>0</v>
          </cell>
          <cell r="I182">
            <v>1.1233559296662052</v>
          </cell>
          <cell r="K182">
            <v>0</v>
          </cell>
          <cell r="L182">
            <v>1.1233559296662052</v>
          </cell>
          <cell r="N182">
            <v>0</v>
          </cell>
          <cell r="O182">
            <v>1.1233559296662052</v>
          </cell>
          <cell r="Q182">
            <v>0</v>
          </cell>
          <cell r="R182">
            <v>1.1233559296662052</v>
          </cell>
          <cell r="T182">
            <v>0</v>
          </cell>
          <cell r="U182">
            <v>1.1233559296662052</v>
          </cell>
          <cell r="W182">
            <v>0</v>
          </cell>
          <cell r="X182">
            <v>1.1233559296662052</v>
          </cell>
          <cell r="Z182">
            <v>0</v>
          </cell>
          <cell r="AA182">
            <v>1.1233559296662052</v>
          </cell>
          <cell r="AC182">
            <v>0</v>
          </cell>
          <cell r="AD182">
            <v>1.1233559296662052</v>
          </cell>
          <cell r="AF182">
            <v>0</v>
          </cell>
          <cell r="AG182">
            <v>1.1233559296662052</v>
          </cell>
          <cell r="AI182">
            <v>0</v>
          </cell>
          <cell r="AJ182">
            <v>1.1233559296662052</v>
          </cell>
          <cell r="AL182">
            <v>0</v>
          </cell>
          <cell r="AM182">
            <v>1.1233559296662052</v>
          </cell>
          <cell r="AO182">
            <v>1.1233559296662052</v>
          </cell>
        </row>
        <row r="183">
          <cell r="D183" t="str">
            <v>SERA</v>
          </cell>
          <cell r="F183">
            <v>1.1233559296662052</v>
          </cell>
          <cell r="H183">
            <v>0</v>
          </cell>
          <cell r="I183">
            <v>1.1233559296662052</v>
          </cell>
          <cell r="K183">
            <v>0</v>
          </cell>
          <cell r="L183">
            <v>1.1233559296662052</v>
          </cell>
          <cell r="N183">
            <v>0</v>
          </cell>
          <cell r="O183">
            <v>1.1233559296662052</v>
          </cell>
          <cell r="Q183">
            <v>0</v>
          </cell>
          <cell r="R183">
            <v>1.1233559296662052</v>
          </cell>
          <cell r="T183">
            <v>0</v>
          </cell>
          <cell r="U183">
            <v>1.1233559296662052</v>
          </cell>
          <cell r="W183">
            <v>0</v>
          </cell>
          <cell r="X183">
            <v>1.1233559296662052</v>
          </cell>
          <cell r="Z183">
            <v>0</v>
          </cell>
          <cell r="AA183">
            <v>1.1233559296662052</v>
          </cell>
          <cell r="AC183">
            <v>0</v>
          </cell>
          <cell r="AD183">
            <v>1.1233559296662052</v>
          </cell>
          <cell r="AF183">
            <v>0</v>
          </cell>
          <cell r="AG183">
            <v>1.1233559296662052</v>
          </cell>
          <cell r="AI183">
            <v>0</v>
          </cell>
          <cell r="AJ183">
            <v>1.1233559296662052</v>
          </cell>
          <cell r="AL183">
            <v>0</v>
          </cell>
          <cell r="AM183">
            <v>1.1233559296662052</v>
          </cell>
          <cell r="AO183">
            <v>1.1233559296662052</v>
          </cell>
        </row>
        <row r="184">
          <cell r="D184" t="str">
            <v>DFR</v>
          </cell>
          <cell r="F184">
            <v>1.1233559296662052</v>
          </cell>
          <cell r="H184">
            <v>0</v>
          </cell>
          <cell r="I184">
            <v>1.1233559296662052</v>
          </cell>
          <cell r="K184">
            <v>0</v>
          </cell>
          <cell r="L184">
            <v>1.1233559296662052</v>
          </cell>
          <cell r="N184">
            <v>0</v>
          </cell>
          <cell r="O184">
            <v>1.1233559296662052</v>
          </cell>
          <cell r="Q184">
            <v>0</v>
          </cell>
          <cell r="R184">
            <v>1.1233559296662052</v>
          </cell>
          <cell r="T184">
            <v>0</v>
          </cell>
          <cell r="U184">
            <v>1.1233559296662052</v>
          </cell>
          <cell r="W184">
            <v>0</v>
          </cell>
          <cell r="X184">
            <v>1.1233559296662052</v>
          </cell>
          <cell r="Z184">
            <v>0</v>
          </cell>
          <cell r="AA184">
            <v>1.1233559296662052</v>
          </cell>
          <cell r="AC184">
            <v>0</v>
          </cell>
          <cell r="AD184">
            <v>1.1233559296662052</v>
          </cell>
          <cell r="AF184">
            <v>0</v>
          </cell>
          <cell r="AG184">
            <v>1.1233559296662052</v>
          </cell>
          <cell r="AI184">
            <v>0</v>
          </cell>
          <cell r="AJ184">
            <v>1.1233559296662052</v>
          </cell>
          <cell r="AL184">
            <v>0</v>
          </cell>
          <cell r="AM184">
            <v>1.1233559296662052</v>
          </cell>
          <cell r="AO184">
            <v>1.1233559296662052</v>
          </cell>
        </row>
        <row r="185">
          <cell r="D185" t="str">
            <v>PCE</v>
          </cell>
        </row>
        <row r="186">
          <cell r="D186" t="str">
            <v>Trble</v>
          </cell>
        </row>
        <row r="187">
          <cell r="D187" t="str">
            <v>Locates</v>
          </cell>
        </row>
        <row r="188">
          <cell r="D188" t="str">
            <v>Dis-Con</v>
          </cell>
        </row>
        <row r="189">
          <cell r="D189" t="str">
            <v>New Conn</v>
          </cell>
        </row>
        <row r="190">
          <cell r="D190" t="str">
            <v>Srv Upg</v>
          </cell>
        </row>
        <row r="191">
          <cell r="D191" t="str">
            <v>Unpl ER</v>
          </cell>
        </row>
        <row r="192">
          <cell r="D192" t="str">
            <v>Storm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s"/>
      <sheetName val="Budget"/>
      <sheetName val="Forecast"/>
      <sheetName val="Data Capture"/>
      <sheetName val="Bus Model Integrity"/>
      <sheetName val="Level 1 - Document"/>
      <sheetName val="Level 2 - Document"/>
      <sheetName val="Level 3 - Document"/>
      <sheetName val="Mid-week Flash 2 "/>
      <sheetName val="Level 3 - Forecast review"/>
      <sheetName val="Mid-week Flash"/>
      <sheetName val="MD&amp;A Cut"/>
      <sheetName val="Lines &amp; Forestry"/>
      <sheetName val="Grid Ops"/>
      <sheetName val="E&amp;CS"/>
      <sheetName val="Asset Mgt-Rick specific"/>
      <sheetName val="CF&amp;S Link"/>
      <sheetName val="Control Confirm"/>
      <sheetName val="P&amp;P Flash"/>
      <sheetName val="Prgm Appr Build"/>
      <sheetName val="Forecast Change"/>
      <sheetName val="Prgm FC Deltas"/>
    </sheetNames>
    <sheetDataSet>
      <sheetData sheetId="0">
        <row r="1">
          <cell r="C1">
            <v>7</v>
          </cell>
        </row>
        <row r="13">
          <cell r="C13" t="str">
            <v>Investment</v>
          </cell>
          <cell r="D13" t="str">
            <v>Jan</v>
          </cell>
          <cell r="E13" t="str">
            <v>Feb</v>
          </cell>
          <cell r="F13" t="str">
            <v>Mar</v>
          </cell>
          <cell r="G13" t="str">
            <v>Apr</v>
          </cell>
          <cell r="H13" t="str">
            <v>May</v>
          </cell>
          <cell r="I13" t="str">
            <v>Jun</v>
          </cell>
          <cell r="J13" t="str">
            <v>Jul</v>
          </cell>
          <cell r="K13" t="str">
            <v>Aug</v>
          </cell>
          <cell r="L13" t="str">
            <v>Sep</v>
          </cell>
          <cell r="M13" t="str">
            <v>Oct</v>
          </cell>
          <cell r="N13" t="str">
            <v>Nov</v>
          </cell>
          <cell r="O13" t="str">
            <v>Dec</v>
          </cell>
        </row>
        <row r="15">
          <cell r="C15" t="str">
            <v>TML01</v>
          </cell>
          <cell r="D15">
            <v>3.2000000000000001E-2</v>
          </cell>
          <cell r="E15">
            <v>0.16400000000000001</v>
          </cell>
          <cell r="F15">
            <v>0.30499999999999999</v>
          </cell>
          <cell r="G15">
            <v>0.52</v>
          </cell>
          <cell r="H15">
            <v>0.73199999999999998</v>
          </cell>
          <cell r="I15">
            <v>0.96299999999999997</v>
          </cell>
          <cell r="J15">
            <v>1.163</v>
          </cell>
        </row>
        <row r="16">
          <cell r="C16" t="str">
            <v>TML02</v>
          </cell>
          <cell r="D16">
            <v>0.17699999999999999</v>
          </cell>
          <cell r="E16">
            <v>0.27100000000000002</v>
          </cell>
          <cell r="F16">
            <v>0.44500000000000001</v>
          </cell>
          <cell r="G16">
            <v>0.77500000000000002</v>
          </cell>
          <cell r="H16">
            <v>1.048</v>
          </cell>
          <cell r="I16">
            <v>1.246</v>
          </cell>
          <cell r="J16">
            <v>1.548</v>
          </cell>
        </row>
        <row r="17">
          <cell r="C17" t="str">
            <v>TML10</v>
          </cell>
          <cell r="D17">
            <v>0.315</v>
          </cell>
          <cell r="E17">
            <v>0.71799999999999997</v>
          </cell>
          <cell r="F17">
            <v>1.2549999999999999</v>
          </cell>
          <cell r="G17">
            <v>1.7370000000000001</v>
          </cell>
          <cell r="H17">
            <v>2.0699999999999998</v>
          </cell>
          <cell r="I17">
            <v>2.488</v>
          </cell>
          <cell r="J17">
            <v>3.0369999999999999</v>
          </cell>
        </row>
        <row r="18">
          <cell r="C18" t="str">
            <v>TML11</v>
          </cell>
          <cell r="D18">
            <v>6.7000000000000004E-2</v>
          </cell>
          <cell r="E18">
            <v>0.215</v>
          </cell>
          <cell r="F18">
            <v>0.39800000000000002</v>
          </cell>
          <cell r="G18">
            <v>0.76</v>
          </cell>
          <cell r="H18">
            <v>1.2849999999999999</v>
          </cell>
          <cell r="I18">
            <v>2.0219999999999998</v>
          </cell>
          <cell r="J18">
            <v>2.6779999999999999</v>
          </cell>
        </row>
        <row r="19">
          <cell r="C19" t="str">
            <v>TML12</v>
          </cell>
          <cell r="D19">
            <v>0.23499999999999999</v>
          </cell>
          <cell r="E19">
            <v>0.61099999999999999</v>
          </cell>
          <cell r="F19">
            <v>1.0620000000000001</v>
          </cell>
          <cell r="G19">
            <v>1.6919999999999999</v>
          </cell>
          <cell r="H19">
            <v>2.1240000000000001</v>
          </cell>
          <cell r="I19">
            <v>2.6230000000000002</v>
          </cell>
          <cell r="J19">
            <v>3.145</v>
          </cell>
        </row>
        <row r="20">
          <cell r="C20" t="str">
            <v>TML13</v>
          </cell>
          <cell r="D20">
            <v>0.14668400000000004</v>
          </cell>
          <cell r="E20">
            <v>0.28657599999999972</v>
          </cell>
          <cell r="F20">
            <v>0.53938299999999995</v>
          </cell>
          <cell r="G20">
            <v>0.75281399999999987</v>
          </cell>
          <cell r="H20">
            <v>0.99068199999999962</v>
          </cell>
          <cell r="I20">
            <v>1.2184370000000015</v>
          </cell>
          <cell r="J20">
            <v>1.2212680000000002</v>
          </cell>
        </row>
        <row r="21">
          <cell r="C21" t="str">
            <v>LTMUR</v>
          </cell>
        </row>
        <row r="22">
          <cell r="C22" t="str">
            <v>H&amp;STM</v>
          </cell>
          <cell r="D22">
            <v>0.154557</v>
          </cell>
          <cell r="E22">
            <v>0.200018</v>
          </cell>
          <cell r="F22">
            <v>0.22881299999999999</v>
          </cell>
          <cell r="G22">
            <v>0.29114000000000001</v>
          </cell>
          <cell r="H22">
            <v>0.32086900000000002</v>
          </cell>
          <cell r="I22">
            <v>0.38201000000000002</v>
          </cell>
          <cell r="J22">
            <v>0.39545400000000003</v>
          </cell>
        </row>
        <row r="23">
          <cell r="C23" t="str">
            <v>80036</v>
          </cell>
          <cell r="D23">
            <v>3.7296000000000003E-2</v>
          </cell>
        </row>
        <row r="24">
          <cell r="C24" t="str">
            <v>80038</v>
          </cell>
          <cell r="D24">
            <v>3.6963000000000003E-2</v>
          </cell>
          <cell r="E24">
            <v>7.3926000000000006E-2</v>
          </cell>
          <cell r="F24">
            <v>0.110889</v>
          </cell>
          <cell r="G24">
            <v>0.14785200000000001</v>
          </cell>
          <cell r="H24">
            <v>0.18481500000000001</v>
          </cell>
          <cell r="I24">
            <v>0.221779</v>
          </cell>
          <cell r="J24">
            <v>0.25874200000000003</v>
          </cell>
        </row>
        <row r="25">
          <cell r="C25" t="str">
            <v>80063</v>
          </cell>
          <cell r="D25">
            <v>9.9220000000000003E-3</v>
          </cell>
          <cell r="E25">
            <v>1.1896E-2</v>
          </cell>
          <cell r="F25">
            <v>2.3805E-2</v>
          </cell>
          <cell r="G25">
            <v>2.3805E-2</v>
          </cell>
          <cell r="H25">
            <v>2.3805E-2</v>
          </cell>
          <cell r="I25">
            <v>2.3805E-2</v>
          </cell>
          <cell r="J25">
            <v>2.3805E-2</v>
          </cell>
        </row>
        <row r="26">
          <cell r="C26" t="str">
            <v>80071</v>
          </cell>
          <cell r="D26">
            <v>1.9970000000000002E-2</v>
          </cell>
          <cell r="E26">
            <v>3.6551E-2</v>
          </cell>
          <cell r="F26">
            <v>5.7992000000000002E-2</v>
          </cell>
          <cell r="G26">
            <v>8.2308999999999993E-2</v>
          </cell>
          <cell r="H26">
            <v>0.103032</v>
          </cell>
          <cell r="I26">
            <v>0.12632299999999999</v>
          </cell>
          <cell r="J26">
            <v>0.17103599999999999</v>
          </cell>
        </row>
        <row r="27">
          <cell r="C27" t="str">
            <v>TMF01</v>
          </cell>
          <cell r="D27">
            <v>0.10299999999999999</v>
          </cell>
          <cell r="E27">
            <v>0.62</v>
          </cell>
          <cell r="F27">
            <v>1.39</v>
          </cell>
          <cell r="G27">
            <v>2.0529999999999999</v>
          </cell>
          <cell r="H27">
            <v>4.0039999999999996</v>
          </cell>
          <cell r="I27">
            <v>6.6529999999999996</v>
          </cell>
          <cell r="J27">
            <v>10.163</v>
          </cell>
        </row>
        <row r="28">
          <cell r="C28" t="str">
            <v>TMF02</v>
          </cell>
          <cell r="D28">
            <v>0.25700000000000001</v>
          </cell>
          <cell r="E28">
            <v>0.79400000000000004</v>
          </cell>
          <cell r="F28">
            <v>1.548</v>
          </cell>
          <cell r="G28">
            <v>2.214</v>
          </cell>
          <cell r="H28">
            <v>2.4060000000000001</v>
          </cell>
          <cell r="I28">
            <v>2.6150000000000002</v>
          </cell>
          <cell r="J28">
            <v>2.847</v>
          </cell>
        </row>
        <row r="29">
          <cell r="C29" t="str">
            <v>TMF03</v>
          </cell>
          <cell r="D29">
            <v>0.32107799999999997</v>
          </cell>
          <cell r="E29">
            <v>0.62453000000000003</v>
          </cell>
          <cell r="F29">
            <v>1.0262850000000001</v>
          </cell>
          <cell r="G29">
            <v>1.1545630000000005</v>
          </cell>
          <cell r="H29">
            <v>1.3687899999999997</v>
          </cell>
          <cell r="I29">
            <v>1.5987219999999986</v>
          </cell>
          <cell r="J29">
            <v>1.7234780000000001</v>
          </cell>
        </row>
        <row r="30">
          <cell r="C30" t="str">
            <v>FTMUR</v>
          </cell>
        </row>
        <row r="31">
          <cell r="C31" t="str">
            <v>PEPM</v>
          </cell>
          <cell r="D31">
            <v>0.97988699999999995</v>
          </cell>
          <cell r="E31">
            <v>1.92313</v>
          </cell>
          <cell r="F31">
            <v>3.2174839999999998</v>
          </cell>
          <cell r="G31">
            <v>5.0412319999999999</v>
          </cell>
          <cell r="H31">
            <v>6.9268590000000003</v>
          </cell>
          <cell r="I31">
            <v>9.3109070000000003</v>
          </cell>
          <cell r="J31">
            <v>11.319006999999999</v>
          </cell>
        </row>
        <row r="32">
          <cell r="C32" t="str">
            <v>PCPM</v>
          </cell>
          <cell r="D32">
            <v>0.38384200000000002</v>
          </cell>
          <cell r="E32">
            <v>0.83707900000000002</v>
          </cell>
          <cell r="F32">
            <v>1.328206</v>
          </cell>
          <cell r="G32">
            <v>1.8852180000000001</v>
          </cell>
          <cell r="H32">
            <v>2.6009679999999999</v>
          </cell>
          <cell r="I32">
            <v>3.2166220000000001</v>
          </cell>
          <cell r="J32">
            <v>3.77501</v>
          </cell>
        </row>
        <row r="33">
          <cell r="C33" t="str">
            <v>APM</v>
          </cell>
          <cell r="D33">
            <v>0.634239</v>
          </cell>
          <cell r="E33">
            <v>1.258599</v>
          </cell>
          <cell r="F33">
            <v>1.671629</v>
          </cell>
          <cell r="G33">
            <v>1.8980570000000001</v>
          </cell>
          <cell r="H33">
            <v>2.4773640000000001</v>
          </cell>
          <cell r="I33">
            <v>2.8352909999999998</v>
          </cell>
          <cell r="J33">
            <v>3.2559999999999998</v>
          </cell>
        </row>
        <row r="34">
          <cell r="C34" t="str">
            <v>MPM</v>
          </cell>
          <cell r="D34">
            <v>4.9253999999999999E-2</v>
          </cell>
          <cell r="E34">
            <v>0.109038</v>
          </cell>
          <cell r="F34">
            <v>0.115444</v>
          </cell>
          <cell r="G34">
            <v>0.19212599999999999</v>
          </cell>
          <cell r="H34">
            <v>0.288325</v>
          </cell>
          <cell r="I34">
            <v>0.36002499999999998</v>
          </cell>
          <cell r="J34">
            <v>0.44079600000000002</v>
          </cell>
        </row>
        <row r="35">
          <cell r="C35" t="str">
            <v>IPM</v>
          </cell>
          <cell r="D35">
            <v>0.16233400000000001</v>
          </cell>
          <cell r="E35">
            <v>0.40546599999999999</v>
          </cell>
          <cell r="F35">
            <v>0.63213200000000003</v>
          </cell>
          <cell r="G35">
            <v>0.80188300000000001</v>
          </cell>
          <cell r="H35">
            <v>1.1985479999999999</v>
          </cell>
          <cell r="I35">
            <v>1.9991969999999999</v>
          </cell>
          <cell r="J35">
            <v>2.2020110000000002</v>
          </cell>
        </row>
        <row r="36">
          <cell r="C36" t="str">
            <v>EPM</v>
          </cell>
          <cell r="D36">
            <v>2.9843000000000001E-2</v>
          </cell>
          <cell r="E36">
            <v>6.0844000000000002E-2</v>
          </cell>
          <cell r="F36">
            <v>0.10834100000000001</v>
          </cell>
          <cell r="G36">
            <v>0.15471399999999999</v>
          </cell>
          <cell r="H36">
            <v>0.28368199999999999</v>
          </cell>
          <cell r="I36">
            <v>0.41377000000000003</v>
          </cell>
          <cell r="J36">
            <v>0.52870499999999998</v>
          </cell>
        </row>
        <row r="37">
          <cell r="C37" t="str">
            <v>TPM</v>
          </cell>
          <cell r="D37">
            <v>0.21576699999999999</v>
          </cell>
          <cell r="E37">
            <v>0.43461100000000003</v>
          </cell>
          <cell r="F37">
            <v>0.56063600000000002</v>
          </cell>
          <cell r="G37">
            <v>0.65867299999999995</v>
          </cell>
          <cell r="H37">
            <v>0.839256</v>
          </cell>
          <cell r="I37">
            <v>0.93454599999999999</v>
          </cell>
          <cell r="J37">
            <v>1.006019</v>
          </cell>
        </row>
        <row r="38">
          <cell r="C38" t="str">
            <v>HVP</v>
          </cell>
          <cell r="D38">
            <v>7.5458999999999998E-2</v>
          </cell>
          <cell r="E38">
            <v>0.17202000000000001</v>
          </cell>
          <cell r="F38">
            <v>0.27144600000000002</v>
          </cell>
          <cell r="G38">
            <v>0.394459</v>
          </cell>
          <cell r="H38">
            <v>0.52853099999999997</v>
          </cell>
          <cell r="I38">
            <v>0.66647500000000004</v>
          </cell>
          <cell r="J38">
            <v>0.80838200000000004</v>
          </cell>
        </row>
        <row r="39">
          <cell r="C39" t="str">
            <v>ROWPM</v>
          </cell>
          <cell r="D39">
            <v>3.2164999999999999E-2</v>
          </cell>
          <cell r="E39">
            <v>9.6947000000000005E-2</v>
          </cell>
          <cell r="F39">
            <v>0.22595100000000001</v>
          </cell>
          <cell r="G39">
            <v>0.27669300000000002</v>
          </cell>
          <cell r="H39">
            <v>0.39184600000000003</v>
          </cell>
          <cell r="I39">
            <v>0.54090499999999997</v>
          </cell>
          <cell r="J39">
            <v>0.88729000000000002</v>
          </cell>
        </row>
        <row r="40">
          <cell r="C40" t="str">
            <v>TMPP</v>
          </cell>
          <cell r="D40">
            <v>0.23211300000000001</v>
          </cell>
          <cell r="E40">
            <v>0.63632900000000003</v>
          </cell>
          <cell r="F40">
            <v>1.2833330000000001</v>
          </cell>
          <cell r="G40">
            <v>1.741436</v>
          </cell>
          <cell r="H40">
            <v>2.711824</v>
          </cell>
          <cell r="I40">
            <v>4.2402540000000002</v>
          </cell>
          <cell r="J40">
            <v>5.4638689999999999</v>
          </cell>
        </row>
        <row r="41">
          <cell r="C41" t="str">
            <v>GMPP</v>
          </cell>
          <cell r="D41">
            <v>4.4330000000000003E-3</v>
          </cell>
          <cell r="E41">
            <v>5.8368000000000003E-2</v>
          </cell>
          <cell r="F41">
            <v>0.632247</v>
          </cell>
          <cell r="G41">
            <v>0.64863000000000004</v>
          </cell>
          <cell r="H41">
            <v>0.702762</v>
          </cell>
          <cell r="I41">
            <v>0.83181899999999998</v>
          </cell>
          <cell r="J41">
            <v>0.88964699999999997</v>
          </cell>
        </row>
        <row r="42">
          <cell r="C42" t="str">
            <v>BMPP</v>
          </cell>
          <cell r="D42">
            <v>7.6340000000000002E-3</v>
          </cell>
          <cell r="E42">
            <v>7.2672E-2</v>
          </cell>
          <cell r="F42">
            <v>8.8994000000000004E-2</v>
          </cell>
          <cell r="G42">
            <v>9.8017000000000007E-2</v>
          </cell>
          <cell r="H42">
            <v>0.14552999999999999</v>
          </cell>
          <cell r="I42">
            <v>0.19081100000000001</v>
          </cell>
          <cell r="J42">
            <v>0.202297</v>
          </cell>
        </row>
        <row r="43">
          <cell r="C43" t="str">
            <v>OPP</v>
          </cell>
          <cell r="D43">
            <v>2.7907000000000001E-2</v>
          </cell>
          <cell r="E43">
            <v>5.6968999999999999E-2</v>
          </cell>
          <cell r="F43">
            <v>8.3294000000000007E-2</v>
          </cell>
          <cell r="G43">
            <v>0.11536299999999999</v>
          </cell>
          <cell r="H43">
            <v>0.15767700000000001</v>
          </cell>
          <cell r="I43">
            <v>0.20752799999999999</v>
          </cell>
          <cell r="J43">
            <v>0.23666899999999999</v>
          </cell>
        </row>
        <row r="44">
          <cell r="C44" t="str">
            <v>OPM</v>
          </cell>
          <cell r="D44">
            <v>9.1518000000000002E-2</v>
          </cell>
          <cell r="E44">
            <v>0.14466200000000001</v>
          </cell>
          <cell r="F44">
            <v>0.24074599999999999</v>
          </cell>
          <cell r="G44">
            <v>0.465223</v>
          </cell>
          <cell r="H44">
            <v>0.710059</v>
          </cell>
          <cell r="I44">
            <v>1.034521</v>
          </cell>
          <cell r="J44">
            <v>1.3970359999999999</v>
          </cell>
        </row>
        <row r="45">
          <cell r="C45" t="str">
            <v>PECPM</v>
          </cell>
          <cell r="D45">
            <v>0.50804499999999997</v>
          </cell>
          <cell r="E45">
            <v>1.0468230000000001</v>
          </cell>
          <cell r="F45">
            <v>2.2991320000000002</v>
          </cell>
          <cell r="G45">
            <v>3.0059309999999999</v>
          </cell>
          <cell r="H45">
            <v>3.7377479999999998</v>
          </cell>
          <cell r="I45">
            <v>5.5880089999999996</v>
          </cell>
          <cell r="J45">
            <v>6.6032669999999998</v>
          </cell>
        </row>
        <row r="46">
          <cell r="C46" t="str">
            <v>PCCPM</v>
          </cell>
          <cell r="D46">
            <v>0</v>
          </cell>
          <cell r="E46">
            <v>0.39143499999999998</v>
          </cell>
          <cell r="F46">
            <v>0.52505199999999996</v>
          </cell>
          <cell r="G46">
            <v>0.58393600000000001</v>
          </cell>
          <cell r="H46">
            <v>0.72392599999999996</v>
          </cell>
          <cell r="I46">
            <v>0.93226100000000001</v>
          </cell>
          <cell r="J46">
            <v>1.1189150000000001</v>
          </cell>
        </row>
        <row r="47">
          <cell r="C47" t="str">
            <v>ACPM</v>
          </cell>
          <cell r="D47">
            <v>0.13530300000000001</v>
          </cell>
          <cell r="E47">
            <v>0.27484700000000001</v>
          </cell>
          <cell r="F47">
            <v>0.44100899999999998</v>
          </cell>
          <cell r="G47">
            <v>0.59547799999999995</v>
          </cell>
          <cell r="H47">
            <v>0.77646899999999996</v>
          </cell>
          <cell r="I47">
            <v>0.90001900000000001</v>
          </cell>
          <cell r="J47">
            <v>1.0318689999999999</v>
          </cell>
        </row>
        <row r="48">
          <cell r="C48" t="str">
            <v>ICPM</v>
          </cell>
          <cell r="D48">
            <v>0.10323</v>
          </cell>
          <cell r="E48">
            <v>0.22034200000000001</v>
          </cell>
          <cell r="F48">
            <v>0.49154199999999998</v>
          </cell>
          <cell r="G48">
            <v>0.71116999999999997</v>
          </cell>
          <cell r="H48">
            <v>0.92508400000000002</v>
          </cell>
          <cell r="I48">
            <v>1.10968</v>
          </cell>
          <cell r="J48">
            <v>1.3352029999999999</v>
          </cell>
        </row>
        <row r="49">
          <cell r="C49" t="str">
            <v>TCPM</v>
          </cell>
          <cell r="D49">
            <v>6.6978999999999997E-2</v>
          </cell>
          <cell r="E49">
            <v>0.10127</v>
          </cell>
          <cell r="F49">
            <v>0.137984</v>
          </cell>
          <cell r="G49">
            <v>0.14693300000000001</v>
          </cell>
          <cell r="H49">
            <v>0.17439299999999999</v>
          </cell>
          <cell r="I49">
            <v>0.29294700000000001</v>
          </cell>
          <cell r="J49">
            <v>0.37339800000000001</v>
          </cell>
        </row>
        <row r="50">
          <cell r="C50" t="str">
            <v>HVCPM</v>
          </cell>
          <cell r="D50">
            <v>6.9304000000000004E-2</v>
          </cell>
          <cell r="E50">
            <v>0.16919799999999999</v>
          </cell>
          <cell r="F50">
            <v>0.33368900000000001</v>
          </cell>
          <cell r="G50">
            <v>0.43506</v>
          </cell>
          <cell r="H50">
            <v>0.61193900000000001</v>
          </cell>
          <cell r="I50">
            <v>0.70560999999999996</v>
          </cell>
          <cell r="J50">
            <v>0.88481299999999996</v>
          </cell>
        </row>
        <row r="51">
          <cell r="C51" t="str">
            <v>EMPP</v>
          </cell>
          <cell r="D51">
            <v>3.1449999999999998E-3</v>
          </cell>
          <cell r="E51">
            <v>6.9760000000000004E-3</v>
          </cell>
          <cell r="F51">
            <v>7.0190000000000001E-3</v>
          </cell>
          <cell r="G51">
            <v>7.169E-3</v>
          </cell>
          <cell r="H51">
            <v>7.3569999999999998E-3</v>
          </cell>
          <cell r="I51">
            <v>1.1263E-2</v>
          </cell>
          <cell r="J51">
            <v>1.2322E-2</v>
          </cell>
        </row>
        <row r="52">
          <cell r="C52" t="str">
            <v>PECDM</v>
          </cell>
          <cell r="D52">
            <v>0.92566800000000005</v>
          </cell>
          <cell r="E52">
            <v>1.8308310000000001</v>
          </cell>
          <cell r="F52">
            <v>2.803696</v>
          </cell>
          <cell r="G52">
            <v>2.9464109999999999</v>
          </cell>
          <cell r="H52">
            <v>3.9001459999999999</v>
          </cell>
          <cell r="I52">
            <v>6.4570679999999996</v>
          </cell>
          <cell r="J52">
            <v>7.5043059999999997</v>
          </cell>
        </row>
        <row r="53">
          <cell r="C53" t="str">
            <v>PCCDM</v>
          </cell>
          <cell r="D53">
            <v>0.42049500000000001</v>
          </cell>
          <cell r="E53">
            <v>0.416576</v>
          </cell>
          <cell r="F53">
            <v>0.60597100000000004</v>
          </cell>
          <cell r="G53">
            <v>0.8488</v>
          </cell>
          <cell r="H53">
            <v>1.129122</v>
          </cell>
          <cell r="I53">
            <v>1.3929050000000001</v>
          </cell>
          <cell r="J53">
            <v>1.7174149999999999</v>
          </cell>
        </row>
        <row r="54">
          <cell r="C54" t="str">
            <v>ACDM</v>
          </cell>
          <cell r="D54">
            <v>0.108622</v>
          </cell>
          <cell r="E54">
            <v>0.32113900000000001</v>
          </cell>
          <cell r="F54">
            <v>0.47878900000000002</v>
          </cell>
          <cell r="G54">
            <v>0.57177100000000003</v>
          </cell>
          <cell r="H54">
            <v>0.77139000000000002</v>
          </cell>
          <cell r="I54">
            <v>0.92328600000000005</v>
          </cell>
          <cell r="J54">
            <v>1.0802769999999999</v>
          </cell>
        </row>
        <row r="55">
          <cell r="C55" t="str">
            <v>MOM</v>
          </cell>
          <cell r="D55">
            <v>9.4824000000000006E-2</v>
          </cell>
          <cell r="E55">
            <v>0.16931399999999999</v>
          </cell>
          <cell r="F55">
            <v>0.251444</v>
          </cell>
          <cell r="G55">
            <v>0.34863100000000002</v>
          </cell>
          <cell r="H55">
            <v>0.47341100000000003</v>
          </cell>
          <cell r="I55">
            <v>0.58290900000000001</v>
          </cell>
          <cell r="J55">
            <v>0.71028599999999997</v>
          </cell>
        </row>
        <row r="56">
          <cell r="C56" t="str">
            <v>MCDM</v>
          </cell>
          <cell r="D56">
            <v>4.7376000000000001E-2</v>
          </cell>
          <cell r="E56">
            <v>9.8252000000000006E-2</v>
          </cell>
          <cell r="F56">
            <v>0.162354</v>
          </cell>
          <cell r="G56">
            <v>0.18201300000000001</v>
          </cell>
          <cell r="H56">
            <v>0.23935400000000001</v>
          </cell>
          <cell r="I56">
            <v>0.277758</v>
          </cell>
          <cell r="J56">
            <v>0.32574900000000001</v>
          </cell>
        </row>
        <row r="57">
          <cell r="C57" t="str">
            <v>ICDM</v>
          </cell>
          <cell r="D57">
            <v>0.15085899999999999</v>
          </cell>
          <cell r="E57">
            <v>0.242781</v>
          </cell>
          <cell r="F57">
            <v>0.37994800000000001</v>
          </cell>
          <cell r="G57">
            <v>0.46128400000000003</v>
          </cell>
          <cell r="H57">
            <v>0.56555100000000003</v>
          </cell>
          <cell r="I57">
            <v>0.58484199999999997</v>
          </cell>
          <cell r="J57">
            <v>0.64271699999999998</v>
          </cell>
        </row>
        <row r="58">
          <cell r="C58" t="str">
            <v>ECDM</v>
          </cell>
          <cell r="D58">
            <v>4.4759999999999999E-3</v>
          </cell>
          <cell r="E58">
            <v>8.8070000000000006E-3</v>
          </cell>
          <cell r="F58">
            <v>2.6342999999999998E-2</v>
          </cell>
          <cell r="G58">
            <v>-2.118592</v>
          </cell>
          <cell r="H58">
            <v>-2.1024029999999998</v>
          </cell>
          <cell r="I58">
            <v>-2.0930049999999998</v>
          </cell>
          <cell r="J58">
            <v>-2.0672190000000001</v>
          </cell>
        </row>
        <row r="59">
          <cell r="C59" t="str">
            <v>TCDM</v>
          </cell>
          <cell r="D59">
            <v>0.20164799999999999</v>
          </cell>
          <cell r="E59">
            <v>0.36773899999999998</v>
          </cell>
          <cell r="F59">
            <v>0.50675999999999999</v>
          </cell>
          <cell r="G59">
            <v>0.63624800000000004</v>
          </cell>
          <cell r="H59">
            <v>0.82776400000000006</v>
          </cell>
          <cell r="I59">
            <v>1.029029</v>
          </cell>
          <cell r="J59">
            <v>1.151362</v>
          </cell>
        </row>
        <row r="60">
          <cell r="C60" t="str">
            <v>HVCDM</v>
          </cell>
          <cell r="D60">
            <v>6.8939E-2</v>
          </cell>
          <cell r="E60">
            <v>0.16336400000000001</v>
          </cell>
          <cell r="F60">
            <v>0.22905</v>
          </cell>
          <cell r="G60">
            <v>0.28364499999999998</v>
          </cell>
          <cell r="H60">
            <v>0.35804000000000002</v>
          </cell>
          <cell r="I60">
            <v>0.40689700000000001</v>
          </cell>
          <cell r="J60">
            <v>0.46274199999999999</v>
          </cell>
        </row>
        <row r="61">
          <cell r="C61" t="str">
            <v>ROWOM</v>
          </cell>
          <cell r="D61">
            <v>7.162E-3</v>
          </cell>
          <cell r="E61">
            <v>1.5421000000000001E-2</v>
          </cell>
          <cell r="F61">
            <v>5.5155999999999997E-2</v>
          </cell>
          <cell r="G61">
            <v>0.14591899999999999</v>
          </cell>
          <cell r="H61">
            <v>0.17860899999999999</v>
          </cell>
          <cell r="I61">
            <v>0.26028800000000002</v>
          </cell>
          <cell r="J61">
            <v>0.29279100000000002</v>
          </cell>
        </row>
        <row r="62">
          <cell r="C62" t="str">
            <v>TMDP</v>
          </cell>
          <cell r="D62">
            <v>9.9609999999999994E-3</v>
          </cell>
          <cell r="E62">
            <v>1.1616E-2</v>
          </cell>
          <cell r="F62">
            <v>1.6087000000000001E-2</v>
          </cell>
          <cell r="G62">
            <v>2.3045E-2</v>
          </cell>
          <cell r="H62">
            <v>2.989E-2</v>
          </cell>
          <cell r="I62">
            <v>3.1133000000000001E-2</v>
          </cell>
          <cell r="J62">
            <v>3.1133000000000001E-2</v>
          </cell>
        </row>
        <row r="63">
          <cell r="C63" t="str">
            <v>OPO</v>
          </cell>
          <cell r="D63">
            <v>0.32252799999999998</v>
          </cell>
          <cell r="E63">
            <v>0.63512500000000005</v>
          </cell>
          <cell r="F63">
            <v>0.98009400000000002</v>
          </cell>
          <cell r="G63">
            <v>1.2337100000000001</v>
          </cell>
          <cell r="H63">
            <v>1.446957</v>
          </cell>
          <cell r="I63">
            <v>2.4782259999999998</v>
          </cell>
          <cell r="J63">
            <v>2.8897330000000001</v>
          </cell>
        </row>
        <row r="64">
          <cell r="C64" t="str">
            <v>OM</v>
          </cell>
          <cell r="D64">
            <v>0.5211749999999995</v>
          </cell>
          <cell r="E64">
            <v>1.0486210000000025</v>
          </cell>
          <cell r="F64">
            <v>2.0147120000000029</v>
          </cell>
          <cell r="G64">
            <v>2.8472079999999984</v>
          </cell>
          <cell r="H64">
            <v>3.8622950000000102</v>
          </cell>
          <cell r="I64">
            <v>4.6269380000000098</v>
          </cell>
          <cell r="J64">
            <v>5.9411180000000172</v>
          </cell>
        </row>
        <row r="65">
          <cell r="C65" t="str">
            <v>STMUR</v>
          </cell>
        </row>
        <row r="66">
          <cell r="C66" t="str">
            <v>OOMTM</v>
          </cell>
        </row>
        <row r="67">
          <cell r="C67" t="str">
            <v>80073</v>
          </cell>
          <cell r="D67">
            <v>2.2474630000000002</v>
          </cell>
          <cell r="E67">
            <v>4.597842</v>
          </cell>
          <cell r="F67">
            <v>7.0490250000000003</v>
          </cell>
          <cell r="G67">
            <v>10.026049</v>
          </cell>
          <cell r="H67">
            <v>12.141540000000001</v>
          </cell>
          <cell r="I67">
            <v>14.778012</v>
          </cell>
          <cell r="J67">
            <v>17.578620999999998</v>
          </cell>
        </row>
        <row r="68">
          <cell r="C68" t="str">
            <v>80075</v>
          </cell>
          <cell r="D68">
            <v>0.31850899999999999</v>
          </cell>
          <cell r="E68">
            <v>0.64096900000000001</v>
          </cell>
          <cell r="F68">
            <v>0.96890399999999999</v>
          </cell>
          <cell r="G68">
            <v>1.35884</v>
          </cell>
          <cell r="H68">
            <v>1.6397710000000001</v>
          </cell>
          <cell r="I68">
            <v>1.453965</v>
          </cell>
          <cell r="J68">
            <v>2.3895330000000001</v>
          </cell>
        </row>
        <row r="69">
          <cell r="C69" t="str">
            <v>14385</v>
          </cell>
          <cell r="D69">
            <v>7.8805E-2</v>
          </cell>
          <cell r="E69">
            <v>0.17399999999999999</v>
          </cell>
          <cell r="F69">
            <v>0.29599999999999999</v>
          </cell>
          <cell r="G69">
            <v>0.433</v>
          </cell>
          <cell r="H69">
            <v>0.60499999999999998</v>
          </cell>
          <cell r="I69">
            <v>0.75700000000000001</v>
          </cell>
          <cell r="J69">
            <v>0.95150000000000001</v>
          </cell>
        </row>
        <row r="70">
          <cell r="C70">
            <v>14205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C71" t="str">
            <v>14218</v>
          </cell>
          <cell r="D71">
            <v>3.0526000000000001E-2</v>
          </cell>
          <cell r="E71">
            <v>8.7999999999999995E-2</v>
          </cell>
          <cell r="F71">
            <v>0.16700000000000001</v>
          </cell>
          <cell r="G71">
            <v>0.247</v>
          </cell>
          <cell r="H71">
            <v>0.499</v>
          </cell>
          <cell r="I71">
            <v>0.71299999999999997</v>
          </cell>
          <cell r="J71">
            <v>1.0025999999999999</v>
          </cell>
        </row>
        <row r="72">
          <cell r="C72">
            <v>14282</v>
          </cell>
          <cell r="D72">
            <v>-0.221112</v>
          </cell>
          <cell r="E72">
            <v>6.5000000000000002E-2</v>
          </cell>
          <cell r="F72">
            <v>0.35099999999999998</v>
          </cell>
          <cell r="G72">
            <v>0.625</v>
          </cell>
          <cell r="H72">
            <v>0.90100000000000002</v>
          </cell>
          <cell r="I72">
            <v>1.089</v>
          </cell>
          <cell r="J72">
            <v>1.423</v>
          </cell>
        </row>
        <row r="73">
          <cell r="C73">
            <v>14300</v>
          </cell>
          <cell r="D73">
            <v>0.447048</v>
          </cell>
          <cell r="E73">
            <v>0.88400000000000001</v>
          </cell>
          <cell r="F73">
            <v>1.41</v>
          </cell>
          <cell r="G73">
            <v>1.8839999999999999</v>
          </cell>
          <cell r="H73">
            <v>2.665</v>
          </cell>
          <cell r="I73">
            <v>3.36</v>
          </cell>
          <cell r="J73">
            <v>4.2487000000000004</v>
          </cell>
        </row>
        <row r="74">
          <cell r="C74">
            <v>14357</v>
          </cell>
          <cell r="D74">
            <v>0.123832</v>
          </cell>
          <cell r="E74">
            <v>0.22900000000000001</v>
          </cell>
          <cell r="F74">
            <v>0.33700000000000002</v>
          </cell>
          <cell r="G74">
            <v>0.45400000000000001</v>
          </cell>
          <cell r="H74">
            <v>0.68300000000000005</v>
          </cell>
          <cell r="I74">
            <v>0.82399999999999995</v>
          </cell>
          <cell r="J74">
            <v>0.94</v>
          </cell>
        </row>
        <row r="75">
          <cell r="C75" t="str">
            <v>14358</v>
          </cell>
          <cell r="D75">
            <v>0</v>
          </cell>
          <cell r="E75">
            <v>5.0000000000000001E-3</v>
          </cell>
          <cell r="F75">
            <v>8.9999999999999993E-3</v>
          </cell>
          <cell r="G75">
            <v>0.01</v>
          </cell>
          <cell r="H75">
            <v>1.0999999999999999E-2</v>
          </cell>
          <cell r="I75">
            <v>1.0999999999999999E-2</v>
          </cell>
          <cell r="J75">
            <v>1.14E-2</v>
          </cell>
        </row>
        <row r="76">
          <cell r="C76" t="str">
            <v>14399</v>
          </cell>
          <cell r="D76">
            <v>2.9690000000000001E-2</v>
          </cell>
          <cell r="E76">
            <v>7.5999999999999998E-2</v>
          </cell>
          <cell r="F76">
            <v>0.12</v>
          </cell>
          <cell r="G76">
            <v>0.16400000000000001</v>
          </cell>
          <cell r="H76">
            <v>0.21299999999999999</v>
          </cell>
          <cell r="I76">
            <v>0.246</v>
          </cell>
          <cell r="J76">
            <v>0.26019999999999999</v>
          </cell>
        </row>
        <row r="77">
          <cell r="C77" t="str">
            <v>15468</v>
          </cell>
          <cell r="D77">
            <v>0.25950000000000001</v>
          </cell>
          <cell r="E77">
            <v>0.46700000000000003</v>
          </cell>
          <cell r="F77">
            <v>0.66400000000000003</v>
          </cell>
          <cell r="G77">
            <v>0.90300000000000002</v>
          </cell>
          <cell r="H77">
            <v>1.544</v>
          </cell>
          <cell r="I77">
            <v>1.4319999999999999</v>
          </cell>
          <cell r="J77">
            <v>1.6221000000000001</v>
          </cell>
        </row>
        <row r="78">
          <cell r="C78" t="str">
            <v>14379</v>
          </cell>
          <cell r="D78">
            <v>8.2269999999999996E-2</v>
          </cell>
          <cell r="E78">
            <v>0.23200000000000001</v>
          </cell>
          <cell r="F78">
            <v>0.48199999999999998</v>
          </cell>
          <cell r="G78">
            <v>0.74399999999999999</v>
          </cell>
          <cell r="H78">
            <v>0.98899999999999999</v>
          </cell>
          <cell r="I78">
            <v>1.075</v>
          </cell>
          <cell r="J78">
            <v>1.2912999999999999</v>
          </cell>
        </row>
        <row r="79">
          <cell r="C79" t="str">
            <v>15581</v>
          </cell>
          <cell r="D79">
            <v>0.15088299999999999</v>
          </cell>
          <cell r="E79">
            <v>0.312</v>
          </cell>
          <cell r="F79">
            <v>0.48499999999999999</v>
          </cell>
          <cell r="G79">
            <v>0.64600000000000002</v>
          </cell>
          <cell r="H79">
            <v>0.94599999999999995</v>
          </cell>
          <cell r="I79">
            <v>1.153</v>
          </cell>
          <cell r="J79">
            <v>1.3567</v>
          </cell>
        </row>
        <row r="80">
          <cell r="C80" t="str">
            <v>15577</v>
          </cell>
          <cell r="D80">
            <v>3.0800000000000001E-2</v>
          </cell>
          <cell r="E80">
            <v>3.5999999999999997E-2</v>
          </cell>
          <cell r="F80">
            <v>4.8000000000000001E-2</v>
          </cell>
          <cell r="G80">
            <v>6.8000000000000005E-2</v>
          </cell>
          <cell r="H80">
            <v>8.3000000000000004E-2</v>
          </cell>
          <cell r="I80">
            <v>9.1999999999999998E-2</v>
          </cell>
          <cell r="J80">
            <v>0.1285</v>
          </cell>
        </row>
        <row r="81">
          <cell r="C81" t="str">
            <v>ETMMMP</v>
          </cell>
          <cell r="D81">
            <v>1.4239E-2</v>
          </cell>
          <cell r="E81">
            <v>3.9380999999999999E-2</v>
          </cell>
          <cell r="F81">
            <v>0.75600000000000001</v>
          </cell>
          <cell r="G81">
            <v>0.998</v>
          </cell>
          <cell r="H81">
            <v>1.431</v>
          </cell>
          <cell r="I81">
            <v>1.6180000000000001</v>
          </cell>
          <cell r="J81">
            <v>0.55920000000000003</v>
          </cell>
        </row>
        <row r="82">
          <cell r="C82" t="str">
            <v>ETMO</v>
          </cell>
          <cell r="D82">
            <v>0.10461700000000018</v>
          </cell>
          <cell r="E82">
            <v>0.25221399999999994</v>
          </cell>
          <cell r="F82">
            <v>3.6247999999998726E-2</v>
          </cell>
          <cell r="G82">
            <v>4.7888999999999626E-2</v>
          </cell>
          <cell r="H82">
            <v>6.5666999999999476E-2</v>
          </cell>
          <cell r="I82">
            <v>8.1069999999998643E-2</v>
          </cell>
          <cell r="J82">
            <v>1.6808960000000006</v>
          </cell>
        </row>
        <row r="83">
          <cell r="C83" t="str">
            <v>ETMUR</v>
          </cell>
        </row>
        <row r="84">
          <cell r="C84" t="str">
            <v>10131</v>
          </cell>
        </row>
        <row r="85">
          <cell r="C85" t="str">
            <v>11123</v>
          </cell>
        </row>
        <row r="86">
          <cell r="C86" t="str">
            <v>11124</v>
          </cell>
        </row>
        <row r="87">
          <cell r="C87" t="str">
            <v>11946</v>
          </cell>
          <cell r="D87">
            <v>0.03</v>
          </cell>
          <cell r="E87">
            <v>0.03</v>
          </cell>
          <cell r="F87">
            <v>0.03</v>
          </cell>
          <cell r="G87">
            <v>0.03</v>
          </cell>
          <cell r="H87">
            <v>0.03</v>
          </cell>
          <cell r="I87">
            <v>0.03</v>
          </cell>
          <cell r="J87">
            <v>0.03</v>
          </cell>
        </row>
        <row r="88">
          <cell r="C88" t="str">
            <v>12103</v>
          </cell>
        </row>
        <row r="89">
          <cell r="C89" t="str">
            <v>12271</v>
          </cell>
          <cell r="D89">
            <v>0.05</v>
          </cell>
          <cell r="E89">
            <v>0.05</v>
          </cell>
          <cell r="F89">
            <v>0.05</v>
          </cell>
          <cell r="G89">
            <v>0.05</v>
          </cell>
          <cell r="H89">
            <v>0.05</v>
          </cell>
          <cell r="I89">
            <v>0.05</v>
          </cell>
          <cell r="J89">
            <v>0.05</v>
          </cell>
        </row>
        <row r="90">
          <cell r="C90" t="str">
            <v>12387</v>
          </cell>
          <cell r="D90">
            <v>1.9684E-2</v>
          </cell>
          <cell r="E90">
            <v>2.9426000000000001E-2</v>
          </cell>
          <cell r="F90">
            <v>1.3499000000000001E-2</v>
          </cell>
          <cell r="G90">
            <v>2.3396E-2</v>
          </cell>
          <cell r="H90">
            <v>0.18367600000000001</v>
          </cell>
          <cell r="I90">
            <v>0.28692699999999999</v>
          </cell>
          <cell r="J90">
            <v>0.30627199999999999</v>
          </cell>
        </row>
        <row r="91">
          <cell r="C91" t="str">
            <v>12778</v>
          </cell>
          <cell r="J91">
            <v>1.7999999999999999E-2</v>
          </cell>
        </row>
        <row r="92">
          <cell r="C92" t="str">
            <v>13007</v>
          </cell>
        </row>
        <row r="93">
          <cell r="C93" t="str">
            <v>13247</v>
          </cell>
        </row>
        <row r="94">
          <cell r="C94" t="str">
            <v>13389</v>
          </cell>
        </row>
        <row r="95">
          <cell r="C95">
            <v>13404</v>
          </cell>
          <cell r="D95">
            <v>1.5018E-2</v>
          </cell>
          <cell r="E95">
            <v>1.5018E-2</v>
          </cell>
          <cell r="F95">
            <v>1.5018E-2</v>
          </cell>
          <cell r="G95">
            <v>1.5018E-2</v>
          </cell>
          <cell r="H95">
            <v>1.5018E-2</v>
          </cell>
          <cell r="I95">
            <v>1.5018E-2</v>
          </cell>
          <cell r="J95">
            <v>1.5018E-2</v>
          </cell>
        </row>
        <row r="96">
          <cell r="C96">
            <v>13405</v>
          </cell>
        </row>
        <row r="97">
          <cell r="C97">
            <v>13406</v>
          </cell>
        </row>
        <row r="98">
          <cell r="C98">
            <v>13409</v>
          </cell>
        </row>
        <row r="99">
          <cell r="C99" t="str">
            <v>13448</v>
          </cell>
        </row>
        <row r="100">
          <cell r="C100">
            <v>13450</v>
          </cell>
        </row>
        <row r="101">
          <cell r="C101">
            <v>13452</v>
          </cell>
        </row>
        <row r="102">
          <cell r="C102" t="str">
            <v>13453</v>
          </cell>
          <cell r="G102">
            <v>6.4057000000000003E-2</v>
          </cell>
          <cell r="H102">
            <v>6.4057000000000003E-2</v>
          </cell>
          <cell r="I102">
            <v>6.4057000000000003E-2</v>
          </cell>
          <cell r="J102">
            <v>6.4057000000000003E-2</v>
          </cell>
        </row>
        <row r="103">
          <cell r="C103">
            <v>13467</v>
          </cell>
        </row>
        <row r="104">
          <cell r="C104">
            <v>13468</v>
          </cell>
          <cell r="E104">
            <v>0.16317100000000001</v>
          </cell>
          <cell r="F104">
            <v>0.16317100000000001</v>
          </cell>
          <cell r="G104">
            <v>0.28972500000000001</v>
          </cell>
          <cell r="H104">
            <v>0.28972500000000001</v>
          </cell>
          <cell r="I104">
            <v>0.41741800000000001</v>
          </cell>
          <cell r="J104">
            <v>0.47</v>
          </cell>
        </row>
        <row r="105">
          <cell r="C105">
            <v>13516</v>
          </cell>
          <cell r="D105">
            <v>0.16666700000000001</v>
          </cell>
          <cell r="E105">
            <v>0.33333299999999999</v>
          </cell>
        </row>
        <row r="106">
          <cell r="C106" t="str">
            <v>13599</v>
          </cell>
          <cell r="F106">
            <v>5.9110999999999997E-2</v>
          </cell>
          <cell r="G106">
            <v>2.3425999999999999E-2</v>
          </cell>
          <cell r="H106">
            <v>4.6337000000000003E-2</v>
          </cell>
          <cell r="I106">
            <v>0.10785500000000001</v>
          </cell>
          <cell r="J106">
            <v>0.12934799999999999</v>
          </cell>
        </row>
        <row r="107">
          <cell r="C107">
            <v>13600</v>
          </cell>
          <cell r="D107">
            <v>4.1700000000000001E-2</v>
          </cell>
          <cell r="E107">
            <v>4.1700000000000001E-2</v>
          </cell>
          <cell r="F107">
            <v>4.1700000000000001E-2</v>
          </cell>
          <cell r="G107">
            <v>4.1700000000000001E-2</v>
          </cell>
          <cell r="H107">
            <v>6.8989999999999996E-2</v>
          </cell>
          <cell r="I107">
            <v>8.1985000000000002E-2</v>
          </cell>
          <cell r="J107">
            <v>9.6284999999999996E-2</v>
          </cell>
        </row>
        <row r="108">
          <cell r="C108" t="str">
            <v>13601</v>
          </cell>
        </row>
        <row r="109">
          <cell r="C109" t="str">
            <v>13624</v>
          </cell>
        </row>
        <row r="110">
          <cell r="C110" t="str">
            <v>13626</v>
          </cell>
        </row>
        <row r="111">
          <cell r="C111">
            <v>13757</v>
          </cell>
        </row>
        <row r="112">
          <cell r="C112">
            <v>13760</v>
          </cell>
        </row>
        <row r="113">
          <cell r="C113">
            <v>13819</v>
          </cell>
          <cell r="D113">
            <v>2.6956999999999998E-2</v>
          </cell>
          <cell r="E113">
            <v>2.6956999999999998E-2</v>
          </cell>
          <cell r="F113">
            <v>2.6956999999999998E-2</v>
          </cell>
          <cell r="G113">
            <v>2.6956999999999998E-2</v>
          </cell>
          <cell r="H113">
            <v>2.6956999999999998E-2</v>
          </cell>
          <cell r="I113">
            <v>2.6956999999999998E-2</v>
          </cell>
          <cell r="J113">
            <v>2.6956999999999998E-2</v>
          </cell>
        </row>
        <row r="114">
          <cell r="C114">
            <v>13820</v>
          </cell>
        </row>
        <row r="115">
          <cell r="C115" t="str">
            <v>13909</v>
          </cell>
        </row>
        <row r="116">
          <cell r="C116" t="str">
            <v>13942</v>
          </cell>
        </row>
        <row r="117">
          <cell r="C117" t="str">
            <v>13946</v>
          </cell>
          <cell r="H117">
            <v>2.5999999999999999E-2</v>
          </cell>
          <cell r="I117">
            <v>2.5999999999999999E-2</v>
          </cell>
          <cell r="J117">
            <v>2.5999999999999999E-2</v>
          </cell>
        </row>
        <row r="118">
          <cell r="C118" t="str">
            <v>14032</v>
          </cell>
        </row>
        <row r="119">
          <cell r="C119" t="str">
            <v>14052</v>
          </cell>
          <cell r="H119">
            <v>2.1588E-2</v>
          </cell>
          <cell r="I119">
            <v>2.1588E-2</v>
          </cell>
          <cell r="J119">
            <v>2.1588E-2</v>
          </cell>
        </row>
        <row r="120">
          <cell r="C120" t="str">
            <v>14058</v>
          </cell>
          <cell r="F120">
            <v>4.0000000000000001E-3</v>
          </cell>
          <cell r="G120">
            <v>4.0000000000000001E-3</v>
          </cell>
          <cell r="H120">
            <v>4.0000000000000001E-3</v>
          </cell>
          <cell r="I120">
            <v>4.0000000000000001E-3</v>
          </cell>
          <cell r="J120">
            <v>4.0000000000000001E-3</v>
          </cell>
        </row>
        <row r="121">
          <cell r="C121" t="str">
            <v>14179</v>
          </cell>
          <cell r="D121">
            <v>1.4999999999999999E-2</v>
          </cell>
          <cell r="E121">
            <v>1.4999999999999999E-2</v>
          </cell>
          <cell r="F121">
            <v>1.4999999999999999E-2</v>
          </cell>
          <cell r="G121">
            <v>1.4999999999999999E-2</v>
          </cell>
          <cell r="H121">
            <v>1.4999999999999999E-2</v>
          </cell>
          <cell r="I121">
            <v>1.4999999999999999E-2</v>
          </cell>
          <cell r="J121">
            <v>1.4999999999999999E-2</v>
          </cell>
        </row>
        <row r="122">
          <cell r="C122" t="str">
            <v>14209</v>
          </cell>
          <cell r="F122">
            <v>0.5</v>
          </cell>
          <cell r="G122">
            <v>0.66666700000000001</v>
          </cell>
          <cell r="H122">
            <v>0.83333299999999999</v>
          </cell>
          <cell r="I122">
            <v>1</v>
          </cell>
          <cell r="J122">
            <v>1.1666669999999999</v>
          </cell>
        </row>
        <row r="123">
          <cell r="C123" t="str">
            <v>14276</v>
          </cell>
          <cell r="D123">
            <v>0.160049</v>
          </cell>
          <cell r="E123">
            <v>0.32009700000000002</v>
          </cell>
          <cell r="F123">
            <v>0.48014600000000002</v>
          </cell>
          <cell r="G123">
            <v>0.64019400000000004</v>
          </cell>
          <cell r="H123">
            <v>0.80024300000000004</v>
          </cell>
          <cell r="I123">
            <v>0.96029100000000001</v>
          </cell>
          <cell r="J123">
            <v>1.1203399999999999</v>
          </cell>
        </row>
        <row r="124">
          <cell r="C124" t="str">
            <v>14291</v>
          </cell>
          <cell r="G124">
            <v>0.168207</v>
          </cell>
          <cell r="H124">
            <v>0.168207</v>
          </cell>
          <cell r="I124">
            <v>0.168207</v>
          </cell>
          <cell r="J124">
            <v>0.168207</v>
          </cell>
        </row>
        <row r="125">
          <cell r="C125" t="str">
            <v>14292</v>
          </cell>
          <cell r="D125">
            <v>0.33863799999999999</v>
          </cell>
          <cell r="E125">
            <v>0.36663800000000002</v>
          </cell>
          <cell r="F125">
            <v>0.41499999999999998</v>
          </cell>
          <cell r="G125">
            <v>0.435</v>
          </cell>
          <cell r="H125">
            <v>0.46500000000000002</v>
          </cell>
          <cell r="I125">
            <v>0.497</v>
          </cell>
          <cell r="J125">
            <v>0.51200000000000001</v>
          </cell>
        </row>
        <row r="126">
          <cell r="C126" t="str">
            <v>14294</v>
          </cell>
          <cell r="F126">
            <v>0.05</v>
          </cell>
          <cell r="G126">
            <v>0.05</v>
          </cell>
          <cell r="H126">
            <v>0.05</v>
          </cell>
          <cell r="I126">
            <v>0.05</v>
          </cell>
          <cell r="J126">
            <v>0.05</v>
          </cell>
        </row>
        <row r="127">
          <cell r="C127" t="str">
            <v>14375</v>
          </cell>
        </row>
        <row r="128">
          <cell r="C128" t="str">
            <v>14424</v>
          </cell>
        </row>
        <row r="129">
          <cell r="C129" t="str">
            <v>14452</v>
          </cell>
        </row>
        <row r="130">
          <cell r="C130" t="str">
            <v>14545</v>
          </cell>
        </row>
        <row r="131">
          <cell r="C131" t="str">
            <v>14561</v>
          </cell>
          <cell r="D131">
            <v>6.4999999999999994E-5</v>
          </cell>
          <cell r="E131">
            <v>5.2810000000000001E-3</v>
          </cell>
          <cell r="F131">
            <v>1.8870000000000001E-2</v>
          </cell>
          <cell r="G131">
            <v>4.8898999999999998E-2</v>
          </cell>
          <cell r="H131">
            <v>6.2716999999999995E-2</v>
          </cell>
          <cell r="I131">
            <v>7.2477E-2</v>
          </cell>
          <cell r="J131">
            <v>8.8217000000000004E-2</v>
          </cell>
        </row>
        <row r="132">
          <cell r="C132" t="str">
            <v>14639</v>
          </cell>
          <cell r="D132">
            <v>-2.5000000000000001E-2</v>
          </cell>
          <cell r="E132">
            <v>-2.5000000000000001E-2</v>
          </cell>
          <cell r="F132">
            <v>-2.5000000000000001E-2</v>
          </cell>
          <cell r="G132">
            <v>-2.5000000000000001E-2</v>
          </cell>
          <cell r="H132">
            <v>-2.5000000000000001E-2</v>
          </cell>
          <cell r="I132">
            <v>-2.5000000000000001E-2</v>
          </cell>
          <cell r="J132">
            <v>-2.5000000000000001E-2</v>
          </cell>
        </row>
        <row r="133">
          <cell r="C133" t="str">
            <v>14941</v>
          </cell>
          <cell r="E133">
            <v>7.8114000000000003E-2</v>
          </cell>
          <cell r="F133">
            <v>0.114315</v>
          </cell>
          <cell r="G133">
            <v>0.113259</v>
          </cell>
          <cell r="H133">
            <v>1.3705309999999999</v>
          </cell>
          <cell r="I133">
            <v>1.6501889999999999</v>
          </cell>
          <cell r="J133">
            <v>1.6684209999999999</v>
          </cell>
        </row>
        <row r="134">
          <cell r="C134" t="str">
            <v>14960</v>
          </cell>
        </row>
        <row r="135">
          <cell r="C135" t="str">
            <v>15021</v>
          </cell>
          <cell r="H135">
            <v>3.6636000000000002E-2</v>
          </cell>
          <cell r="I135">
            <v>3.6636000000000002E-2</v>
          </cell>
          <cell r="J135">
            <v>0.133636</v>
          </cell>
        </row>
        <row r="136">
          <cell r="C136" t="str">
            <v>15023</v>
          </cell>
        </row>
        <row r="137">
          <cell r="C137" t="str">
            <v>15079</v>
          </cell>
          <cell r="D137">
            <v>7.6546000000000003E-2</v>
          </cell>
          <cell r="E137">
            <v>0.15309200000000001</v>
          </cell>
          <cell r="F137">
            <v>0.22963800000000001</v>
          </cell>
          <cell r="G137">
            <v>0.30618400000000001</v>
          </cell>
          <cell r="H137">
            <v>0.38273000000000001</v>
          </cell>
          <cell r="I137">
            <v>0.45927600000000002</v>
          </cell>
          <cell r="J137">
            <v>0.53582200000000002</v>
          </cell>
        </row>
        <row r="138">
          <cell r="C138" t="str">
            <v>15082</v>
          </cell>
          <cell r="D138">
            <v>0.58355900000000005</v>
          </cell>
          <cell r="E138">
            <v>1.176423</v>
          </cell>
          <cell r="F138">
            <v>1.6534070000000001</v>
          </cell>
          <cell r="G138">
            <v>1.28935</v>
          </cell>
          <cell r="H138">
            <v>2.921084</v>
          </cell>
          <cell r="I138">
            <v>2.7387779999999999</v>
          </cell>
          <cell r="J138">
            <v>4.2490940000000004</v>
          </cell>
        </row>
        <row r="139">
          <cell r="C139" t="str">
            <v>15168</v>
          </cell>
          <cell r="D139">
            <v>0.13535800000000001</v>
          </cell>
          <cell r="E139">
            <v>0.27071699999999999</v>
          </cell>
          <cell r="F139">
            <v>0.40607500000000002</v>
          </cell>
          <cell r="G139">
            <v>0.54143399999999997</v>
          </cell>
          <cell r="H139">
            <v>0.67679199999999995</v>
          </cell>
          <cell r="I139">
            <v>0.81215099999999996</v>
          </cell>
          <cell r="J139">
            <v>0.94750900000000005</v>
          </cell>
        </row>
        <row r="140">
          <cell r="C140" t="str">
            <v>15169</v>
          </cell>
          <cell r="D140">
            <v>3.6184000000000001E-2</v>
          </cell>
          <cell r="E140">
            <v>7.2367000000000001E-2</v>
          </cell>
          <cell r="F140">
            <v>0.10855099999999999</v>
          </cell>
          <cell r="G140">
            <v>0.144735</v>
          </cell>
          <cell r="H140">
            <v>0.180918</v>
          </cell>
          <cell r="I140">
            <v>0.21710199999999999</v>
          </cell>
          <cell r="J140">
            <v>0.25328600000000001</v>
          </cell>
        </row>
        <row r="141">
          <cell r="C141" t="str">
            <v>15246</v>
          </cell>
          <cell r="G141">
            <v>0.162189</v>
          </cell>
          <cell r="H141">
            <v>0.25387700000000002</v>
          </cell>
          <cell r="I141">
            <v>0.26618799999999998</v>
          </cell>
          <cell r="J141">
            <v>0.27648699999999998</v>
          </cell>
        </row>
        <row r="142">
          <cell r="C142" t="str">
            <v>15339</v>
          </cell>
          <cell r="E142">
            <v>9.2460000000000001E-2</v>
          </cell>
          <cell r="F142">
            <v>0.18492</v>
          </cell>
          <cell r="G142">
            <v>0.27738000000000002</v>
          </cell>
          <cell r="H142">
            <v>0.27738000000000002</v>
          </cell>
          <cell r="I142">
            <v>0.63949299999999998</v>
          </cell>
          <cell r="J142">
            <v>0.63949299999999998</v>
          </cell>
        </row>
        <row r="143">
          <cell r="C143" t="str">
            <v>15406</v>
          </cell>
          <cell r="E143">
            <v>5.2299999999999999E-2</v>
          </cell>
          <cell r="F143">
            <v>5.2299999999999999E-2</v>
          </cell>
          <cell r="G143">
            <v>5.2299999999999999E-2</v>
          </cell>
          <cell r="H143">
            <v>9.4799999999999995E-2</v>
          </cell>
          <cell r="I143">
            <v>9.4799999999999995E-2</v>
          </cell>
          <cell r="J143">
            <v>9.4799999999999995E-2</v>
          </cell>
        </row>
        <row r="144">
          <cell r="C144" t="str">
            <v>15423</v>
          </cell>
          <cell r="E144">
            <v>2.6250000000000002E-3</v>
          </cell>
          <cell r="F144">
            <v>0.14863799999999999</v>
          </cell>
          <cell r="G144">
            <v>0.16863800000000001</v>
          </cell>
          <cell r="H144">
            <v>0.29126299999999999</v>
          </cell>
          <cell r="I144">
            <v>0.55142999999999998</v>
          </cell>
          <cell r="J144">
            <v>0.57643</v>
          </cell>
        </row>
        <row r="145">
          <cell r="C145">
            <v>15476</v>
          </cell>
        </row>
        <row r="146">
          <cell r="C146">
            <v>15477</v>
          </cell>
          <cell r="G146">
            <v>4.8129999999999996E-3</v>
          </cell>
          <cell r="H146">
            <v>4.8129999999999996E-3</v>
          </cell>
          <cell r="I146">
            <v>4.8129999999999996E-3</v>
          </cell>
          <cell r="J146">
            <v>4.8129999999999996E-3</v>
          </cell>
        </row>
        <row r="147">
          <cell r="C147">
            <v>15704</v>
          </cell>
          <cell r="F147">
            <v>0.166375</v>
          </cell>
          <cell r="G147">
            <v>0.166375</v>
          </cell>
          <cell r="H147">
            <v>0.166375</v>
          </cell>
          <cell r="I147">
            <v>0.166375</v>
          </cell>
          <cell r="J147">
            <v>0.166375</v>
          </cell>
        </row>
        <row r="148">
          <cell r="C148">
            <v>15769</v>
          </cell>
          <cell r="I148">
            <v>4.1000000000000002E-2</v>
          </cell>
          <cell r="J148">
            <v>4.1000000000000002E-2</v>
          </cell>
        </row>
        <row r="149">
          <cell r="C149">
            <v>0</v>
          </cell>
        </row>
        <row r="150">
          <cell r="C150" t="str">
            <v>CDM-TM</v>
          </cell>
        </row>
        <row r="151">
          <cell r="C151" t="str">
            <v>TREM</v>
          </cell>
          <cell r="D151">
            <v>1.517687</v>
          </cell>
          <cell r="E151">
            <v>3.9389310000000002</v>
          </cell>
          <cell r="F151">
            <v>6.1782870000000001</v>
          </cell>
          <cell r="G151">
            <v>7.5615560000000004</v>
          </cell>
          <cell r="H151">
            <v>9.1087980000000002</v>
          </cell>
          <cell r="I151">
            <v>10.034096999999999</v>
          </cell>
          <cell r="J151">
            <v>11.369476000000001</v>
          </cell>
        </row>
        <row r="152">
          <cell r="C152" t="str">
            <v>TPTR</v>
          </cell>
          <cell r="D152">
            <v>5.3556520000000001</v>
          </cell>
          <cell r="E152">
            <v>10.6624</v>
          </cell>
          <cell r="F152">
            <v>15.984011000000001</v>
          </cell>
          <cell r="G152">
            <v>21.585190000000001</v>
          </cell>
          <cell r="H152">
            <v>26.708345999999999</v>
          </cell>
          <cell r="I152">
            <v>32.024662999999997</v>
          </cell>
          <cell r="J152">
            <v>38.324682000000003</v>
          </cell>
        </row>
        <row r="153">
          <cell r="C153" t="str">
            <v>TIMS</v>
          </cell>
          <cell r="D153">
            <v>3.359327</v>
          </cell>
          <cell r="E153">
            <v>4.6342600000000003</v>
          </cell>
          <cell r="F153">
            <v>7.9588349999999997</v>
          </cell>
          <cell r="G153">
            <v>10.770279</v>
          </cell>
          <cell r="H153">
            <v>13.533116</v>
          </cell>
          <cell r="I153">
            <v>16.20158</v>
          </cell>
          <cell r="J153">
            <v>18.646342000000001</v>
          </cell>
        </row>
        <row r="154">
          <cell r="C154" t="str">
            <v>TOGO</v>
          </cell>
          <cell r="D154">
            <v>0.57528100000000004</v>
          </cell>
          <cell r="E154">
            <v>1.010575</v>
          </cell>
          <cell r="F154">
            <v>1.596665</v>
          </cell>
          <cell r="G154">
            <v>2.4378259999999998</v>
          </cell>
          <cell r="H154">
            <v>3.6938140000000002</v>
          </cell>
          <cell r="I154">
            <v>4.2432800000000004</v>
          </cell>
          <cell r="J154">
            <v>5.8828639999999996</v>
          </cell>
        </row>
        <row r="155">
          <cell r="C155" t="str">
            <v>CSETM</v>
          </cell>
        </row>
        <row r="156">
          <cell r="C156" t="str">
            <v>OTHCP-TM</v>
          </cell>
        </row>
        <row r="157">
          <cell r="C157" t="str">
            <v>80054</v>
          </cell>
          <cell r="D157">
            <v>0.43319600000000003</v>
          </cell>
          <cell r="E157">
            <v>-1.8164E-2</v>
          </cell>
          <cell r="F157">
            <v>-4.027247</v>
          </cell>
          <cell r="G157">
            <v>-4.0363290000000003</v>
          </cell>
          <cell r="H157">
            <v>-4.0454109999999996</v>
          </cell>
          <cell r="I157">
            <v>-4.0544929999999999</v>
          </cell>
          <cell r="J157">
            <v>-4.0158719999999999</v>
          </cell>
        </row>
        <row r="158">
          <cell r="C158" t="str">
            <v>80069</v>
          </cell>
          <cell r="D158">
            <v>1.1158E-2</v>
          </cell>
          <cell r="E158">
            <v>3.6695999999999999E-2</v>
          </cell>
          <cell r="F158">
            <v>4.4435000000000002E-2</v>
          </cell>
          <cell r="G158">
            <v>0.20538999999999999</v>
          </cell>
          <cell r="H158">
            <v>0.20538999999999999</v>
          </cell>
          <cell r="I158">
            <v>0.20765700000000001</v>
          </cell>
          <cell r="J158">
            <v>0.20816399999999999</v>
          </cell>
        </row>
        <row r="159">
          <cell r="C159" t="str">
            <v>80079</v>
          </cell>
        </row>
        <row r="160">
          <cell r="C160" t="str">
            <v>15302</v>
          </cell>
        </row>
        <row r="161">
          <cell r="C161" t="str">
            <v>80023</v>
          </cell>
        </row>
        <row r="162">
          <cell r="C162" t="str">
            <v>80025</v>
          </cell>
          <cell r="D162">
            <v>1.7999999999999999E-2</v>
          </cell>
          <cell r="E162">
            <v>-6.4000000000000001E-2</v>
          </cell>
          <cell r="F162">
            <v>-0.152</v>
          </cell>
          <cell r="G162">
            <v>-0.3</v>
          </cell>
          <cell r="H162">
            <v>-0.373</v>
          </cell>
          <cell r="I162">
            <v>-0.40799999999999997</v>
          </cell>
          <cell r="J162">
            <v>-0.48</v>
          </cell>
        </row>
        <row r="163">
          <cell r="C163" t="str">
            <v>80029</v>
          </cell>
          <cell r="D163">
            <v>-0.43625000000000003</v>
          </cell>
          <cell r="E163">
            <v>-0.87250000000000005</v>
          </cell>
          <cell r="F163">
            <v>-1.3087500000000001</v>
          </cell>
          <cell r="G163">
            <v>-1.7450000000000001</v>
          </cell>
          <cell r="H163">
            <v>-2.1812499999999999</v>
          </cell>
          <cell r="I163">
            <v>-2.6175000000000002</v>
          </cell>
          <cell r="J163">
            <v>-3.05375</v>
          </cell>
        </row>
        <row r="164">
          <cell r="C164" t="str">
            <v>80032</v>
          </cell>
          <cell r="D164">
            <v>2.574703</v>
          </cell>
          <cell r="E164">
            <v>5.540273</v>
          </cell>
          <cell r="F164">
            <v>5.6967990000000004</v>
          </cell>
          <cell r="G164">
            <v>7.545776</v>
          </cell>
          <cell r="H164">
            <v>4.8912909999999998</v>
          </cell>
          <cell r="I164">
            <v>1.8146260000000001</v>
          </cell>
          <cell r="J164">
            <v>2.1191849999999999</v>
          </cell>
        </row>
        <row r="165">
          <cell r="C165" t="str">
            <v>80042</v>
          </cell>
          <cell r="D165">
            <v>-5.6345890000000001</v>
          </cell>
          <cell r="E165">
            <v>-11.354838000000001</v>
          </cell>
          <cell r="F165">
            <v>-17.235476999999999</v>
          </cell>
          <cell r="G165">
            <v>-24.556073000000001</v>
          </cell>
          <cell r="H165">
            <v>-30.240131000000002</v>
          </cell>
          <cell r="I165">
            <v>-38.766545999999998</v>
          </cell>
          <cell r="J165">
            <v>-44.330047999999998</v>
          </cell>
        </row>
        <row r="166">
          <cell r="C166" t="str">
            <v>80043</v>
          </cell>
          <cell r="D166">
            <v>-7.2866E-2</v>
          </cell>
          <cell r="E166">
            <v>-0.95161600000000002</v>
          </cell>
          <cell r="F166">
            <v>-2.5418449999999999</v>
          </cell>
          <cell r="G166">
            <v>-2.289695</v>
          </cell>
          <cell r="H166">
            <v>-0.32198500000000002</v>
          </cell>
          <cell r="I166">
            <v>-7.7280000000000001E-2</v>
          </cell>
          <cell r="J166">
            <v>0.770459</v>
          </cell>
        </row>
        <row r="167">
          <cell r="C167" t="str">
            <v>80045</v>
          </cell>
        </row>
        <row r="168">
          <cell r="C168" t="str">
            <v>80046</v>
          </cell>
          <cell r="F168">
            <v>-1.31E-3</v>
          </cell>
          <cell r="G168">
            <v>-1.268E-3</v>
          </cell>
          <cell r="H168">
            <v>-1.5682000000000001E-2</v>
          </cell>
          <cell r="I168">
            <v>-1.5682000000000001E-2</v>
          </cell>
          <cell r="J168">
            <v>-0.49390699999999998</v>
          </cell>
        </row>
        <row r="169">
          <cell r="C169" t="str">
            <v>80047</v>
          </cell>
        </row>
        <row r="170">
          <cell r="C170" t="str">
            <v>80058</v>
          </cell>
          <cell r="D170">
            <v>0.96113599999999999</v>
          </cell>
          <cell r="E170">
            <v>2.0439820000000002</v>
          </cell>
          <cell r="F170">
            <v>3.3175520000000001</v>
          </cell>
          <cell r="G170">
            <v>4.4858640000000003</v>
          </cell>
          <cell r="H170">
            <v>6.0362999999999998</v>
          </cell>
          <cell r="I170">
            <v>7.1629630000000004</v>
          </cell>
          <cell r="J170">
            <v>8.0208340000000007</v>
          </cell>
        </row>
        <row r="171">
          <cell r="C171" t="str">
            <v>IPSPC</v>
          </cell>
          <cell r="I171">
            <v>-0.40455400000000002</v>
          </cell>
        </row>
        <row r="172">
          <cell r="C172" t="str">
            <v>80064</v>
          </cell>
        </row>
        <row r="173">
          <cell r="C173" t="str">
            <v>80082</v>
          </cell>
          <cell r="D173">
            <v>2.0647380000000002</v>
          </cell>
          <cell r="E173">
            <v>4.8448650000000004</v>
          </cell>
          <cell r="F173">
            <v>7.5874079999999999</v>
          </cell>
          <cell r="G173">
            <v>12.736333</v>
          </cell>
          <cell r="H173">
            <v>15.322378</v>
          </cell>
          <cell r="I173">
            <v>18.120668999999999</v>
          </cell>
          <cell r="J173">
            <v>21.204222999999999</v>
          </cell>
        </row>
        <row r="174">
          <cell r="C174" t="str">
            <v>80084</v>
          </cell>
          <cell r="D174">
            <v>0.102675</v>
          </cell>
          <cell r="E174">
            <v>0.263685</v>
          </cell>
          <cell r="F174">
            <v>0.367145</v>
          </cell>
          <cell r="G174">
            <v>0.48410500000000001</v>
          </cell>
          <cell r="H174">
            <v>0.70310700000000004</v>
          </cell>
          <cell r="I174">
            <v>0.95826100000000003</v>
          </cell>
          <cell r="J174">
            <v>1.511045</v>
          </cell>
        </row>
        <row r="175">
          <cell r="C175" t="str">
            <v>80086</v>
          </cell>
          <cell r="D175">
            <v>1.0127699999999999</v>
          </cell>
          <cell r="E175">
            <v>1.518588</v>
          </cell>
          <cell r="F175">
            <v>2.301863</v>
          </cell>
          <cell r="G175">
            <v>3.1587800000000001</v>
          </cell>
          <cell r="H175">
            <v>3.8637199999999998</v>
          </cell>
          <cell r="I175">
            <v>4.6668580000000004</v>
          </cell>
          <cell r="J175">
            <v>5.3588500000000003</v>
          </cell>
        </row>
        <row r="176">
          <cell r="C176" t="str">
            <v>80088</v>
          </cell>
          <cell r="D176">
            <v>5.5860890000000003</v>
          </cell>
          <cell r="E176">
            <v>9.1458069999999996</v>
          </cell>
          <cell r="F176">
            <v>18.184284999999999</v>
          </cell>
          <cell r="G176">
            <v>18.026837</v>
          </cell>
          <cell r="H176">
            <v>23.103877000000001</v>
          </cell>
          <cell r="I176">
            <v>31.968848999999999</v>
          </cell>
          <cell r="J176">
            <v>32.943406000000003</v>
          </cell>
        </row>
        <row r="177">
          <cell r="C177" t="str">
            <v>80092</v>
          </cell>
          <cell r="D177">
            <v>1.470629</v>
          </cell>
          <cell r="E177">
            <v>3.4881869999999999</v>
          </cell>
          <cell r="F177">
            <v>5.4463489999999997</v>
          </cell>
          <cell r="G177">
            <v>7.107602</v>
          </cell>
          <cell r="H177">
            <v>9.0309360000000005</v>
          </cell>
          <cell r="I177">
            <v>10.572737</v>
          </cell>
          <cell r="J177">
            <v>12.153756</v>
          </cell>
        </row>
        <row r="178">
          <cell r="C178" t="str">
            <v>80094</v>
          </cell>
          <cell r="D178">
            <v>-9.3948000000000004E-2</v>
          </cell>
          <cell r="E178">
            <v>-1.6979000000000001E-2</v>
          </cell>
          <cell r="F178">
            <v>-2.97E-3</v>
          </cell>
          <cell r="G178">
            <v>1.456216</v>
          </cell>
          <cell r="H178">
            <v>2.0711219999999999</v>
          </cell>
          <cell r="I178">
            <v>2.6566900000000002</v>
          </cell>
          <cell r="J178">
            <v>3.2740680000000002</v>
          </cell>
        </row>
        <row r="179">
          <cell r="C179" t="str">
            <v>TMErrors</v>
          </cell>
          <cell r="D179">
            <v>1.0952E-2</v>
          </cell>
          <cell r="E179">
            <v>1.4260999999999999E-2</v>
          </cell>
          <cell r="F179">
            <v>1.8792E-2</v>
          </cell>
          <cell r="G179">
            <v>2.7139E-2</v>
          </cell>
          <cell r="H179">
            <v>9.8383999999999999E-2</v>
          </cell>
          <cell r="I179">
            <v>0.10222100000000001</v>
          </cell>
          <cell r="J179">
            <v>0.103492</v>
          </cell>
        </row>
        <row r="180">
          <cell r="C180" t="str">
            <v>TMOther</v>
          </cell>
          <cell r="I180">
            <v>3.8301597291200302</v>
          </cell>
        </row>
        <row r="181">
          <cell r="C181" t="str">
            <v>Plug-TM</v>
          </cell>
        </row>
        <row r="182">
          <cell r="F182">
            <v>1.000000000139778E-6</v>
          </cell>
        </row>
        <row r="190">
          <cell r="D190">
            <v>36.181407</v>
          </cell>
          <cell r="E190">
            <v>72.618077</v>
          </cell>
          <cell r="F190">
            <v>113.15673299999999</v>
          </cell>
          <cell r="G190">
            <v>156.36663100000004</v>
          </cell>
          <cell r="H190">
            <v>201.194805</v>
          </cell>
          <cell r="I190">
            <v>248.622939</v>
          </cell>
          <cell r="J190">
            <v>295.90957900000001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D191">
            <v>1</v>
          </cell>
          <cell r="E191">
            <v>2</v>
          </cell>
          <cell r="F191">
            <v>3</v>
          </cell>
          <cell r="G191">
            <v>4</v>
          </cell>
          <cell r="H191">
            <v>5</v>
          </cell>
          <cell r="I191">
            <v>6</v>
          </cell>
          <cell r="J191">
            <v>7</v>
          </cell>
          <cell r="K191">
            <v>8</v>
          </cell>
          <cell r="L191">
            <v>9</v>
          </cell>
          <cell r="M191">
            <v>10</v>
          </cell>
          <cell r="N191">
            <v>11</v>
          </cell>
          <cell r="O191">
            <v>12</v>
          </cell>
        </row>
        <row r="192">
          <cell r="C192" t="str">
            <v xml:space="preserve">Investment </v>
          </cell>
          <cell r="D192" t="str">
            <v>Jan</v>
          </cell>
          <cell r="E192" t="str">
            <v>Feb</v>
          </cell>
          <cell r="F192" t="str">
            <v>Mar</v>
          </cell>
          <cell r="G192" t="str">
            <v>Apr</v>
          </cell>
          <cell r="H192" t="str">
            <v>May</v>
          </cell>
          <cell r="I192" t="str">
            <v>Jun</v>
          </cell>
          <cell r="J192" t="str">
            <v>Jul</v>
          </cell>
          <cell r="K192" t="str">
            <v>Aug</v>
          </cell>
          <cell r="L192" t="str">
            <v>Sep</v>
          </cell>
          <cell r="M192" t="str">
            <v>Oct</v>
          </cell>
          <cell r="N192" t="str">
            <v>Nov</v>
          </cell>
          <cell r="O192" t="str">
            <v>Dec</v>
          </cell>
        </row>
        <row r="194">
          <cell r="C194" t="str">
            <v>DML01</v>
          </cell>
          <cell r="D194">
            <v>3.34</v>
          </cell>
          <cell r="E194">
            <v>6.9619999999999997</v>
          </cell>
          <cell r="F194">
            <v>10.923</v>
          </cell>
          <cell r="G194">
            <v>16.881</v>
          </cell>
          <cell r="H194">
            <v>21.827999999999999</v>
          </cell>
          <cell r="I194">
            <v>26.268999999999998</v>
          </cell>
          <cell r="J194">
            <v>33.082999999999998</v>
          </cell>
        </row>
        <row r="195">
          <cell r="C195" t="str">
            <v>DML02</v>
          </cell>
          <cell r="D195">
            <v>2.6059999999999999</v>
          </cell>
          <cell r="E195">
            <v>3.1739999999999999</v>
          </cell>
          <cell r="F195">
            <v>3.6040000000000001</v>
          </cell>
          <cell r="G195">
            <v>4.4180000000000001</v>
          </cell>
          <cell r="H195">
            <v>5.2089999999999996</v>
          </cell>
          <cell r="I195">
            <v>5.55</v>
          </cell>
          <cell r="J195">
            <v>5.968</v>
          </cell>
        </row>
        <row r="196">
          <cell r="C196" t="str">
            <v>DML03</v>
          </cell>
          <cell r="D196">
            <v>0.69599999999999995</v>
          </cell>
          <cell r="E196">
            <v>1.0720000000000001</v>
          </cell>
          <cell r="F196">
            <v>1.899</v>
          </cell>
          <cell r="G196">
            <v>2.9780000000000002</v>
          </cell>
          <cell r="H196">
            <v>4.6970000000000001</v>
          </cell>
          <cell r="I196">
            <v>6.4379999999999997</v>
          </cell>
          <cell r="J196">
            <v>8.2319999999999993</v>
          </cell>
        </row>
        <row r="197">
          <cell r="C197" t="str">
            <v>DML04</v>
          </cell>
          <cell r="D197">
            <v>0.48299999999999998</v>
          </cell>
          <cell r="E197">
            <v>0.97099999999999997</v>
          </cell>
          <cell r="F197">
            <v>1.4490000000000001</v>
          </cell>
          <cell r="G197">
            <v>2.2559999999999998</v>
          </cell>
          <cell r="H197">
            <v>3.2719999999999998</v>
          </cell>
          <cell r="I197">
            <v>4.4820000000000002</v>
          </cell>
          <cell r="J197">
            <v>5.6150000000000002</v>
          </cell>
        </row>
        <row r="198">
          <cell r="C198" t="str">
            <v>DML05</v>
          </cell>
          <cell r="D198">
            <v>0.65600000000000003</v>
          </cell>
          <cell r="E198">
            <v>1.46</v>
          </cell>
          <cell r="F198">
            <v>1.962</v>
          </cell>
          <cell r="G198">
            <v>3.359</v>
          </cell>
          <cell r="H198">
            <v>4.2670000000000003</v>
          </cell>
          <cell r="I198">
            <v>5.4</v>
          </cell>
          <cell r="J198">
            <v>6.5330000000000004</v>
          </cell>
        </row>
        <row r="199">
          <cell r="C199" t="str">
            <v>DML09</v>
          </cell>
          <cell r="D199">
            <v>0.74199999999999999</v>
          </cell>
          <cell r="E199">
            <v>1.9550000000000001</v>
          </cell>
          <cell r="F199">
            <v>3.0590000000000002</v>
          </cell>
          <cell r="G199">
            <v>5.5720000000000001</v>
          </cell>
          <cell r="H199">
            <v>7.4050000000000002</v>
          </cell>
          <cell r="I199">
            <v>9.0359999999999996</v>
          </cell>
          <cell r="J199">
            <v>10.464</v>
          </cell>
        </row>
        <row r="200">
          <cell r="C200" t="str">
            <v>DML10</v>
          </cell>
          <cell r="D200">
            <v>1.3220000000000001</v>
          </cell>
          <cell r="E200">
            <v>2.702</v>
          </cell>
          <cell r="F200">
            <v>4.1360000000000001</v>
          </cell>
          <cell r="G200">
            <v>5.681</v>
          </cell>
          <cell r="H200">
            <v>6.9480000000000004</v>
          </cell>
          <cell r="I200">
            <v>8.516</v>
          </cell>
          <cell r="J200">
            <v>9.8870000000000005</v>
          </cell>
        </row>
        <row r="201">
          <cell r="C201" t="str">
            <v>DML11</v>
          </cell>
          <cell r="D201">
            <v>0.248</v>
          </cell>
          <cell r="E201">
            <v>0.63500000000000001</v>
          </cell>
          <cell r="F201">
            <v>0.86199999999999999</v>
          </cell>
          <cell r="G201">
            <v>1.34</v>
          </cell>
          <cell r="H201">
            <v>1.6839999999999999</v>
          </cell>
          <cell r="I201">
            <v>2.056</v>
          </cell>
          <cell r="J201">
            <v>2.3959999999999999</v>
          </cell>
        </row>
        <row r="202">
          <cell r="C202" t="str">
            <v>DML12</v>
          </cell>
          <cell r="D202">
            <v>0.48599999999999999</v>
          </cell>
          <cell r="E202">
            <v>0.97899999999999998</v>
          </cell>
          <cell r="F202">
            <v>1.2729999999999999</v>
          </cell>
          <cell r="G202">
            <v>1.629</v>
          </cell>
          <cell r="H202">
            <v>1.9339999999999999</v>
          </cell>
          <cell r="I202">
            <v>2.3109999999999999</v>
          </cell>
          <cell r="J202">
            <v>3.0539999999999998</v>
          </cell>
        </row>
        <row r="203">
          <cell r="C203" t="str">
            <v>DML13</v>
          </cell>
          <cell r="D203">
            <v>0.17699999999999999</v>
          </cell>
          <cell r="E203">
            <v>0.34699999999999998</v>
          </cell>
          <cell r="F203">
            <v>0.496</v>
          </cell>
          <cell r="G203">
            <v>1.4279999999999999</v>
          </cell>
          <cell r="H203">
            <v>2.7010000000000001</v>
          </cell>
          <cell r="I203">
            <v>4.415</v>
          </cell>
          <cell r="J203">
            <v>6.1420000000000003</v>
          </cell>
        </row>
        <row r="204">
          <cell r="C204" t="str">
            <v>DML19</v>
          </cell>
          <cell r="D204">
            <v>0.78152900000000081</v>
          </cell>
          <cell r="E204">
            <v>2.7800959999999968</v>
          </cell>
          <cell r="F204">
            <v>4.7149279999999969</v>
          </cell>
          <cell r="G204">
            <v>5.6725330000000014</v>
          </cell>
          <cell r="H204">
            <v>7.2849320000000048</v>
          </cell>
          <cell r="I204">
            <v>8.7505850000000009</v>
          </cell>
          <cell r="J204">
            <v>10.107218999999986</v>
          </cell>
        </row>
        <row r="205">
          <cell r="C205" t="str">
            <v>LDMUR</v>
          </cell>
        </row>
        <row r="206">
          <cell r="C206" t="str">
            <v>H&amp;SDM</v>
          </cell>
          <cell r="D206">
            <v>1.5237000000000001E-2</v>
          </cell>
          <cell r="E206">
            <v>0.128215</v>
          </cell>
          <cell r="F206">
            <v>0.234295</v>
          </cell>
          <cell r="G206">
            <v>0.27561799999999997</v>
          </cell>
          <cell r="H206">
            <v>0.29639599999999999</v>
          </cell>
          <cell r="I206">
            <v>0.35472799999999999</v>
          </cell>
          <cell r="J206">
            <v>0.35204299999999999</v>
          </cell>
        </row>
        <row r="207">
          <cell r="C207" t="str">
            <v>DMF01</v>
          </cell>
          <cell r="D207">
            <v>0.309</v>
          </cell>
          <cell r="E207">
            <v>0.81200000000000006</v>
          </cell>
          <cell r="F207">
            <v>1.5960000000000001</v>
          </cell>
          <cell r="G207">
            <v>3.6179999999999999</v>
          </cell>
          <cell r="H207">
            <v>5.8390000000000004</v>
          </cell>
          <cell r="I207">
            <v>8.7940000000000005</v>
          </cell>
          <cell r="J207">
            <v>11.673</v>
          </cell>
        </row>
        <row r="208">
          <cell r="C208" t="str">
            <v>DMF02</v>
          </cell>
          <cell r="D208">
            <v>5.0439999999999996</v>
          </cell>
          <cell r="E208">
            <v>10.413</v>
          </cell>
          <cell r="F208">
            <v>14.247</v>
          </cell>
          <cell r="G208">
            <v>20.603000000000002</v>
          </cell>
          <cell r="H208">
            <v>25.856999999999999</v>
          </cell>
          <cell r="I208">
            <v>31.907</v>
          </cell>
          <cell r="J208">
            <v>37.590000000000003</v>
          </cell>
        </row>
        <row r="209">
          <cell r="C209" t="str">
            <v>DMF03</v>
          </cell>
          <cell r="D209">
            <v>0.434</v>
          </cell>
          <cell r="E209">
            <v>1.022</v>
          </cell>
          <cell r="F209">
            <v>1.738</v>
          </cell>
          <cell r="G209">
            <v>2.8119999999999998</v>
          </cell>
          <cell r="H209">
            <v>3.7509999999999999</v>
          </cell>
          <cell r="I209">
            <v>4.6100000000000003</v>
          </cell>
          <cell r="J209">
            <v>5.1230000000000002</v>
          </cell>
        </row>
        <row r="210">
          <cell r="C210" t="str">
            <v>DMF04</v>
          </cell>
          <cell r="D210">
            <v>0.68751300000000004</v>
          </cell>
          <cell r="E210">
            <v>1.2323389999999996</v>
          </cell>
          <cell r="F210">
            <v>2.0171680000000016</v>
          </cell>
          <cell r="G210">
            <v>3.0960799999999971</v>
          </cell>
          <cell r="H210">
            <v>3.9345720000000028</v>
          </cell>
          <cell r="I210">
            <v>4.9913840000000036</v>
          </cell>
          <cell r="J210">
            <v>6.0836959999999962</v>
          </cell>
        </row>
        <row r="211">
          <cell r="C211" t="str">
            <v>FDMUR</v>
          </cell>
        </row>
        <row r="212">
          <cell r="C212" t="str">
            <v>80039</v>
          </cell>
          <cell r="D212">
            <v>0.22001999999999999</v>
          </cell>
          <cell r="E212">
            <v>0.44803900000000002</v>
          </cell>
          <cell r="F212">
            <v>0.58510600000000001</v>
          </cell>
          <cell r="G212">
            <v>0.810311</v>
          </cell>
          <cell r="H212">
            <v>1.0338350000000001</v>
          </cell>
          <cell r="I212">
            <v>1.2537590000000001</v>
          </cell>
          <cell r="J212">
            <v>1.4280790000000001</v>
          </cell>
        </row>
        <row r="213">
          <cell r="C213" t="str">
            <v>80040</v>
          </cell>
          <cell r="D213">
            <v>1.3924730000000001</v>
          </cell>
          <cell r="E213">
            <v>3.501719</v>
          </cell>
          <cell r="F213">
            <v>4.907286</v>
          </cell>
          <cell r="G213">
            <v>7.3088829999999998</v>
          </cell>
          <cell r="H213">
            <v>9.3258480000000006</v>
          </cell>
          <cell r="I213">
            <v>13.45101</v>
          </cell>
          <cell r="J213">
            <v>16.862458</v>
          </cell>
        </row>
        <row r="214">
          <cell r="C214" t="str">
            <v>80056</v>
          </cell>
          <cell r="D214">
            <v>3.1401029999999999</v>
          </cell>
          <cell r="E214">
            <v>6.3370870000000004</v>
          </cell>
          <cell r="F214">
            <v>9.4444009999999992</v>
          </cell>
          <cell r="G214">
            <v>12.781909000000001</v>
          </cell>
          <cell r="H214">
            <v>15.629115000000001</v>
          </cell>
          <cell r="I214">
            <v>18.736953</v>
          </cell>
          <cell r="J214">
            <v>21.844791000000001</v>
          </cell>
        </row>
        <row r="215">
          <cell r="C215" t="str">
            <v>80057</v>
          </cell>
          <cell r="D215">
            <v>-0.18851699999999999</v>
          </cell>
          <cell r="E215">
            <v>0.105853</v>
          </cell>
          <cell r="F215">
            <v>0.24671000000000001</v>
          </cell>
          <cell r="G215">
            <v>0.277725</v>
          </cell>
          <cell r="H215">
            <v>0.67970399999999997</v>
          </cell>
          <cell r="I215">
            <v>0.74634400000000001</v>
          </cell>
          <cell r="J215">
            <v>1.0739620000000001</v>
          </cell>
        </row>
        <row r="216">
          <cell r="C216" t="str">
            <v>80072</v>
          </cell>
          <cell r="D216">
            <v>0.47927799999999998</v>
          </cell>
          <cell r="E216">
            <v>0.87723300000000004</v>
          </cell>
          <cell r="F216">
            <v>1.3918109999999999</v>
          </cell>
          <cell r="G216">
            <v>1.975425</v>
          </cell>
          <cell r="H216">
            <v>2.4727640000000002</v>
          </cell>
          <cell r="I216">
            <v>3.0317500000000002</v>
          </cell>
          <cell r="J216">
            <v>4.1048660000000003</v>
          </cell>
        </row>
        <row r="217">
          <cell r="C217" t="str">
            <v>80081</v>
          </cell>
          <cell r="D217">
            <v>0.166268</v>
          </cell>
          <cell r="E217">
            <v>0.31666299999999997</v>
          </cell>
          <cell r="F217">
            <v>0.50519599999999998</v>
          </cell>
          <cell r="G217">
            <v>0.91476500000000005</v>
          </cell>
          <cell r="H217">
            <v>0.96877400000000002</v>
          </cell>
          <cell r="I217">
            <v>1.380342</v>
          </cell>
          <cell r="J217">
            <v>1.82673</v>
          </cell>
        </row>
        <row r="218">
          <cell r="C218" t="str">
            <v>DSPM</v>
          </cell>
          <cell r="D218">
            <v>0.300068</v>
          </cell>
          <cell r="E218">
            <v>0.63958899999999996</v>
          </cell>
          <cell r="F218">
            <v>1.141777</v>
          </cell>
          <cell r="G218">
            <v>1.6801360000000001</v>
          </cell>
          <cell r="H218">
            <v>2.5733579999999998</v>
          </cell>
          <cell r="I218">
            <v>3.3543020000000001</v>
          </cell>
          <cell r="J218">
            <v>4.2722429999999996</v>
          </cell>
        </row>
        <row r="219">
          <cell r="C219" t="str">
            <v>DTPP</v>
          </cell>
          <cell r="D219">
            <v>0.44739800000000002</v>
          </cell>
          <cell r="E219">
            <v>0.76863999999999999</v>
          </cell>
          <cell r="F219">
            <v>0.933419</v>
          </cell>
          <cell r="G219">
            <v>1.2738640000000001</v>
          </cell>
          <cell r="H219">
            <v>1.583024</v>
          </cell>
          <cell r="I219">
            <v>2.0108790000000001</v>
          </cell>
          <cell r="J219">
            <v>2.7805789999999999</v>
          </cell>
        </row>
        <row r="220">
          <cell r="C220" t="str">
            <v>DSCPM</v>
          </cell>
          <cell r="D220">
            <v>0.374643</v>
          </cell>
          <cell r="E220">
            <v>0.77786500000000003</v>
          </cell>
          <cell r="F220">
            <v>1.1646529999999999</v>
          </cell>
          <cell r="G220">
            <v>1.431583</v>
          </cell>
          <cell r="H220">
            <v>1.9963360000000001</v>
          </cell>
          <cell r="I220">
            <v>2.9810080000000001</v>
          </cell>
          <cell r="J220">
            <v>3.7736320000000001</v>
          </cell>
        </row>
        <row r="221">
          <cell r="C221" t="str">
            <v>DSCDM</v>
          </cell>
          <cell r="D221">
            <v>5.2890000000000003E-3</v>
          </cell>
          <cell r="E221">
            <v>8.9949999999999995E-3</v>
          </cell>
          <cell r="F221">
            <v>1.1901E-2</v>
          </cell>
          <cell r="G221">
            <v>4.6285E-2</v>
          </cell>
          <cell r="H221">
            <v>6.2108999999999998E-2</v>
          </cell>
          <cell r="I221">
            <v>7.7286999999999995E-2</v>
          </cell>
          <cell r="J221">
            <v>8.8711999999999999E-2</v>
          </cell>
        </row>
        <row r="222">
          <cell r="C222" t="str">
            <v>DSOP</v>
          </cell>
          <cell r="D222">
            <v>2.2560000000000002E-3</v>
          </cell>
          <cell r="E222">
            <v>9.5200000000000007E-3</v>
          </cell>
          <cell r="F222">
            <v>1.8336000000000002E-2</v>
          </cell>
          <cell r="G222">
            <v>2.9791999999999999E-2</v>
          </cell>
          <cell r="H222">
            <v>3.6887000000000003E-2</v>
          </cell>
          <cell r="I222">
            <v>3.6567000000000002E-2</v>
          </cell>
          <cell r="J222">
            <v>3.6567000000000002E-2</v>
          </cell>
        </row>
        <row r="223">
          <cell r="C223" t="str">
            <v>MMD</v>
          </cell>
          <cell r="D223">
            <v>0.30502899999999999</v>
          </cell>
          <cell r="E223">
            <v>0.71429699999999996</v>
          </cell>
          <cell r="F223">
            <v>1.0807979999999999</v>
          </cell>
          <cell r="G223">
            <v>1.479441</v>
          </cell>
          <cell r="H223">
            <v>2.0829979999999999</v>
          </cell>
          <cell r="I223">
            <v>2.5692189999999999</v>
          </cell>
          <cell r="J223">
            <v>3.0326789999999999</v>
          </cell>
        </row>
        <row r="224">
          <cell r="C224" t="str">
            <v>DOM</v>
          </cell>
          <cell r="D224">
            <v>9.4622999999999902E-2</v>
          </cell>
          <cell r="E224">
            <v>0.17525600000000008</v>
          </cell>
          <cell r="F224">
            <v>0.21738700000000044</v>
          </cell>
          <cell r="G224">
            <v>0.47029800000000055</v>
          </cell>
          <cell r="H224">
            <v>0.68358500000000078</v>
          </cell>
          <cell r="I224">
            <v>0.92269900000000149</v>
          </cell>
          <cell r="J224">
            <v>1.1845070000000035</v>
          </cell>
        </row>
        <row r="225">
          <cell r="C225" t="str">
            <v>SDMUR</v>
          </cell>
        </row>
        <row r="226">
          <cell r="C226" t="str">
            <v>OOMDM</v>
          </cell>
        </row>
        <row r="227">
          <cell r="C227" t="str">
            <v>80074</v>
          </cell>
          <cell r="D227">
            <v>0.67132000000000003</v>
          </cell>
          <cell r="E227">
            <v>1.3733820000000001</v>
          </cell>
          <cell r="F227">
            <v>2.105553</v>
          </cell>
          <cell r="G227">
            <v>2.9947940000000002</v>
          </cell>
          <cell r="H227">
            <v>3.6266940000000001</v>
          </cell>
          <cell r="I227">
            <v>4.414212</v>
          </cell>
          <cell r="J227">
            <v>5.2507570000000001</v>
          </cell>
        </row>
        <row r="228">
          <cell r="C228" t="str">
            <v>80076</v>
          </cell>
          <cell r="D228">
            <v>5.6208000000000001E-2</v>
          </cell>
          <cell r="E228">
            <v>0.113112</v>
          </cell>
          <cell r="F228">
            <v>0.170983</v>
          </cell>
          <cell r="G228">
            <v>0.23979500000000001</v>
          </cell>
          <cell r="H228">
            <v>0.28937099999999999</v>
          </cell>
          <cell r="I228">
            <v>0.25658199999999998</v>
          </cell>
          <cell r="J228">
            <v>0.421682</v>
          </cell>
        </row>
        <row r="229">
          <cell r="C229">
            <v>13842</v>
          </cell>
          <cell r="D229">
            <v>0.38244699999999998</v>
          </cell>
          <cell r="E229">
            <v>0.61199999999999999</v>
          </cell>
          <cell r="F229">
            <v>1.0409999999999999</v>
          </cell>
          <cell r="G229">
            <v>1.1679999999999999</v>
          </cell>
          <cell r="H229">
            <v>1.5609999999999999</v>
          </cell>
          <cell r="I229">
            <v>2.0030000000000001</v>
          </cell>
          <cell r="J229">
            <v>2.2764000000000002</v>
          </cell>
        </row>
        <row r="230">
          <cell r="C230" t="str">
            <v>14222</v>
          </cell>
          <cell r="D230">
            <v>0.27998699999999999</v>
          </cell>
          <cell r="E230">
            <v>0.32400000000000001</v>
          </cell>
          <cell r="F230">
            <v>0.40500000000000003</v>
          </cell>
          <cell r="G230">
            <v>0.46899999999999997</v>
          </cell>
          <cell r="H230">
            <v>0.61799999999999999</v>
          </cell>
          <cell r="I230">
            <v>0.90500000000000003</v>
          </cell>
          <cell r="J230">
            <v>1.2063999999999999</v>
          </cell>
        </row>
        <row r="231">
          <cell r="C231">
            <v>14353</v>
          </cell>
          <cell r="D231">
            <v>3.107E-2</v>
          </cell>
          <cell r="E231">
            <v>4.6281999999999997E-2</v>
          </cell>
          <cell r="F231">
            <v>6.7000000000000004E-2</v>
          </cell>
          <cell r="G231">
            <v>0.13500000000000001</v>
          </cell>
          <cell r="H231">
            <v>0.16500000000000001</v>
          </cell>
          <cell r="I231">
            <v>0.17799999999999999</v>
          </cell>
          <cell r="J231">
            <v>0.21540000000000001</v>
          </cell>
        </row>
        <row r="232">
          <cell r="C232">
            <v>15115</v>
          </cell>
          <cell r="D232">
            <v>2.0109999999999999E-2</v>
          </cell>
          <cell r="E232">
            <v>6.2E-2</v>
          </cell>
          <cell r="F232">
            <v>9.2999999999999999E-2</v>
          </cell>
          <cell r="G232">
            <v>0.13600000000000001</v>
          </cell>
          <cell r="H232">
            <v>0.19900000000000001</v>
          </cell>
          <cell r="I232">
            <v>0.245</v>
          </cell>
          <cell r="J232">
            <v>0.27450000000000002</v>
          </cell>
        </row>
        <row r="233">
          <cell r="C233" t="str">
            <v>EDMMMP</v>
          </cell>
          <cell r="D233">
            <v>2.6519999999999998E-3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C234" t="str">
            <v>EDMO</v>
          </cell>
          <cell r="D234">
            <v>2.5100000000000011E-2</v>
          </cell>
          <cell r="E234">
            <v>9.8759999999999959E-3</v>
          </cell>
          <cell r="F234">
            <v>4.518600000000017E-2</v>
          </cell>
          <cell r="G234">
            <v>0.16966100000000006</v>
          </cell>
          <cell r="H234">
            <v>0.24741500000000016</v>
          </cell>
          <cell r="I234">
            <v>0.31891199999999964</v>
          </cell>
          <cell r="J234">
            <v>0.45917300000000028</v>
          </cell>
        </row>
        <row r="235">
          <cell r="C235" t="str">
            <v>EDMUR</v>
          </cell>
        </row>
        <row r="236">
          <cell r="C236" t="str">
            <v>12442</v>
          </cell>
          <cell r="D236">
            <v>9.3509999999999999E-3</v>
          </cell>
          <cell r="E236">
            <v>1.1133000000000001E-2</v>
          </cell>
          <cell r="F236">
            <v>1.3436999999999999E-2</v>
          </cell>
          <cell r="G236">
            <v>1.554E-2</v>
          </cell>
          <cell r="H236">
            <v>9.2886999999999997E-2</v>
          </cell>
          <cell r="I236">
            <v>0.11863600000000001</v>
          </cell>
          <cell r="J236">
            <v>0.14758199999999999</v>
          </cell>
        </row>
        <row r="237">
          <cell r="C237">
            <v>13764</v>
          </cell>
        </row>
        <row r="238">
          <cell r="C238">
            <v>13767</v>
          </cell>
        </row>
        <row r="239">
          <cell r="C239" t="str">
            <v>13821</v>
          </cell>
        </row>
        <row r="240">
          <cell r="C240" t="str">
            <v>13822</v>
          </cell>
        </row>
        <row r="241">
          <cell r="C241" t="str">
            <v>13969</v>
          </cell>
        </row>
        <row r="242">
          <cell r="C242" t="str">
            <v>13997</v>
          </cell>
        </row>
        <row r="243">
          <cell r="C243" t="str">
            <v>14019</v>
          </cell>
        </row>
        <row r="244">
          <cell r="C244" t="str">
            <v>14062</v>
          </cell>
          <cell r="D244">
            <v>8.2950000000000003E-3</v>
          </cell>
          <cell r="E244">
            <v>7.5864000000000001E-2</v>
          </cell>
          <cell r="F244">
            <v>8.6640999999999996E-2</v>
          </cell>
          <cell r="G244">
            <v>0.131943</v>
          </cell>
          <cell r="H244">
            <v>0.439467</v>
          </cell>
          <cell r="I244">
            <v>0.513351</v>
          </cell>
          <cell r="J244">
            <v>0.513266</v>
          </cell>
        </row>
        <row r="245">
          <cell r="C245" t="str">
            <v>14063</v>
          </cell>
        </row>
        <row r="246">
          <cell r="C246" t="str">
            <v>14290</v>
          </cell>
        </row>
        <row r="247">
          <cell r="C247">
            <v>14293</v>
          </cell>
        </row>
        <row r="248">
          <cell r="C248">
            <v>14296</v>
          </cell>
        </row>
        <row r="249">
          <cell r="C249" t="str">
            <v>14445</v>
          </cell>
        </row>
        <row r="250">
          <cell r="C250" t="str">
            <v>14638</v>
          </cell>
          <cell r="D250">
            <v>1.7500000000000002E-2</v>
          </cell>
          <cell r="E250">
            <v>1.7500000000000002E-2</v>
          </cell>
          <cell r="F250">
            <v>1.7500000000000002E-2</v>
          </cell>
          <cell r="G250">
            <v>1.7500000000000002E-2</v>
          </cell>
          <cell r="H250">
            <v>1.7500000000000002E-2</v>
          </cell>
          <cell r="I250">
            <v>1.7500000000000002E-2</v>
          </cell>
          <cell r="J250">
            <v>1.7500000000000002E-2</v>
          </cell>
        </row>
        <row r="251">
          <cell r="C251" t="str">
            <v>14949</v>
          </cell>
          <cell r="E251">
            <v>1.7139999999999999E-2</v>
          </cell>
        </row>
        <row r="252">
          <cell r="C252" t="str">
            <v>14950</v>
          </cell>
          <cell r="I252">
            <v>0.34749000000000002</v>
          </cell>
          <cell r="J252">
            <v>0.32667000000000002</v>
          </cell>
        </row>
        <row r="253">
          <cell r="C253" t="str">
            <v>15022</v>
          </cell>
          <cell r="F253">
            <v>-1.3295E-2</v>
          </cell>
          <cell r="G253">
            <v>-1.3295E-2</v>
          </cell>
          <cell r="H253">
            <v>-1.2078E-2</v>
          </cell>
          <cell r="I253">
            <v>8.567E-3</v>
          </cell>
          <cell r="J253">
            <v>4.3866000000000002E-2</v>
          </cell>
        </row>
        <row r="254">
          <cell r="C254" t="str">
            <v>15145</v>
          </cell>
        </row>
        <row r="255">
          <cell r="C255">
            <v>15146</v>
          </cell>
        </row>
        <row r="256">
          <cell r="C256">
            <v>15147</v>
          </cell>
        </row>
        <row r="257">
          <cell r="C257" t="str">
            <v>15213</v>
          </cell>
        </row>
        <row r="258">
          <cell r="C258">
            <v>15247</v>
          </cell>
        </row>
        <row r="259">
          <cell r="C259" t="str">
            <v>15372</v>
          </cell>
        </row>
        <row r="260">
          <cell r="C260" t="str">
            <v>15425</v>
          </cell>
          <cell r="F260">
            <v>8.0000000000000002E-3</v>
          </cell>
          <cell r="G260">
            <v>8.0000000000000002E-3</v>
          </cell>
          <cell r="H260">
            <v>8.0000000000000002E-3</v>
          </cell>
          <cell r="I260">
            <v>0.03</v>
          </cell>
          <cell r="J260">
            <v>0.03</v>
          </cell>
        </row>
        <row r="261">
          <cell r="C261" t="str">
            <v>15456</v>
          </cell>
          <cell r="D261">
            <v>-0.28710000000000002</v>
          </cell>
        </row>
        <row r="262">
          <cell r="C262">
            <v>15478</v>
          </cell>
        </row>
        <row r="263">
          <cell r="C263">
            <v>15479</v>
          </cell>
        </row>
        <row r="264">
          <cell r="C264">
            <v>15753</v>
          </cell>
          <cell r="F264">
            <v>0.70328800000000002</v>
          </cell>
          <cell r="G264">
            <v>0.71383700000000005</v>
          </cell>
          <cell r="H264">
            <v>0.70328800000000002</v>
          </cell>
          <cell r="I264">
            <v>0.70328800000000002</v>
          </cell>
          <cell r="J264">
            <v>0.70328800000000002</v>
          </cell>
        </row>
        <row r="265">
          <cell r="C265" t="str">
            <v>13806</v>
          </cell>
          <cell r="D265">
            <v>-8.0999999999999996E-4</v>
          </cell>
          <cell r="E265">
            <v>-0.21777199999999999</v>
          </cell>
          <cell r="F265">
            <v>-0.20580999999999999</v>
          </cell>
          <cell r="G265">
            <v>-0.20580999999999999</v>
          </cell>
          <cell r="H265">
            <v>0.28201799999999999</v>
          </cell>
          <cell r="I265">
            <v>0.39201799999999998</v>
          </cell>
          <cell r="J265">
            <v>0.41261799999999998</v>
          </cell>
        </row>
        <row r="266">
          <cell r="C266" t="str">
            <v>CDM-DM</v>
          </cell>
          <cell r="D266">
            <v>0.30215700000000001</v>
          </cell>
          <cell r="E266">
            <v>0.37594300000000003</v>
          </cell>
          <cell r="F266">
            <v>0.64311700000000005</v>
          </cell>
          <cell r="G266">
            <v>0.25586300000000001</v>
          </cell>
          <cell r="H266">
            <v>0.38637300000000002</v>
          </cell>
          <cell r="I266">
            <v>0.45433699999999999</v>
          </cell>
          <cell r="J266">
            <v>0.53469299999999997</v>
          </cell>
        </row>
        <row r="267">
          <cell r="C267" t="str">
            <v>4343</v>
          </cell>
          <cell r="J267">
            <v>6.7679999999999997E-3</v>
          </cell>
        </row>
        <row r="268">
          <cell r="C268" t="str">
            <v>12565</v>
          </cell>
          <cell r="D268">
            <v>0.60526500000000005</v>
          </cell>
          <cell r="E268">
            <v>1.0922989999999999</v>
          </cell>
          <cell r="F268">
            <v>1.6078250000000001</v>
          </cell>
          <cell r="G268">
            <v>2.063053</v>
          </cell>
          <cell r="H268">
            <v>2.576228</v>
          </cell>
          <cell r="I268">
            <v>3.3062800000000001</v>
          </cell>
          <cell r="J268">
            <v>4.6161709999999996</v>
          </cell>
        </row>
        <row r="269">
          <cell r="C269" t="str">
            <v>DREM</v>
          </cell>
        </row>
        <row r="270">
          <cell r="C270" t="str">
            <v>DPTR</v>
          </cell>
          <cell r="D270">
            <v>0.35673100000000002</v>
          </cell>
          <cell r="E270">
            <v>0.71133299999999999</v>
          </cell>
          <cell r="F270">
            <v>1.1364320000000001</v>
          </cell>
          <cell r="G270">
            <v>1.238534</v>
          </cell>
          <cell r="H270">
            <v>1.8952070000000001</v>
          </cell>
          <cell r="I270">
            <v>2.2509839999999999</v>
          </cell>
          <cell r="J270">
            <v>2.646315</v>
          </cell>
        </row>
        <row r="271">
          <cell r="C271" t="str">
            <v>DIMS</v>
          </cell>
          <cell r="D271">
            <v>3.93824</v>
          </cell>
          <cell r="E271">
            <v>6.2765440000000003</v>
          </cell>
          <cell r="F271">
            <v>11.387935000000001</v>
          </cell>
          <cell r="G271">
            <v>15.352529000000001</v>
          </cell>
          <cell r="H271">
            <v>19.427546</v>
          </cell>
          <cell r="I271">
            <v>23.258659999999999</v>
          </cell>
          <cell r="J271">
            <v>26.790606</v>
          </cell>
        </row>
        <row r="272">
          <cell r="C272" t="str">
            <v>DOGO</v>
          </cell>
          <cell r="D272">
            <v>5.3506999999999999E-2</v>
          </cell>
          <cell r="E272">
            <v>0.12612799999999999</v>
          </cell>
          <cell r="F272">
            <v>0.17913200000000001</v>
          </cell>
          <cell r="G272">
            <v>0.21776000000000001</v>
          </cell>
          <cell r="H272">
            <v>0.26042100000000001</v>
          </cell>
          <cell r="I272">
            <v>0.28331400000000001</v>
          </cell>
          <cell r="J272">
            <v>0.46388000000000001</v>
          </cell>
        </row>
        <row r="273">
          <cell r="C273" t="str">
            <v>CSEDM</v>
          </cell>
        </row>
        <row r="274">
          <cell r="C274" t="str">
            <v>OTHCP-DM</v>
          </cell>
        </row>
        <row r="275">
          <cell r="C275" t="str">
            <v>80055</v>
          </cell>
          <cell r="D275">
            <v>0.37675599999999998</v>
          </cell>
        </row>
        <row r="276">
          <cell r="C276" t="str">
            <v>80070</v>
          </cell>
          <cell r="D276">
            <v>5.058E-2</v>
          </cell>
          <cell r="E276">
            <v>4.1293000000000003E-2</v>
          </cell>
          <cell r="F276">
            <v>0.64231799999999994</v>
          </cell>
          <cell r="G276">
            <v>0.69924799999999998</v>
          </cell>
          <cell r="H276">
            <v>0.75711600000000001</v>
          </cell>
          <cell r="I276">
            <v>0.76317900000000005</v>
          </cell>
          <cell r="J276">
            <v>0.87215500000000001</v>
          </cell>
        </row>
        <row r="277">
          <cell r="C277" t="str">
            <v>80080</v>
          </cell>
          <cell r="H277">
            <v>5.4640000000000001E-3</v>
          </cell>
          <cell r="I277">
            <v>7.8869999999999999E-3</v>
          </cell>
          <cell r="J277">
            <v>2.016E-3</v>
          </cell>
        </row>
        <row r="278">
          <cell r="C278" t="str">
            <v>80024</v>
          </cell>
        </row>
        <row r="279">
          <cell r="C279" t="str">
            <v>80026</v>
          </cell>
          <cell r="D279">
            <v>-0.45900000000000002</v>
          </cell>
          <cell r="E279">
            <v>-0.58599999999999997</v>
          </cell>
          <cell r="F279">
            <v>-0.89400000000000002</v>
          </cell>
          <cell r="G279">
            <v>-1.3260000000000001</v>
          </cell>
          <cell r="H279">
            <v>-1.6579999999999999</v>
          </cell>
          <cell r="I279">
            <v>-2.3879999999999999</v>
          </cell>
          <cell r="J279">
            <v>-2.919</v>
          </cell>
        </row>
        <row r="280">
          <cell r="C280" t="str">
            <v>80030</v>
          </cell>
          <cell r="D280">
            <v>-0.92600000000000005</v>
          </cell>
          <cell r="E280">
            <v>-1.8520000000000001</v>
          </cell>
          <cell r="F280">
            <v>-2.778</v>
          </cell>
          <cell r="G280">
            <v>-3.7040000000000002</v>
          </cell>
          <cell r="H280">
            <v>-4.63</v>
          </cell>
          <cell r="I280">
            <v>-5.556</v>
          </cell>
          <cell r="J280">
            <v>-6.4820000000000002</v>
          </cell>
        </row>
        <row r="281">
          <cell r="C281" t="str">
            <v>80031</v>
          </cell>
        </row>
        <row r="282">
          <cell r="C282" t="str">
            <v>80033</v>
          </cell>
          <cell r="D282">
            <v>1.773628</v>
          </cell>
          <cell r="E282">
            <v>4.6637529999999998</v>
          </cell>
          <cell r="F282">
            <v>4.7361839999999997</v>
          </cell>
          <cell r="G282">
            <v>5.671513</v>
          </cell>
          <cell r="H282">
            <v>3.9981339999999999</v>
          </cell>
          <cell r="I282">
            <v>-1.297617</v>
          </cell>
          <cell r="J282">
            <v>-2.0511379999999999</v>
          </cell>
        </row>
        <row r="283">
          <cell r="C283" t="str">
            <v>80049</v>
          </cell>
          <cell r="D283">
            <v>-5.0296430000000001</v>
          </cell>
          <cell r="E283">
            <v>-8.4716210000000007</v>
          </cell>
          <cell r="F283">
            <v>-12.019432999999999</v>
          </cell>
          <cell r="G283">
            <v>-17.577864999999999</v>
          </cell>
          <cell r="H283">
            <v>-22.485941</v>
          </cell>
          <cell r="I283">
            <v>-27.658740999999999</v>
          </cell>
          <cell r="J283">
            <v>-33.100211999999999</v>
          </cell>
        </row>
        <row r="284">
          <cell r="C284" t="str">
            <v>80050</v>
          </cell>
          <cell r="D284">
            <v>-5.8899E-2</v>
          </cell>
          <cell r="E284">
            <v>-0.76920900000000003</v>
          </cell>
          <cell r="F284">
            <v>-2.0546199999999999</v>
          </cell>
          <cell r="G284">
            <v>-1.8508020000000001</v>
          </cell>
          <cell r="H284">
            <v>-0.260266</v>
          </cell>
          <cell r="I284">
            <v>-6.2467000000000002E-2</v>
          </cell>
          <cell r="J284">
            <v>0.622776</v>
          </cell>
        </row>
        <row r="285">
          <cell r="C285" t="str">
            <v>80052</v>
          </cell>
        </row>
        <row r="286">
          <cell r="C286" t="str">
            <v>80053</v>
          </cell>
          <cell r="F286">
            <v>7.3885999999999993E-2</v>
          </cell>
          <cell r="G286">
            <v>7.3963000000000001E-2</v>
          </cell>
          <cell r="H286">
            <v>8.1714999999999996E-2</v>
          </cell>
          <cell r="I286">
            <v>8.7042999999999995E-2</v>
          </cell>
          <cell r="J286">
            <v>8.6982000000000004E-2</v>
          </cell>
        </row>
        <row r="287">
          <cell r="C287" t="str">
            <v>80059</v>
          </cell>
          <cell r="D287">
            <v>0.455646</v>
          </cell>
          <cell r="E287">
            <v>0.85654799999999998</v>
          </cell>
          <cell r="F287">
            <v>1.1989810000000001</v>
          </cell>
          <cell r="G287">
            <v>1.794656</v>
          </cell>
          <cell r="H287">
            <v>1.7274099999999999</v>
          </cell>
          <cell r="I287">
            <v>2.8874149999999998</v>
          </cell>
          <cell r="J287">
            <v>3.3917609999999998</v>
          </cell>
        </row>
        <row r="288">
          <cell r="C288" t="str">
            <v>80065</v>
          </cell>
        </row>
        <row r="289">
          <cell r="C289" t="str">
            <v>80083</v>
          </cell>
          <cell r="D289">
            <v>0.98059799999999997</v>
          </cell>
          <cell r="E289">
            <v>2.3009539999999999</v>
          </cell>
          <cell r="F289">
            <v>3.603459</v>
          </cell>
          <cell r="G289">
            <v>6.0488189999999999</v>
          </cell>
          <cell r="H289">
            <v>7.276999</v>
          </cell>
          <cell r="I289">
            <v>8.6059809999999999</v>
          </cell>
          <cell r="J289">
            <v>10.070442</v>
          </cell>
        </row>
        <row r="290">
          <cell r="C290" t="str">
            <v>80085</v>
          </cell>
          <cell r="D290">
            <v>0.13067799999999999</v>
          </cell>
          <cell r="E290">
            <v>0.33559899999999998</v>
          </cell>
          <cell r="F290">
            <v>0.467275</v>
          </cell>
          <cell r="G290">
            <v>0.61613399999999996</v>
          </cell>
          <cell r="H290">
            <v>0.89486399999999999</v>
          </cell>
          <cell r="I290">
            <v>1.2196050000000001</v>
          </cell>
          <cell r="J290">
            <v>1.923149</v>
          </cell>
        </row>
        <row r="291">
          <cell r="C291" t="str">
            <v>80087</v>
          </cell>
          <cell r="D291">
            <v>1.1015729999999999</v>
          </cell>
          <cell r="E291">
            <v>1.651742</v>
          </cell>
          <cell r="F291">
            <v>2.5057990000000001</v>
          </cell>
          <cell r="G291">
            <v>3.4357500000000001</v>
          </cell>
          <cell r="H291">
            <v>4.2025009999999998</v>
          </cell>
          <cell r="I291">
            <v>5.07606</v>
          </cell>
          <cell r="J291">
            <v>5.8287279999999999</v>
          </cell>
        </row>
        <row r="292">
          <cell r="C292" t="str">
            <v>80089</v>
          </cell>
          <cell r="D292">
            <v>4.8943779999999997</v>
          </cell>
          <cell r="E292">
            <v>8.013306</v>
          </cell>
          <cell r="F292">
            <v>15.932572</v>
          </cell>
          <cell r="G292">
            <v>15.794620999999999</v>
          </cell>
          <cell r="H292">
            <v>20.242984</v>
          </cell>
          <cell r="I292">
            <v>28.01023</v>
          </cell>
          <cell r="J292">
            <v>28.86411</v>
          </cell>
        </row>
        <row r="293">
          <cell r="C293" t="str">
            <v>80093</v>
          </cell>
          <cell r="D293">
            <v>1.7263900000000001</v>
          </cell>
          <cell r="E293">
            <v>4.0948279999999997</v>
          </cell>
          <cell r="F293">
            <v>6.3935399999999998</v>
          </cell>
          <cell r="G293">
            <v>8.3437070000000002</v>
          </cell>
          <cell r="H293">
            <v>10.601533</v>
          </cell>
          <cell r="I293">
            <v>12.411474</v>
          </cell>
          <cell r="J293">
            <v>14.267452</v>
          </cell>
        </row>
        <row r="294">
          <cell r="C294" t="str">
            <v>80095</v>
          </cell>
          <cell r="D294">
            <v>-7.3518E-2</v>
          </cell>
          <cell r="E294">
            <v>-1.3285999999999999E-2</v>
          </cell>
          <cell r="F294">
            <v>-2.3240000000000001E-3</v>
          </cell>
          <cell r="G294">
            <v>1.139535</v>
          </cell>
          <cell r="H294">
            <v>1.6207180000000001</v>
          </cell>
          <cell r="I294">
            <v>2.0789430000000002</v>
          </cell>
          <cell r="J294">
            <v>2.5620599999999998</v>
          </cell>
        </row>
        <row r="295">
          <cell r="C295" t="str">
            <v>DMErrors</v>
          </cell>
        </row>
        <row r="296">
          <cell r="C296" t="str">
            <v>DMOther</v>
          </cell>
        </row>
        <row r="297">
          <cell r="C297" t="str">
            <v>Plug-DM</v>
          </cell>
        </row>
        <row r="307">
          <cell r="D307">
            <v>62.610986021800024</v>
          </cell>
          <cell r="E307">
            <v>121.80306899</v>
          </cell>
          <cell r="F307">
            <v>186.97728833000014</v>
          </cell>
          <cell r="G307">
            <v>269.15396571999997</v>
          </cell>
          <cell r="H307">
            <v>331.42836786999999</v>
          </cell>
          <cell r="I307">
            <v>404.9343105599998</v>
          </cell>
          <cell r="J307">
            <v>478.9951761353999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D308">
            <v>1</v>
          </cell>
          <cell r="E308">
            <v>2</v>
          </cell>
          <cell r="F308">
            <v>3</v>
          </cell>
          <cell r="G308">
            <v>4</v>
          </cell>
          <cell r="H308">
            <v>5</v>
          </cell>
          <cell r="I308">
            <v>6</v>
          </cell>
          <cell r="J308">
            <v>7</v>
          </cell>
          <cell r="K308">
            <v>8</v>
          </cell>
          <cell r="L308">
            <v>9</v>
          </cell>
          <cell r="M308">
            <v>10</v>
          </cell>
          <cell r="N308">
            <v>11</v>
          </cell>
          <cell r="O308">
            <v>12</v>
          </cell>
        </row>
        <row r="309">
          <cell r="C309" t="str">
            <v xml:space="preserve">Investment </v>
          </cell>
          <cell r="D309" t="str">
            <v>Jan</v>
          </cell>
          <cell r="E309" t="str">
            <v>Feb</v>
          </cell>
          <cell r="F309" t="str">
            <v>Mar</v>
          </cell>
          <cell r="G309" t="str">
            <v>Apr</v>
          </cell>
          <cell r="H309" t="str">
            <v>May</v>
          </cell>
          <cell r="I309" t="str">
            <v>Jun</v>
          </cell>
          <cell r="J309" t="str">
            <v>Jul</v>
          </cell>
          <cell r="K309" t="str">
            <v>Aug</v>
          </cell>
          <cell r="L309" t="str">
            <v>Sep</v>
          </cell>
          <cell r="M309" t="str">
            <v>Oct</v>
          </cell>
          <cell r="N309" t="str">
            <v>Nov</v>
          </cell>
          <cell r="O309" t="str">
            <v>Dec</v>
          </cell>
        </row>
        <row r="311">
          <cell r="C311" t="str">
            <v>TCL01</v>
          </cell>
          <cell r="D311">
            <v>1.7450000000000001</v>
          </cell>
          <cell r="E311">
            <v>1.7869999999999999</v>
          </cell>
          <cell r="F311">
            <v>2.4609999999999999</v>
          </cell>
          <cell r="G311">
            <v>5.6059999999999999</v>
          </cell>
          <cell r="H311">
            <v>6.5410000000000004</v>
          </cell>
          <cell r="I311">
            <v>7.61</v>
          </cell>
          <cell r="J311">
            <v>8.6969999999999992</v>
          </cell>
        </row>
        <row r="312">
          <cell r="C312" t="str">
            <v>TCL02</v>
          </cell>
          <cell r="D312">
            <v>0.94299999999999995</v>
          </cell>
          <cell r="E312">
            <v>3.786</v>
          </cell>
          <cell r="F312">
            <v>5.6639999999999997</v>
          </cell>
          <cell r="G312">
            <v>6.8819999999999997</v>
          </cell>
          <cell r="H312">
            <v>7.5609999999999999</v>
          </cell>
          <cell r="I312">
            <v>8.3940000000000001</v>
          </cell>
          <cell r="J312">
            <v>8.6620000000000008</v>
          </cell>
        </row>
        <row r="313">
          <cell r="C313" t="str">
            <v>TCL10</v>
          </cell>
          <cell r="D313">
            <v>8.9999999999999993E-3</v>
          </cell>
          <cell r="E313">
            <v>1.7999999999999999E-2</v>
          </cell>
          <cell r="F313">
            <v>5.8999999999999997E-2</v>
          </cell>
          <cell r="G313">
            <v>0.372</v>
          </cell>
          <cell r="H313">
            <v>1.0449999999999999</v>
          </cell>
          <cell r="I313">
            <v>1.7350000000000001</v>
          </cell>
          <cell r="J313">
            <v>2.4060000000000001</v>
          </cell>
        </row>
        <row r="314">
          <cell r="C314" t="str">
            <v>TCL11</v>
          </cell>
          <cell r="D314">
            <v>4.2000000000000003E-2</v>
          </cell>
          <cell r="E314">
            <v>0.26900000000000002</v>
          </cell>
          <cell r="F314">
            <v>0.63900000000000001</v>
          </cell>
          <cell r="G314">
            <v>0.83399999999999996</v>
          </cell>
          <cell r="H314">
            <v>1.139</v>
          </cell>
          <cell r="I314">
            <v>1.2110000000000001</v>
          </cell>
          <cell r="J314">
            <v>1.5620000000000001</v>
          </cell>
        </row>
        <row r="315">
          <cell r="C315" t="str">
            <v>TCL19</v>
          </cell>
          <cell r="D315">
            <v>5.515800000000004E-2</v>
          </cell>
          <cell r="E315">
            <v>0.15283499999999961</v>
          </cell>
          <cell r="F315">
            <v>0.52157700000000062</v>
          </cell>
          <cell r="G315">
            <v>0.54525800000000046</v>
          </cell>
          <cell r="H315">
            <v>0.55411599999999694</v>
          </cell>
          <cell r="I315">
            <v>0.91161200000000164</v>
          </cell>
          <cell r="J315">
            <v>1.2268929999999969</v>
          </cell>
        </row>
        <row r="316">
          <cell r="C316" t="str">
            <v>LTCUR</v>
          </cell>
        </row>
        <row r="317">
          <cell r="C317" t="str">
            <v>BCCP</v>
          </cell>
          <cell r="D317">
            <v>0.19419</v>
          </cell>
          <cell r="E317">
            <v>0.25448500000000002</v>
          </cell>
          <cell r="F317">
            <v>0.28886800000000001</v>
          </cell>
          <cell r="G317">
            <v>0.32532800000000001</v>
          </cell>
          <cell r="H317">
            <v>0.396594</v>
          </cell>
          <cell r="I317">
            <v>0.44864599999999999</v>
          </cell>
          <cell r="J317">
            <v>0.50358199999999997</v>
          </cell>
        </row>
        <row r="318">
          <cell r="C318" t="str">
            <v>ICP</v>
          </cell>
          <cell r="D318">
            <v>4.3764999999999998E-2</v>
          </cell>
          <cell r="E318">
            <v>0.122116</v>
          </cell>
          <cell r="F318">
            <v>0.627521</v>
          </cell>
          <cell r="G318">
            <v>0.94645199999999996</v>
          </cell>
          <cell r="H318">
            <v>1.099966</v>
          </cell>
          <cell r="I318">
            <v>1.2403310000000001</v>
          </cell>
          <cell r="J318">
            <v>1.92608</v>
          </cell>
        </row>
        <row r="319">
          <cell r="C319" t="str">
            <v>TCP</v>
          </cell>
          <cell r="D319">
            <v>0.18712699999999999</v>
          </cell>
          <cell r="E319">
            <v>0.263542</v>
          </cell>
          <cell r="F319">
            <v>0.38337100000000002</v>
          </cell>
          <cell r="G319">
            <v>0.90484600000000004</v>
          </cell>
          <cell r="H319">
            <v>1.1816450000000001</v>
          </cell>
          <cell r="I319">
            <v>1.165605</v>
          </cell>
          <cell r="J319">
            <v>1.3902650000000001</v>
          </cell>
        </row>
        <row r="320">
          <cell r="C320" t="str">
            <v>SCP</v>
          </cell>
          <cell r="D320">
            <v>6.6768999999999995E-2</v>
          </cell>
          <cell r="E320">
            <v>0.125417</v>
          </cell>
          <cell r="F320">
            <v>0.24116599999999999</v>
          </cell>
          <cell r="G320">
            <v>0.33880700000000002</v>
          </cell>
          <cell r="H320">
            <v>0.40349200000000002</v>
          </cell>
          <cell r="I320">
            <v>0.526613</v>
          </cell>
          <cell r="J320">
            <v>0.624085</v>
          </cell>
        </row>
        <row r="321">
          <cell r="C321" t="str">
            <v>BRC</v>
          </cell>
          <cell r="D321">
            <v>4.3108E-2</v>
          </cell>
          <cell r="E321">
            <v>9.0799000000000005E-2</v>
          </cell>
          <cell r="F321">
            <v>0.13846900000000001</v>
          </cell>
          <cell r="G321">
            <v>0.13247400000000001</v>
          </cell>
          <cell r="H321">
            <v>0.18052099999999999</v>
          </cell>
          <cell r="I321">
            <v>0.23922599999999999</v>
          </cell>
          <cell r="J321">
            <v>0.26436799999999999</v>
          </cell>
        </row>
        <row r="322">
          <cell r="C322" t="str">
            <v>SACP</v>
          </cell>
          <cell r="D322">
            <v>7.2319999999999997E-3</v>
          </cell>
          <cell r="E322">
            <v>1.1764E-2</v>
          </cell>
          <cell r="F322">
            <v>1.5381000000000001E-2</v>
          </cell>
          <cell r="G322">
            <v>2.0014000000000001E-2</v>
          </cell>
          <cell r="H322">
            <v>3.0217000000000001E-2</v>
          </cell>
          <cell r="I322">
            <v>5.6713E-2</v>
          </cell>
          <cell r="J322">
            <v>7.3994000000000004E-2</v>
          </cell>
        </row>
        <row r="323">
          <cell r="C323" t="str">
            <v>HVIT</v>
          </cell>
          <cell r="D323">
            <v>0.102632</v>
          </cell>
          <cell r="E323">
            <v>0.25196600000000002</v>
          </cell>
          <cell r="F323">
            <v>0.379579</v>
          </cell>
          <cell r="G323">
            <v>0.45291799999999999</v>
          </cell>
          <cell r="H323">
            <v>0.70478600000000002</v>
          </cell>
          <cell r="I323">
            <v>1.7987390000000001</v>
          </cell>
          <cell r="J323">
            <v>2.179265</v>
          </cell>
        </row>
        <row r="324">
          <cell r="C324" t="str">
            <v>HPAS</v>
          </cell>
          <cell r="D324">
            <v>3.029E-3</v>
          </cell>
          <cell r="E324">
            <v>5.8240000000000002E-3</v>
          </cell>
          <cell r="F324">
            <v>1.9147999999999998E-2</v>
          </cell>
          <cell r="G324">
            <v>2.3455E-2</v>
          </cell>
          <cell r="H324">
            <v>4.4541999999999998E-2</v>
          </cell>
          <cell r="I324">
            <v>5.0189999999999999E-2</v>
          </cell>
          <cell r="J324">
            <v>8.9804999999999996E-2</v>
          </cell>
        </row>
        <row r="325">
          <cell r="C325" t="str">
            <v>DC</v>
          </cell>
          <cell r="D325">
            <v>0.22745400000000016</v>
          </cell>
          <cell r="E325">
            <v>0.27224199999999987</v>
          </cell>
          <cell r="F325">
            <v>0.52215400000000001</v>
          </cell>
          <cell r="G325">
            <v>0.96307300000000007</v>
          </cell>
          <cell r="H325">
            <v>1.9306189999999992</v>
          </cell>
          <cell r="I325">
            <v>3.0308190000000002</v>
          </cell>
          <cell r="J325">
            <v>2.9823140000000006</v>
          </cell>
        </row>
        <row r="326">
          <cell r="C326" t="str">
            <v>STCUR</v>
          </cell>
        </row>
        <row r="327">
          <cell r="C327">
            <v>10277</v>
          </cell>
          <cell r="D327">
            <v>0.35299999999999998</v>
          </cell>
          <cell r="E327">
            <v>1.6468589999999999</v>
          </cell>
          <cell r="F327">
            <v>1.0538529999999999</v>
          </cell>
          <cell r="G327">
            <v>1.1697789999999999</v>
          </cell>
          <cell r="H327">
            <v>1.589332</v>
          </cell>
          <cell r="I327">
            <v>3.9119999999999999</v>
          </cell>
          <cell r="J327">
            <v>5.0876429999999999</v>
          </cell>
        </row>
        <row r="328">
          <cell r="C328">
            <v>11062</v>
          </cell>
          <cell r="D328">
            <v>0.58099999999999996</v>
          </cell>
          <cell r="E328">
            <v>0.59263599999999994</v>
          </cell>
          <cell r="F328">
            <v>1.2116009999999999</v>
          </cell>
          <cell r="G328">
            <v>1.9779639999999998</v>
          </cell>
          <cell r="H328">
            <v>2.1315939999999998</v>
          </cell>
          <cell r="I328">
            <v>3.7690000000000001</v>
          </cell>
          <cell r="J328">
            <v>3.7134489999999998</v>
          </cell>
        </row>
        <row r="329">
          <cell r="C329">
            <v>12970</v>
          </cell>
          <cell r="D329">
            <v>0.58499999999999996</v>
          </cell>
          <cell r="E329">
            <v>1.2982669999999998</v>
          </cell>
          <cell r="F329">
            <v>1.8204229999999999</v>
          </cell>
          <cell r="G329">
            <v>2.2325919999999999</v>
          </cell>
          <cell r="H329">
            <v>2.7514819999999998</v>
          </cell>
          <cell r="I329">
            <v>2.99</v>
          </cell>
          <cell r="J329">
            <v>3.1298529999999998</v>
          </cell>
        </row>
        <row r="330">
          <cell r="C330">
            <v>12977</v>
          </cell>
          <cell r="D330">
            <v>0.107</v>
          </cell>
          <cell r="E330">
            <v>0.225856</v>
          </cell>
          <cell r="F330">
            <v>0.34681099999999998</v>
          </cell>
          <cell r="G330">
            <v>-0.89804200000000001</v>
          </cell>
          <cell r="H330">
            <v>-0.80650299999999997</v>
          </cell>
          <cell r="I330">
            <v>2.8000000000000001E-2</v>
          </cell>
          <cell r="J330">
            <v>0.91426299999999994</v>
          </cell>
        </row>
        <row r="331">
          <cell r="C331">
            <v>12978</v>
          </cell>
          <cell r="D331">
            <v>5.0000000000000001E-3</v>
          </cell>
          <cell r="E331">
            <v>3.222E-3</v>
          </cell>
          <cell r="F331">
            <v>0.44603599999999999</v>
          </cell>
          <cell r="G331">
            <v>0.46296999999999999</v>
          </cell>
          <cell r="H331">
            <v>0.52123399999999998</v>
          </cell>
          <cell r="I331">
            <v>0.58899999999999997</v>
          </cell>
          <cell r="J331">
            <v>0.63093599999999994</v>
          </cell>
        </row>
        <row r="332">
          <cell r="C332">
            <v>13050</v>
          </cell>
          <cell r="D332">
            <v>-0.13800000000000001</v>
          </cell>
          <cell r="E332">
            <v>-0.143454</v>
          </cell>
          <cell r="F332">
            <v>-0.119251</v>
          </cell>
          <cell r="G332">
            <v>-0.124316</v>
          </cell>
          <cell r="H332">
            <v>-0.14099100000000001</v>
          </cell>
          <cell r="I332">
            <v>-3.5000000000000003E-2</v>
          </cell>
          <cell r="J332">
            <v>0.61515999999999993</v>
          </cell>
        </row>
        <row r="333">
          <cell r="C333">
            <v>13157</v>
          </cell>
          <cell r="D333">
            <v>3.7999999999999999E-2</v>
          </cell>
          <cell r="E333">
            <v>2.4424999999999999</v>
          </cell>
          <cell r="F333">
            <v>1.2581689999999999</v>
          </cell>
          <cell r="G333">
            <v>1.8341589999999999</v>
          </cell>
          <cell r="H333">
            <v>2.1748829999999999</v>
          </cell>
          <cell r="I333">
            <v>3.4239999999999999</v>
          </cell>
          <cell r="J333">
            <v>4.5816159999999995</v>
          </cell>
        </row>
        <row r="334">
          <cell r="C334" t="str">
            <v>LCC - O</v>
          </cell>
          <cell r="D334">
            <v>0.98899999999999999</v>
          </cell>
          <cell r="E334">
            <v>1.7631079999999999</v>
          </cell>
          <cell r="F334">
            <v>2.9508179999999999</v>
          </cell>
          <cell r="G334">
            <v>4.2787579999999998</v>
          </cell>
          <cell r="H334">
            <v>5.4152849999999999</v>
          </cell>
          <cell r="I334">
            <v>5.2530000000000001</v>
          </cell>
          <cell r="J334">
            <v>5.8796569999999999</v>
          </cell>
        </row>
        <row r="335">
          <cell r="C335">
            <v>12628</v>
          </cell>
          <cell r="D335">
            <v>0.12</v>
          </cell>
          <cell r="E335">
            <v>0.27307799999999999</v>
          </cell>
          <cell r="F335">
            <v>0.41043399999999997</v>
          </cell>
          <cell r="G335">
            <v>0.51308399999999998</v>
          </cell>
          <cell r="H335">
            <v>0.68532700000000002</v>
          </cell>
          <cell r="I335">
            <v>0.78400000000000003</v>
          </cell>
          <cell r="J335">
            <v>0.85834599999999994</v>
          </cell>
        </row>
        <row r="336">
          <cell r="C336" t="str">
            <v>13052</v>
          </cell>
          <cell r="D336">
            <v>0.34300000000000003</v>
          </cell>
          <cell r="E336">
            <v>0.63694299999999993</v>
          </cell>
          <cell r="F336">
            <v>0.99995099999999992</v>
          </cell>
          <cell r="G336">
            <v>1.319269</v>
          </cell>
          <cell r="H336">
            <v>1.503039</v>
          </cell>
          <cell r="I336">
            <v>2.0339999999999998</v>
          </cell>
          <cell r="J336">
            <v>2.1906680000000001</v>
          </cell>
        </row>
        <row r="337">
          <cell r="C337" t="str">
            <v>13545</v>
          </cell>
          <cell r="D337">
            <v>7.0000000000000001E-3</v>
          </cell>
          <cell r="E337">
            <v>2.0163E-2</v>
          </cell>
          <cell r="F337">
            <v>0.33711999999999998</v>
          </cell>
          <cell r="G337">
            <v>0.36115199999999997</v>
          </cell>
          <cell r="H337">
            <v>0.38921999999999995</v>
          </cell>
          <cell r="I337">
            <v>0.40500000000000003</v>
          </cell>
          <cell r="J337">
            <v>0.42699799999999999</v>
          </cell>
        </row>
        <row r="338">
          <cell r="C338">
            <v>13968</v>
          </cell>
          <cell r="D338">
            <v>1E-3</v>
          </cell>
          <cell r="E338">
            <v>1.1949999999999999E-3</v>
          </cell>
          <cell r="F338">
            <v>1.1949999999999999E-3</v>
          </cell>
          <cell r="G338">
            <v>1.1949999999999999E-3</v>
          </cell>
          <cell r="H338">
            <v>1.1949999999999999E-3</v>
          </cell>
          <cell r="I338">
            <v>1.9E-2</v>
          </cell>
          <cell r="J338">
            <v>2.7479E-2</v>
          </cell>
        </row>
        <row r="339">
          <cell r="C339" t="str">
            <v>GCC - O</v>
          </cell>
          <cell r="D339">
            <v>-0.41699999999999998</v>
          </cell>
          <cell r="E339">
            <v>-7.7388999999999999E-2</v>
          </cell>
          <cell r="F339">
            <v>1.1760079999999999</v>
          </cell>
          <cell r="G339">
            <v>0.41114999999999996</v>
          </cell>
          <cell r="H339">
            <v>0.22355899999999998</v>
          </cell>
          <cell r="I339">
            <v>0.48299999999999998</v>
          </cell>
          <cell r="J339">
            <v>0.86307400000000001</v>
          </cell>
        </row>
        <row r="340">
          <cell r="C340" t="str">
            <v>8880</v>
          </cell>
          <cell r="D340">
            <v>1.2E-2</v>
          </cell>
          <cell r="E340">
            <v>2.7036999999999999E-2</v>
          </cell>
          <cell r="F340">
            <v>3.0595999999999998E-2</v>
          </cell>
          <cell r="G340">
            <v>3.7079999999999995E-2</v>
          </cell>
          <cell r="H340">
            <v>4.2208999999999997E-2</v>
          </cell>
          <cell r="I340">
            <v>4.2999999999999997E-2</v>
          </cell>
          <cell r="J340">
            <v>4.3042999999999998E-2</v>
          </cell>
        </row>
        <row r="341">
          <cell r="C341">
            <v>10465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C342">
            <v>11283</v>
          </cell>
          <cell r="D342">
            <v>3.2909999999999999</v>
          </cell>
          <cell r="E342">
            <v>5.0294029999999994</v>
          </cell>
          <cell r="F342">
            <v>6.5627930000000001</v>
          </cell>
          <cell r="G342">
            <v>9.8833649999999995</v>
          </cell>
          <cell r="H342">
            <v>10.711846</v>
          </cell>
          <cell r="I342">
            <v>11.987</v>
          </cell>
          <cell r="J342">
            <v>13.162716999999999</v>
          </cell>
        </row>
        <row r="343">
          <cell r="C343">
            <v>11889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C344">
            <v>11959</v>
          </cell>
          <cell r="D344">
            <v>1.123</v>
          </cell>
          <cell r="E344">
            <v>1.77555</v>
          </cell>
          <cell r="F344">
            <v>2.9997229999999999</v>
          </cell>
          <cell r="G344">
            <v>4.5778879999999997</v>
          </cell>
          <cell r="H344">
            <v>5.6033859999999995</v>
          </cell>
          <cell r="I344">
            <v>5.82</v>
          </cell>
          <cell r="J344">
            <v>6.8243079999999994</v>
          </cell>
        </row>
        <row r="345">
          <cell r="C345">
            <v>12285</v>
          </cell>
          <cell r="D345">
            <v>0.41399999999999998</v>
          </cell>
          <cell r="E345">
            <v>0.29368899999999998</v>
          </cell>
          <cell r="F345">
            <v>0.28543999999999997</v>
          </cell>
          <cell r="G345">
            <v>0.34601699999999996</v>
          </cell>
          <cell r="H345">
            <v>0.44774399999999998</v>
          </cell>
          <cell r="I345">
            <v>0.66</v>
          </cell>
          <cell r="J345">
            <v>2.3329689999999998</v>
          </cell>
        </row>
        <row r="346">
          <cell r="C346">
            <v>12446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C347">
            <v>12686</v>
          </cell>
          <cell r="D347">
            <v>0</v>
          </cell>
          <cell r="E347">
            <v>1.0329999999999998E-3</v>
          </cell>
          <cell r="F347">
            <v>1.0329999999999998E-3</v>
          </cell>
          <cell r="G347">
            <v>2.1310000000000001E-3</v>
          </cell>
          <cell r="H347">
            <v>5.2829999999999995E-3</v>
          </cell>
          <cell r="I347">
            <v>8.0000000000000002E-3</v>
          </cell>
          <cell r="J347">
            <v>1.2532999999999999E-2</v>
          </cell>
        </row>
        <row r="348">
          <cell r="C348">
            <v>13090</v>
          </cell>
          <cell r="D348">
            <v>15.627000000000001</v>
          </cell>
          <cell r="E348">
            <v>19.188412</v>
          </cell>
          <cell r="F348">
            <v>25.812061999999997</v>
          </cell>
          <cell r="G348">
            <v>35.482332999999997</v>
          </cell>
          <cell r="H348">
            <v>45.367537999999996</v>
          </cell>
          <cell r="I348">
            <v>58.584000000000003</v>
          </cell>
          <cell r="J348">
            <v>62.513509999999997</v>
          </cell>
        </row>
        <row r="349">
          <cell r="C349">
            <v>13189</v>
          </cell>
          <cell r="D349">
            <v>0.128</v>
          </cell>
          <cell r="E349">
            <v>0.39390599999999998</v>
          </cell>
          <cell r="F349">
            <v>0.57162099999999993</v>
          </cell>
          <cell r="G349">
            <v>0.82439200000000001</v>
          </cell>
          <cell r="H349">
            <v>1.0418889999999998</v>
          </cell>
          <cell r="I349">
            <v>1.258</v>
          </cell>
          <cell r="J349">
            <v>1.314648</v>
          </cell>
        </row>
        <row r="350">
          <cell r="C350">
            <v>13194</v>
          </cell>
          <cell r="D350">
            <v>1.1120000000000001</v>
          </cell>
          <cell r="E350">
            <v>2.7672809999999997</v>
          </cell>
          <cell r="F350">
            <v>3.8286469999999997</v>
          </cell>
          <cell r="G350">
            <v>5.2802889999999998</v>
          </cell>
          <cell r="H350">
            <v>6.3300789999999996</v>
          </cell>
          <cell r="I350">
            <v>7.0229999999999997</v>
          </cell>
          <cell r="J350">
            <v>7.3011729999999995</v>
          </cell>
        </row>
        <row r="351">
          <cell r="C351">
            <v>13195</v>
          </cell>
          <cell r="D351">
            <v>-5.5E-2</v>
          </cell>
          <cell r="E351">
            <v>0.20526799999999998</v>
          </cell>
          <cell r="F351">
            <v>0.63420799999999999</v>
          </cell>
          <cell r="G351">
            <v>0.96781799999999996</v>
          </cell>
          <cell r="H351">
            <v>4.5333129999999997</v>
          </cell>
          <cell r="I351">
            <v>4.8390000000000004</v>
          </cell>
          <cell r="J351">
            <v>5.2998579999999995</v>
          </cell>
        </row>
        <row r="352">
          <cell r="C352">
            <v>13201</v>
          </cell>
          <cell r="D352">
            <v>1.9E-2</v>
          </cell>
          <cell r="E352">
            <v>4.6900999999999998E-2</v>
          </cell>
          <cell r="F352">
            <v>6.8470000000000003E-2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C353">
            <v>13283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C354">
            <v>13301</v>
          </cell>
          <cell r="D354">
            <v>0.01</v>
          </cell>
          <cell r="E354">
            <v>1.7631999999999998E-2</v>
          </cell>
          <cell r="F354">
            <v>3.0019999999999998E-2</v>
          </cell>
          <cell r="G354">
            <v>6.3527E-2</v>
          </cell>
          <cell r="H354">
            <v>0.10788499999999999</v>
          </cell>
          <cell r="I354">
            <v>0.14099999999999999</v>
          </cell>
          <cell r="J354">
            <v>0.15782499999999999</v>
          </cell>
        </row>
        <row r="355">
          <cell r="C355">
            <v>13315</v>
          </cell>
          <cell r="D355">
            <v>1.0999999999999999E-2</v>
          </cell>
          <cell r="E355">
            <v>1.7942E-2</v>
          </cell>
          <cell r="F355">
            <v>8.695399999999999E-2</v>
          </cell>
          <cell r="G355">
            <v>0.15356400000000001</v>
          </cell>
          <cell r="H355">
            <v>0.24260399999999999</v>
          </cell>
          <cell r="I355">
            <v>0.33300000000000002</v>
          </cell>
          <cell r="J355">
            <v>0.44240199999999996</v>
          </cell>
        </row>
        <row r="356">
          <cell r="C356">
            <v>13383</v>
          </cell>
          <cell r="D356">
            <v>5.8999999999999997E-2</v>
          </cell>
          <cell r="E356">
            <v>4.1679000000000001E-2</v>
          </cell>
          <cell r="F356">
            <v>2.4673E-2</v>
          </cell>
          <cell r="G356">
            <v>0.10374399999999999</v>
          </cell>
          <cell r="H356">
            <v>0.12953799999999999</v>
          </cell>
          <cell r="I356">
            <v>0.13400000000000001</v>
          </cell>
          <cell r="J356">
            <v>0.13671700000000001</v>
          </cell>
        </row>
        <row r="357">
          <cell r="C357">
            <v>13504</v>
          </cell>
          <cell r="D357">
            <v>0.94799999999999995</v>
          </cell>
          <cell r="E357">
            <v>1.0541719999999999</v>
          </cell>
          <cell r="F357">
            <v>1.51206</v>
          </cell>
          <cell r="G357">
            <v>2.7897889999999999</v>
          </cell>
          <cell r="H357">
            <v>4.8639890000000001</v>
          </cell>
          <cell r="I357">
            <v>7.6849999999999996</v>
          </cell>
          <cell r="J357">
            <v>18.072019000000001</v>
          </cell>
        </row>
        <row r="358">
          <cell r="C358">
            <v>13547</v>
          </cell>
          <cell r="D358">
            <v>3.879</v>
          </cell>
          <cell r="E358">
            <v>6.7839450000000001</v>
          </cell>
          <cell r="F358">
            <v>11.63674</v>
          </cell>
          <cell r="G358">
            <v>23.971229999999998</v>
          </cell>
          <cell r="H358">
            <v>27.070240999999999</v>
          </cell>
          <cell r="I358">
            <v>38.404000000000003</v>
          </cell>
          <cell r="J358">
            <v>40.611843</v>
          </cell>
        </row>
        <row r="359">
          <cell r="C359">
            <v>13615</v>
          </cell>
          <cell r="D359">
            <v>8.1000000000000003E-2</v>
          </cell>
          <cell r="E359">
            <v>0.81203799999999993</v>
          </cell>
          <cell r="F359">
            <v>0.97201699999999991</v>
          </cell>
          <cell r="G359">
            <v>1.8092349999999999</v>
          </cell>
          <cell r="H359">
            <v>1.8243079999999998</v>
          </cell>
          <cell r="I359">
            <v>1.8819999999999999</v>
          </cell>
          <cell r="J359">
            <v>2.068918</v>
          </cell>
        </row>
        <row r="360">
          <cell r="C360">
            <v>13658</v>
          </cell>
          <cell r="D360">
            <v>0.35699999999999998</v>
          </cell>
          <cell r="E360">
            <v>0.70005600000000001</v>
          </cell>
          <cell r="F360">
            <v>1.1555659999999999</v>
          </cell>
          <cell r="G360">
            <v>1.2137069999999999</v>
          </cell>
          <cell r="H360">
            <v>1.2810439999999998</v>
          </cell>
          <cell r="I360">
            <v>1.2809999999999999</v>
          </cell>
          <cell r="J360">
            <v>1.2818159999999998</v>
          </cell>
        </row>
        <row r="361">
          <cell r="C361">
            <v>13661</v>
          </cell>
          <cell r="D361">
            <v>0.20499999999999999</v>
          </cell>
          <cell r="E361">
            <v>0.418516</v>
          </cell>
          <cell r="F361">
            <v>0.74605699999999997</v>
          </cell>
          <cell r="G361">
            <v>0.96256399999999998</v>
          </cell>
          <cell r="H361">
            <v>1.128125</v>
          </cell>
          <cell r="I361">
            <v>1.2070000000000001</v>
          </cell>
          <cell r="J361">
            <v>1.266346</v>
          </cell>
        </row>
        <row r="362">
          <cell r="C362">
            <v>13701</v>
          </cell>
          <cell r="D362">
            <v>0.55800000000000005</v>
          </cell>
          <cell r="E362">
            <v>1.167505</v>
          </cell>
          <cell r="F362">
            <v>2.775509</v>
          </cell>
          <cell r="G362">
            <v>5.121785</v>
          </cell>
          <cell r="H362">
            <v>4.6710560000000001</v>
          </cell>
          <cell r="I362">
            <v>6.1769999999999996</v>
          </cell>
          <cell r="J362">
            <v>8.4451169999999998</v>
          </cell>
        </row>
        <row r="363">
          <cell r="C363">
            <v>13912</v>
          </cell>
          <cell r="D363">
            <v>0.10100000000000001</v>
          </cell>
          <cell r="E363">
            <v>0.16362299999999999</v>
          </cell>
          <cell r="F363">
            <v>0.26143899999999998</v>
          </cell>
          <cell r="G363">
            <v>0.73595100000000002</v>
          </cell>
          <cell r="H363">
            <v>1.3451689999999998</v>
          </cell>
          <cell r="I363">
            <v>1.7310000000000001</v>
          </cell>
          <cell r="J363">
            <v>2.1322950000000001</v>
          </cell>
        </row>
        <row r="364">
          <cell r="C364" t="str">
            <v>13989</v>
          </cell>
          <cell r="D364">
            <v>3.0000000000000001E-3</v>
          </cell>
          <cell r="E364">
            <v>1.6711E-2</v>
          </cell>
          <cell r="F364">
            <v>6.1827E-2</v>
          </cell>
          <cell r="G364">
            <v>0.11032399999999999</v>
          </cell>
          <cell r="H364">
            <v>0.19078899999999999</v>
          </cell>
          <cell r="I364">
            <v>2.7450000000000001</v>
          </cell>
          <cell r="J364">
            <v>3.5096639999999999</v>
          </cell>
        </row>
        <row r="365">
          <cell r="C365" t="str">
            <v>14180</v>
          </cell>
          <cell r="D365">
            <v>4.0000000000000001E-3</v>
          </cell>
          <cell r="E365">
            <v>6.3139999999999993E-3</v>
          </cell>
          <cell r="F365">
            <v>1.7037999999999998E-2</v>
          </cell>
          <cell r="G365">
            <v>2.1972999999999999E-2</v>
          </cell>
          <cell r="H365">
            <v>2.5833999999999999E-2</v>
          </cell>
          <cell r="I365">
            <v>2.9000000000000001E-2</v>
          </cell>
          <cell r="J365">
            <v>4.9165E-2</v>
          </cell>
        </row>
        <row r="366">
          <cell r="C366">
            <v>14482</v>
          </cell>
          <cell r="D366">
            <v>2E-3</v>
          </cell>
          <cell r="E366">
            <v>6.9969999999999997E-3</v>
          </cell>
          <cell r="F366">
            <v>7.4089999999999998E-3</v>
          </cell>
          <cell r="G366">
            <v>1.6954E-2</v>
          </cell>
          <cell r="H366">
            <v>3.0109E-2</v>
          </cell>
          <cell r="I366">
            <v>5.0999999999999997E-2</v>
          </cell>
          <cell r="J366">
            <v>6.1509999999999995E-2</v>
          </cell>
        </row>
        <row r="367">
          <cell r="C367">
            <v>14624</v>
          </cell>
          <cell r="D367">
            <v>2.1000000000000001E-2</v>
          </cell>
          <cell r="E367">
            <v>2.3317999999999998E-2</v>
          </cell>
          <cell r="F367">
            <v>2.8375999999999998E-2</v>
          </cell>
          <cell r="G367">
            <v>3.0386E-2</v>
          </cell>
          <cell r="H367">
            <v>3.7393999999999997E-2</v>
          </cell>
          <cell r="I367">
            <v>0.04</v>
          </cell>
          <cell r="J367">
            <v>4.0175999999999996E-2</v>
          </cell>
        </row>
        <row r="368">
          <cell r="C368">
            <v>14626</v>
          </cell>
          <cell r="D368">
            <v>1.7000000000000001E-2</v>
          </cell>
          <cell r="E368">
            <v>2.0677999999999998E-2</v>
          </cell>
          <cell r="F368">
            <v>3.0124999999999999E-2</v>
          </cell>
          <cell r="G368">
            <v>3.5943999999999997E-2</v>
          </cell>
          <cell r="H368">
            <v>4.5328E-2</v>
          </cell>
          <cell r="I368">
            <v>4.7E-2</v>
          </cell>
          <cell r="J368">
            <v>4.7542000000000001E-2</v>
          </cell>
        </row>
        <row r="369">
          <cell r="C369" t="str">
            <v>14633</v>
          </cell>
          <cell r="D369">
            <v>0.21199999999999999</v>
          </cell>
          <cell r="E369">
            <v>0.53626499999999999</v>
          </cell>
          <cell r="F369">
            <v>0.92633299999999996</v>
          </cell>
          <cell r="G369">
            <v>1.359891</v>
          </cell>
          <cell r="H369">
            <v>1.7316669999999998</v>
          </cell>
          <cell r="I369">
            <v>2.266</v>
          </cell>
          <cell r="J369">
            <v>2.7246609999999998</v>
          </cell>
        </row>
        <row r="370">
          <cell r="C370">
            <v>14706</v>
          </cell>
          <cell r="D370">
            <v>6.0000000000000001E-3</v>
          </cell>
          <cell r="E370">
            <v>1.3144999999999999E-2</v>
          </cell>
          <cell r="F370">
            <v>3.4387000000000001E-2</v>
          </cell>
          <cell r="G370">
            <v>0.25057799999999997</v>
          </cell>
          <cell r="H370">
            <v>0.47284199999999998</v>
          </cell>
          <cell r="I370">
            <v>0.65500000000000003</v>
          </cell>
          <cell r="J370">
            <v>0.82076299999999991</v>
          </cell>
        </row>
        <row r="371">
          <cell r="C371">
            <v>14809</v>
          </cell>
          <cell r="D371">
            <v>1.7999999999999999E-2</v>
          </cell>
          <cell r="E371">
            <v>2.9172E-2</v>
          </cell>
          <cell r="F371">
            <v>0.10622899999999999</v>
          </cell>
          <cell r="G371">
            <v>0.13789499999999999</v>
          </cell>
          <cell r="H371">
            <v>0.210673</v>
          </cell>
          <cell r="I371">
            <v>0.254</v>
          </cell>
          <cell r="J371">
            <v>0.35262099999999996</v>
          </cell>
        </row>
        <row r="372">
          <cell r="C372">
            <v>14894</v>
          </cell>
          <cell r="D372">
            <v>3.3820000000000001</v>
          </cell>
          <cell r="E372">
            <v>8.2053130000000003</v>
          </cell>
          <cell r="F372">
            <v>10.668602999999999</v>
          </cell>
          <cell r="G372">
            <v>13.742094999999999</v>
          </cell>
          <cell r="H372">
            <v>15.895021</v>
          </cell>
          <cell r="I372">
            <v>18.193999999999999</v>
          </cell>
          <cell r="J372">
            <v>20.029972999999998</v>
          </cell>
        </row>
        <row r="373">
          <cell r="C373">
            <v>15256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</row>
        <row r="374">
          <cell r="C374">
            <v>15257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C375">
            <v>15514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C376" t="str">
            <v>15555</v>
          </cell>
          <cell r="D376">
            <v>0.02</v>
          </cell>
          <cell r="E376">
            <v>2.6297999999999998E-2</v>
          </cell>
          <cell r="F376">
            <v>3.0438E-2</v>
          </cell>
          <cell r="G376">
            <v>3.3673999999999996E-2</v>
          </cell>
          <cell r="H376">
            <v>4.0760999999999999E-2</v>
          </cell>
          <cell r="I376">
            <v>4.2000000000000003E-2</v>
          </cell>
          <cell r="J376">
            <v>4.2293999999999998E-2</v>
          </cell>
        </row>
        <row r="377">
          <cell r="C377" t="str">
            <v>DLS-O</v>
          </cell>
          <cell r="D377">
            <v>0.28699999999999998</v>
          </cell>
          <cell r="E377">
            <v>1.1778690000000001</v>
          </cell>
          <cell r="F377">
            <v>3.3143759999999998</v>
          </cell>
          <cell r="G377">
            <v>3.8197809999999999</v>
          </cell>
          <cell r="H377">
            <v>4.897939</v>
          </cell>
          <cell r="I377">
            <v>5.72</v>
          </cell>
          <cell r="J377">
            <v>16.094497</v>
          </cell>
        </row>
        <row r="378">
          <cell r="C378">
            <v>10522</v>
          </cell>
          <cell r="D378">
            <v>2E-3</v>
          </cell>
          <cell r="E378">
            <v>4.7209999999999995E-3</v>
          </cell>
          <cell r="F378">
            <v>1.3117999999999999E-2</v>
          </cell>
          <cell r="G378">
            <v>5.5959999999999996E-2</v>
          </cell>
          <cell r="H378">
            <v>0.112219</v>
          </cell>
          <cell r="I378">
            <v>0.16400000000000001</v>
          </cell>
          <cell r="J378">
            <v>0.200872</v>
          </cell>
        </row>
        <row r="379">
          <cell r="C379" t="str">
            <v>11669</v>
          </cell>
          <cell r="D379">
            <v>1.0649999999999999</v>
          </cell>
          <cell r="E379">
            <v>1.2770089999999998</v>
          </cell>
          <cell r="F379">
            <v>1.2805879999999998</v>
          </cell>
          <cell r="G379">
            <v>1.2874809999999999</v>
          </cell>
          <cell r="H379">
            <v>1.3735329999999999</v>
          </cell>
          <cell r="I379">
            <v>1.3779999999999999</v>
          </cell>
          <cell r="J379">
            <v>1.377505</v>
          </cell>
        </row>
        <row r="380">
          <cell r="C380">
            <v>11801</v>
          </cell>
          <cell r="D380">
            <v>7.5999999999999998E-2</v>
          </cell>
          <cell r="E380">
            <v>0.61285199999999995</v>
          </cell>
          <cell r="F380">
            <v>1.1319699999999999</v>
          </cell>
          <cell r="G380">
            <v>1.2190449999999999</v>
          </cell>
          <cell r="H380">
            <v>1.2457499999999999</v>
          </cell>
          <cell r="I380">
            <v>1.754</v>
          </cell>
          <cell r="J380">
            <v>1.7598479999999999</v>
          </cell>
        </row>
        <row r="381">
          <cell r="C381">
            <v>11922</v>
          </cell>
          <cell r="D381">
            <v>0.68899999999999995</v>
          </cell>
          <cell r="E381">
            <v>1.4762059999999999</v>
          </cell>
          <cell r="F381">
            <v>4.2075870000000002</v>
          </cell>
          <cell r="G381">
            <v>4.6971219999999994</v>
          </cell>
          <cell r="H381">
            <v>5.7508609999999996</v>
          </cell>
          <cell r="I381">
            <v>7.423</v>
          </cell>
          <cell r="J381">
            <v>8.0283300000000004</v>
          </cell>
        </row>
        <row r="382">
          <cell r="C382">
            <v>12165</v>
          </cell>
          <cell r="D382">
            <v>0</v>
          </cell>
          <cell r="E382">
            <v>0</v>
          </cell>
          <cell r="F382">
            <v>1.1E-5</v>
          </cell>
          <cell r="G382">
            <v>2.1999999999999999E-5</v>
          </cell>
          <cell r="H382">
            <v>3.2999999999999996E-5</v>
          </cell>
          <cell r="I382">
            <v>0</v>
          </cell>
          <cell r="J382">
            <v>5.3999999999999998E-5</v>
          </cell>
        </row>
        <row r="383">
          <cell r="C383">
            <v>12690</v>
          </cell>
          <cell r="D383">
            <v>0.92700000000000005</v>
          </cell>
          <cell r="E383">
            <v>5.8281849999999995</v>
          </cell>
          <cell r="F383">
            <v>9.7989569999999997</v>
          </cell>
          <cell r="G383">
            <v>11.097719999999999</v>
          </cell>
          <cell r="H383">
            <v>13.943716999999999</v>
          </cell>
          <cell r="I383">
            <v>15.48</v>
          </cell>
          <cell r="J383">
            <v>15.395477</v>
          </cell>
        </row>
        <row r="384">
          <cell r="C384">
            <v>12833</v>
          </cell>
          <cell r="D384">
            <v>6.0000000000000001E-3</v>
          </cell>
          <cell r="E384">
            <v>8.5170000000000003E-3</v>
          </cell>
          <cell r="F384">
            <v>1.0886999999999999E-2</v>
          </cell>
          <cell r="G384">
            <v>1.2631E-2</v>
          </cell>
          <cell r="H384">
            <v>1.4809999999999999E-2</v>
          </cell>
          <cell r="I384">
            <v>1.6E-2</v>
          </cell>
          <cell r="J384">
            <v>1.7819999999999999E-2</v>
          </cell>
        </row>
        <row r="385">
          <cell r="C385">
            <v>13214</v>
          </cell>
          <cell r="D385">
            <v>0</v>
          </cell>
          <cell r="E385">
            <v>4.5829999999999994E-3</v>
          </cell>
          <cell r="F385">
            <v>2.3802E-2</v>
          </cell>
          <cell r="G385">
            <v>0.23488599999999998</v>
          </cell>
          <cell r="H385">
            <v>0.67110199999999998</v>
          </cell>
          <cell r="I385">
            <v>1.157</v>
          </cell>
          <cell r="J385">
            <v>2.3861919999999999</v>
          </cell>
        </row>
        <row r="386">
          <cell r="C386" t="str">
            <v>13263</v>
          </cell>
          <cell r="D386">
            <v>0</v>
          </cell>
          <cell r="E386">
            <v>6.4399999999999993E-4</v>
          </cell>
          <cell r="F386">
            <v>5.6649999999999999E-3</v>
          </cell>
          <cell r="G386">
            <v>1.2466999999999999E-2</v>
          </cell>
          <cell r="H386">
            <v>1.6760000000000001E-2</v>
          </cell>
          <cell r="I386">
            <v>2.1999999999999999E-2</v>
          </cell>
          <cell r="J386">
            <v>2.4194E-2</v>
          </cell>
        </row>
        <row r="387">
          <cell r="C387" t="str">
            <v>13272</v>
          </cell>
          <cell r="D387">
            <v>1.7000000000000001E-2</v>
          </cell>
          <cell r="E387">
            <v>4.0156999999999998E-2</v>
          </cell>
          <cell r="F387">
            <v>6.3805000000000001E-2</v>
          </cell>
          <cell r="G387">
            <v>0.10111099999999999</v>
          </cell>
          <cell r="H387">
            <v>0.12636</v>
          </cell>
          <cell r="I387">
            <v>0.13800000000000001</v>
          </cell>
          <cell r="J387">
            <v>0.147006</v>
          </cell>
        </row>
        <row r="388">
          <cell r="C388">
            <v>13322</v>
          </cell>
          <cell r="D388">
            <v>6.0000000000000001E-3</v>
          </cell>
          <cell r="E388">
            <v>6.5680000000000001E-3</v>
          </cell>
          <cell r="F388">
            <v>8.4749999999999999E-3</v>
          </cell>
          <cell r="G388">
            <v>8.650999999999999E-3</v>
          </cell>
          <cell r="H388">
            <v>9.3289999999999988E-3</v>
          </cell>
          <cell r="I388">
            <v>1.6E-2</v>
          </cell>
          <cell r="J388">
            <v>1.8598E-2</v>
          </cell>
        </row>
        <row r="389">
          <cell r="C389">
            <v>13339</v>
          </cell>
          <cell r="D389">
            <v>2E-3</v>
          </cell>
          <cell r="E389">
            <v>2.3419999999999999E-3</v>
          </cell>
          <cell r="F389">
            <v>4.6389999999999999E-3</v>
          </cell>
          <cell r="G389">
            <v>3.7239999999999999E-3</v>
          </cell>
          <cell r="H389">
            <v>4.7609999999999996E-3</v>
          </cell>
          <cell r="I389">
            <v>8.9999999999999993E-3</v>
          </cell>
          <cell r="J389">
            <v>1.1906E-2</v>
          </cell>
        </row>
        <row r="390">
          <cell r="C390">
            <v>13341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C391" t="str">
            <v>13343</v>
          </cell>
          <cell r="D391">
            <v>0.29099999999999998</v>
          </cell>
          <cell r="E391">
            <v>1.2666739999999999</v>
          </cell>
          <cell r="F391">
            <v>1.534084</v>
          </cell>
          <cell r="G391">
            <v>1.8989859999999998</v>
          </cell>
          <cell r="H391">
            <v>2.8082819999999997</v>
          </cell>
          <cell r="I391">
            <v>4.4829999999999997</v>
          </cell>
          <cell r="J391">
            <v>6.95031</v>
          </cell>
        </row>
        <row r="392">
          <cell r="C392">
            <v>13397</v>
          </cell>
          <cell r="D392">
            <v>8.9999999999999993E-3</v>
          </cell>
          <cell r="E392">
            <v>1.2003999999999999E-2</v>
          </cell>
          <cell r="F392">
            <v>1.3229999999999999E-2</v>
          </cell>
          <cell r="G392">
            <v>1.7027999999999998E-2</v>
          </cell>
          <cell r="H392">
            <v>2.3153999999999997E-2</v>
          </cell>
          <cell r="I392">
            <v>2.7E-2</v>
          </cell>
          <cell r="J392">
            <v>2.7644999999999999E-2</v>
          </cell>
        </row>
        <row r="393">
          <cell r="C393">
            <v>13424</v>
          </cell>
          <cell r="D393">
            <v>3.0000000000000001E-3</v>
          </cell>
          <cell r="E393">
            <v>3.6339999999999996E-3</v>
          </cell>
          <cell r="F393">
            <v>4.5139999999999998E-3</v>
          </cell>
          <cell r="G393">
            <v>4.5439999999999994E-3</v>
          </cell>
          <cell r="H393">
            <v>5.0869999999999995E-3</v>
          </cell>
          <cell r="I393">
            <v>5.0000000000000001E-3</v>
          </cell>
          <cell r="J393">
            <v>5.1529999999999996E-3</v>
          </cell>
        </row>
        <row r="394">
          <cell r="C394">
            <v>13445</v>
          </cell>
          <cell r="D394">
            <v>1.4E-2</v>
          </cell>
          <cell r="E394">
            <v>1.9460999999999999E-2</v>
          </cell>
          <cell r="F394">
            <v>9.5401E-2</v>
          </cell>
          <cell r="G394">
            <v>0.10868899999999999</v>
          </cell>
          <cell r="H394">
            <v>-5.3281999999999996E-2</v>
          </cell>
          <cell r="I394">
            <v>0.875</v>
          </cell>
          <cell r="J394">
            <v>0.85889599999999999</v>
          </cell>
        </row>
        <row r="395">
          <cell r="C395">
            <v>13446</v>
          </cell>
          <cell r="D395">
            <v>0</v>
          </cell>
          <cell r="E395">
            <v>0</v>
          </cell>
          <cell r="F395">
            <v>1.6099999999999998E-4</v>
          </cell>
          <cell r="G395">
            <v>3.2199999999999997E-4</v>
          </cell>
          <cell r="H395">
            <v>4.8299999999999998E-4</v>
          </cell>
          <cell r="I395">
            <v>1E-3</v>
          </cell>
          <cell r="J395">
            <v>8.0399999999999992E-4</v>
          </cell>
        </row>
        <row r="396">
          <cell r="C396">
            <v>13469</v>
          </cell>
          <cell r="D396">
            <v>0.40300000000000002</v>
          </cell>
          <cell r="E396">
            <v>0.71598200000000001</v>
          </cell>
          <cell r="F396">
            <v>0.812944</v>
          </cell>
          <cell r="G396">
            <v>0.92302699999999993</v>
          </cell>
          <cell r="H396">
            <v>1.058338</v>
          </cell>
          <cell r="I396">
            <v>1.103</v>
          </cell>
          <cell r="J396">
            <v>1.1565570000000001</v>
          </cell>
        </row>
        <row r="397">
          <cell r="C397" t="str">
            <v>13519</v>
          </cell>
          <cell r="D397">
            <v>1.6E-2</v>
          </cell>
          <cell r="E397">
            <v>0.101564</v>
          </cell>
          <cell r="F397">
            <v>0.175235</v>
          </cell>
          <cell r="G397">
            <v>5.0884089999999995</v>
          </cell>
          <cell r="H397">
            <v>5.2016260000000001</v>
          </cell>
          <cell r="I397">
            <v>5.4870000000000001</v>
          </cell>
          <cell r="J397">
            <v>5.7396500000000001</v>
          </cell>
        </row>
        <row r="398">
          <cell r="C398" t="str">
            <v>13648</v>
          </cell>
          <cell r="D398">
            <v>2E-3</v>
          </cell>
          <cell r="E398">
            <v>2.3189999999999999E-3</v>
          </cell>
          <cell r="F398">
            <v>3.6319999999999998E-3</v>
          </cell>
          <cell r="G398">
            <v>5.6080000000000001E-3</v>
          </cell>
          <cell r="H398">
            <v>9.6080000000000002E-3</v>
          </cell>
          <cell r="I398">
            <v>0.01</v>
          </cell>
          <cell r="J398">
            <v>2.6287999999999999E-2</v>
          </cell>
        </row>
        <row r="399">
          <cell r="C399" t="str">
            <v>13831</v>
          </cell>
          <cell r="D399">
            <v>1.2999999999999999E-2</v>
          </cell>
          <cell r="E399">
            <v>1.6600999999999998E-2</v>
          </cell>
          <cell r="F399">
            <v>1.6924999999999999E-2</v>
          </cell>
          <cell r="G399">
            <v>1.9781999999999998E-2</v>
          </cell>
          <cell r="H399">
            <v>4.2221999999999996E-2</v>
          </cell>
          <cell r="I399">
            <v>5.6000000000000001E-2</v>
          </cell>
          <cell r="J399">
            <v>0.34564299999999998</v>
          </cell>
        </row>
        <row r="400">
          <cell r="C400" t="str">
            <v>13941</v>
          </cell>
          <cell r="D400">
            <v>0.47199999999999998</v>
          </cell>
          <cell r="E400">
            <v>0.54522899999999996</v>
          </cell>
          <cell r="F400">
            <v>0.80345199999999994</v>
          </cell>
          <cell r="G400">
            <v>0.94194</v>
          </cell>
          <cell r="H400">
            <v>1.847942</v>
          </cell>
          <cell r="I400">
            <v>1.792</v>
          </cell>
          <cell r="J400">
            <v>2.2851909999999998</v>
          </cell>
        </row>
        <row r="401">
          <cell r="C401" t="str">
            <v>13943</v>
          </cell>
          <cell r="D401">
            <v>6.0000000000000001E-3</v>
          </cell>
          <cell r="E401">
            <v>3.4655999999999999E-2</v>
          </cell>
          <cell r="F401">
            <v>7.6242999999999991E-2</v>
          </cell>
          <cell r="G401">
            <v>0.78350900000000001</v>
          </cell>
          <cell r="H401">
            <v>0.90077999999999991</v>
          </cell>
          <cell r="I401">
            <v>1.016</v>
          </cell>
          <cell r="J401">
            <v>1.188431</v>
          </cell>
        </row>
        <row r="402">
          <cell r="C402" t="str">
            <v>14045</v>
          </cell>
          <cell r="D402">
            <v>7.0000000000000001E-3</v>
          </cell>
          <cell r="E402">
            <v>2.1717999999999998E-2</v>
          </cell>
          <cell r="F402">
            <v>2.6712999999999997E-2</v>
          </cell>
          <cell r="G402">
            <v>3.2902000000000001E-2</v>
          </cell>
          <cell r="H402">
            <v>4.7005999999999999E-2</v>
          </cell>
          <cell r="I402">
            <v>5.6000000000000001E-2</v>
          </cell>
          <cell r="J402">
            <v>0.78952</v>
          </cell>
        </row>
        <row r="403">
          <cell r="C403">
            <v>14094</v>
          </cell>
          <cell r="D403">
            <v>0.28100000000000003</v>
          </cell>
          <cell r="E403">
            <v>0.33303499999999997</v>
          </cell>
          <cell r="F403">
            <v>0.96194899999999994</v>
          </cell>
          <cell r="G403">
            <v>1.175656</v>
          </cell>
          <cell r="H403">
            <v>1.1098759999999999</v>
          </cell>
          <cell r="I403">
            <v>1.121</v>
          </cell>
          <cell r="J403">
            <v>0.82470100000000002</v>
          </cell>
        </row>
        <row r="404">
          <cell r="C404">
            <v>14129</v>
          </cell>
          <cell r="D404">
            <v>0.67900000000000005</v>
          </cell>
          <cell r="E404">
            <v>1.6244019999999999</v>
          </cell>
          <cell r="F404">
            <v>2.8585149999999997</v>
          </cell>
          <cell r="G404">
            <v>3.6630509999999998</v>
          </cell>
          <cell r="H404">
            <v>4.2902110000000002</v>
          </cell>
          <cell r="I404">
            <v>5.2789999999999999</v>
          </cell>
          <cell r="J404">
            <v>5.5824679999999995</v>
          </cell>
        </row>
        <row r="405">
          <cell r="C405">
            <v>14221</v>
          </cell>
          <cell r="D405">
            <v>0</v>
          </cell>
          <cell r="E405">
            <v>6.5529999999999998E-3</v>
          </cell>
          <cell r="F405">
            <v>6.9129999999999999E-3</v>
          </cell>
          <cell r="G405">
            <v>2.0746000000000001E-2</v>
          </cell>
          <cell r="H405">
            <v>6.3381999999999994E-2</v>
          </cell>
          <cell r="I405">
            <v>0.14299999999999999</v>
          </cell>
          <cell r="J405">
            <v>0.185361</v>
          </cell>
        </row>
        <row r="406">
          <cell r="C406">
            <v>14278</v>
          </cell>
          <cell r="D406">
            <v>8.0000000000000002E-3</v>
          </cell>
          <cell r="E406">
            <v>1.3840999999999999E-2</v>
          </cell>
          <cell r="F406">
            <v>2.4263999999999997E-2</v>
          </cell>
          <cell r="G406">
            <v>2.4732999999999998E-2</v>
          </cell>
          <cell r="H406">
            <v>2.8014999999999998E-2</v>
          </cell>
          <cell r="I406">
            <v>4.9000000000000002E-2</v>
          </cell>
          <cell r="J406">
            <v>5.6044999999999998E-2</v>
          </cell>
        </row>
        <row r="407">
          <cell r="C407" t="str">
            <v>14468</v>
          </cell>
          <cell r="D407">
            <v>1E-3</v>
          </cell>
          <cell r="E407">
            <v>9.9169999999999987E-3</v>
          </cell>
          <cell r="F407">
            <v>2.4507999999999999E-2</v>
          </cell>
          <cell r="G407">
            <v>4.2682999999999999E-2</v>
          </cell>
          <cell r="H407">
            <v>5.5551999999999997E-2</v>
          </cell>
          <cell r="I407">
            <v>5.8999999999999997E-2</v>
          </cell>
          <cell r="J407">
            <v>6.5820000000000004E-2</v>
          </cell>
        </row>
        <row r="408">
          <cell r="C408">
            <v>14517</v>
          </cell>
          <cell r="D408">
            <v>0.124</v>
          </cell>
          <cell r="E408">
            <v>0.20600499999999999</v>
          </cell>
          <cell r="F408">
            <v>0.24171999999999999</v>
          </cell>
          <cell r="G408">
            <v>0.56090099999999998</v>
          </cell>
          <cell r="H408">
            <v>0.67575299999999994</v>
          </cell>
          <cell r="I408">
            <v>0.84599999999999997</v>
          </cell>
          <cell r="J408">
            <v>0.91132099999999994</v>
          </cell>
        </row>
        <row r="409">
          <cell r="C409">
            <v>14667</v>
          </cell>
          <cell r="D409">
            <v>4.0000000000000001E-3</v>
          </cell>
          <cell r="E409">
            <v>1.1099999999999999E-2</v>
          </cell>
          <cell r="F409">
            <v>1.2067999999999999E-2</v>
          </cell>
          <cell r="G409">
            <v>1.4863999999999999E-2</v>
          </cell>
          <cell r="H409">
            <v>1.9518000000000001E-2</v>
          </cell>
          <cell r="I409">
            <v>2.7E-2</v>
          </cell>
          <cell r="J409">
            <v>3.2572999999999998E-2</v>
          </cell>
        </row>
        <row r="410">
          <cell r="C410">
            <v>14675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C411">
            <v>14677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C412">
            <v>14832</v>
          </cell>
          <cell r="D412">
            <v>1E-3</v>
          </cell>
          <cell r="E412">
            <v>2.519E-3</v>
          </cell>
          <cell r="F412">
            <v>1.3713999999999999E-2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C413">
            <v>15002</v>
          </cell>
          <cell r="D413">
            <v>0</v>
          </cell>
          <cell r="E413">
            <v>1.7E-5</v>
          </cell>
          <cell r="F413">
            <v>2.4999999999999998E-5</v>
          </cell>
          <cell r="G413">
            <v>2.983E-3</v>
          </cell>
          <cell r="H413">
            <v>3.9199999999999999E-3</v>
          </cell>
          <cell r="I413">
            <v>5.0000000000000001E-3</v>
          </cell>
          <cell r="J413">
            <v>1.1696999999999999E-2</v>
          </cell>
        </row>
        <row r="414">
          <cell r="C414" t="str">
            <v>RRLS-O</v>
          </cell>
          <cell r="D414">
            <v>3.1779999999999999</v>
          </cell>
          <cell r="E414">
            <v>2.4833259999999999</v>
          </cell>
          <cell r="F414">
            <v>3.784195</v>
          </cell>
          <cell r="G414">
            <v>5.2371349999999994</v>
          </cell>
          <cell r="H414">
            <v>5.8926669999999994</v>
          </cell>
          <cell r="I414">
            <v>8.3800000000000008</v>
          </cell>
          <cell r="J414">
            <v>9.5363729999999993</v>
          </cell>
        </row>
        <row r="415">
          <cell r="C415" t="str">
            <v>12043</v>
          </cell>
          <cell r="D415">
            <v>0.128</v>
          </cell>
          <cell r="E415">
            <v>0.257158</v>
          </cell>
          <cell r="F415">
            <v>0.47713699999999998</v>
          </cell>
          <cell r="G415">
            <v>1.058597</v>
          </cell>
          <cell r="H415">
            <v>1.9440149999999998</v>
          </cell>
          <cell r="I415">
            <v>2.153</v>
          </cell>
          <cell r="J415">
            <v>2.8659919999999999</v>
          </cell>
        </row>
        <row r="416">
          <cell r="C416" t="str">
            <v>13587</v>
          </cell>
          <cell r="D416">
            <v>0.01</v>
          </cell>
          <cell r="E416">
            <v>3.0540999999999999E-2</v>
          </cell>
          <cell r="F416">
            <v>4.4920999999999996E-2</v>
          </cell>
          <cell r="G416">
            <v>6.6539000000000001E-2</v>
          </cell>
          <cell r="H416">
            <v>0.10654699999999999</v>
          </cell>
          <cell r="I416">
            <v>0.123</v>
          </cell>
          <cell r="J416">
            <v>0.21005799999999999</v>
          </cell>
        </row>
        <row r="417">
          <cell r="C417">
            <v>14165</v>
          </cell>
          <cell r="D417">
            <v>0.26200000000000001</v>
          </cell>
          <cell r="E417">
            <v>0.52556199999999997</v>
          </cell>
          <cell r="F417">
            <v>1.015042</v>
          </cell>
          <cell r="G417">
            <v>1.4205349999999999</v>
          </cell>
          <cell r="H417">
            <v>1.8286119999999999</v>
          </cell>
          <cell r="I417">
            <v>2.278</v>
          </cell>
          <cell r="J417">
            <v>2.5679509999999999</v>
          </cell>
        </row>
        <row r="418">
          <cell r="C418">
            <v>14190</v>
          </cell>
          <cell r="D418">
            <v>0.31900000000000001</v>
          </cell>
          <cell r="E418">
            <v>0.63388099999999992</v>
          </cell>
          <cell r="F418">
            <v>0.96553699999999998</v>
          </cell>
          <cell r="G418">
            <v>1.093035</v>
          </cell>
          <cell r="H418">
            <v>1.2211779999999999</v>
          </cell>
          <cell r="I418">
            <v>1.3480000000000001</v>
          </cell>
          <cell r="J418">
            <v>1.4224669999999999</v>
          </cell>
        </row>
        <row r="419">
          <cell r="C419" t="str">
            <v>RRT - O</v>
          </cell>
          <cell r="D419">
            <v>0.21299999999999999</v>
          </cell>
          <cell r="E419">
            <v>0.48018899999999998</v>
          </cell>
          <cell r="F419">
            <v>0.74622899999999992</v>
          </cell>
          <cell r="G419">
            <v>0.91354299999999999</v>
          </cell>
          <cell r="H419">
            <v>1.3861479999999999</v>
          </cell>
          <cell r="I419">
            <v>1.73</v>
          </cell>
          <cell r="J419">
            <v>1.9893299999999998</v>
          </cell>
        </row>
        <row r="420">
          <cell r="C420" t="str">
            <v>AFR</v>
          </cell>
          <cell r="D420">
            <v>2E-3</v>
          </cell>
          <cell r="E420">
            <v>1.0291E-2</v>
          </cell>
          <cell r="F420">
            <v>1.2433E-2</v>
          </cell>
          <cell r="G420">
            <v>1.3640999999999999E-2</v>
          </cell>
          <cell r="H420">
            <v>2.2924E-2</v>
          </cell>
          <cell r="I420">
            <v>2.3E-2</v>
          </cell>
          <cell r="J420">
            <v>2.3306999999999998E-2</v>
          </cell>
        </row>
        <row r="421">
          <cell r="C421" t="str">
            <v>ANFENC</v>
          </cell>
          <cell r="D421">
            <v>2E-3</v>
          </cell>
          <cell r="E421">
            <v>2.539E-3</v>
          </cell>
          <cell r="F421">
            <v>2.6069999999999999E-3</v>
          </cell>
          <cell r="G421">
            <v>2.676E-3</v>
          </cell>
          <cell r="H421">
            <v>2.8839999999999998E-3</v>
          </cell>
          <cell r="I421">
            <v>3.0000000000000001E-3</v>
          </cell>
          <cell r="J421">
            <v>3.0230000000000001E-3</v>
          </cell>
        </row>
        <row r="422">
          <cell r="C422" t="str">
            <v>CAPBANK</v>
          </cell>
          <cell r="D422">
            <v>-5.0000000000000001E-3</v>
          </cell>
          <cell r="E422">
            <v>-4.0379999999999999E-3</v>
          </cell>
          <cell r="F422">
            <v>9.8999999999999999E-4</v>
          </cell>
          <cell r="G422">
            <v>7.8440000000000003E-3</v>
          </cell>
          <cell r="H422">
            <v>8.6529999999999992E-3</v>
          </cell>
          <cell r="I422">
            <v>-8.0000000000000002E-3</v>
          </cell>
          <cell r="J422">
            <v>-8.0949999999999998E-3</v>
          </cell>
        </row>
        <row r="423">
          <cell r="C423" t="str">
            <v>CATHR</v>
          </cell>
          <cell r="D423">
            <v>0.32500000000000001</v>
          </cell>
          <cell r="E423">
            <v>0.34700199999999998</v>
          </cell>
          <cell r="F423">
            <v>0.37962799999999997</v>
          </cell>
          <cell r="G423">
            <v>0.430004</v>
          </cell>
          <cell r="H423">
            <v>0.498886</v>
          </cell>
          <cell r="I423">
            <v>0.52700000000000002</v>
          </cell>
          <cell r="J423">
            <v>0.55621100000000001</v>
          </cell>
        </row>
        <row r="424">
          <cell r="C424" t="str">
            <v>CblMonitor</v>
          </cell>
          <cell r="D424">
            <v>3.0000000000000001E-3</v>
          </cell>
          <cell r="E424">
            <v>6.0269999999999994E-3</v>
          </cell>
          <cell r="F424">
            <v>9.0399999999999994E-3</v>
          </cell>
          <cell r="G424">
            <v>1.2052999999999999E-2</v>
          </cell>
          <cell r="H424">
            <v>1.5066999999999999E-2</v>
          </cell>
          <cell r="I424">
            <v>1.7999999999999999E-2</v>
          </cell>
          <cell r="J424">
            <v>2.1093000000000001E-2</v>
          </cell>
        </row>
        <row r="425">
          <cell r="C425" t="str">
            <v>CSWITCH</v>
          </cell>
          <cell r="D425">
            <v>3.2000000000000001E-2</v>
          </cell>
          <cell r="E425">
            <v>6.9324999999999998E-2</v>
          </cell>
          <cell r="F425">
            <v>0.13842699999999999</v>
          </cell>
          <cell r="G425">
            <v>0.226352</v>
          </cell>
          <cell r="H425">
            <v>0.30250299999999997</v>
          </cell>
          <cell r="I425">
            <v>0.40300000000000002</v>
          </cell>
          <cell r="J425">
            <v>0.46286299999999997</v>
          </cell>
        </row>
        <row r="426">
          <cell r="C426" t="str">
            <v>DELUG</v>
          </cell>
          <cell r="D426">
            <v>0.01</v>
          </cell>
          <cell r="E426">
            <v>2.4993999999999999E-2</v>
          </cell>
          <cell r="F426">
            <v>4.0308999999999998E-2</v>
          </cell>
          <cell r="G426">
            <v>0.16721899999999998</v>
          </cell>
          <cell r="H426">
            <v>0.24735799999999999</v>
          </cell>
          <cell r="I426">
            <v>0.36899999999999999</v>
          </cell>
          <cell r="J426">
            <v>0.53576099999999993</v>
          </cell>
        </row>
        <row r="427">
          <cell r="C427" t="str">
            <v>DETECT</v>
          </cell>
          <cell r="D427">
            <v>5.0000000000000001E-3</v>
          </cell>
          <cell r="E427">
            <v>3.5152999999999997E-2</v>
          </cell>
          <cell r="F427">
            <v>0.164462</v>
          </cell>
          <cell r="G427">
            <v>0.178984</v>
          </cell>
          <cell r="H427">
            <v>0.21499499999999999</v>
          </cell>
          <cell r="I427">
            <v>0.245</v>
          </cell>
          <cell r="J427">
            <v>0.26950199999999996</v>
          </cell>
        </row>
        <row r="428">
          <cell r="C428" t="str">
            <v>DFR</v>
          </cell>
          <cell r="D428">
            <v>2E-3</v>
          </cell>
          <cell r="E428">
            <v>3.4956999999999995E-2</v>
          </cell>
          <cell r="F428">
            <v>5.4716999999999995E-2</v>
          </cell>
          <cell r="G428">
            <v>6.962299999999999E-2</v>
          </cell>
          <cell r="H428">
            <v>0.181753</v>
          </cell>
          <cell r="I428">
            <v>0.22800000000000001</v>
          </cell>
          <cell r="J428">
            <v>0.24038499999999999</v>
          </cell>
        </row>
        <row r="429">
          <cell r="C429" t="str">
            <v>FDRPR</v>
          </cell>
          <cell r="D429">
            <v>5.5E-2</v>
          </cell>
          <cell r="E429">
            <v>0.11057199999999999</v>
          </cell>
          <cell r="F429">
            <v>0.15922600000000001</v>
          </cell>
          <cell r="G429">
            <v>0.18348699999999998</v>
          </cell>
          <cell r="H429">
            <v>0.17302399999999998</v>
          </cell>
          <cell r="I429">
            <v>0.17599999999999999</v>
          </cell>
          <cell r="J429">
            <v>0.200406</v>
          </cell>
        </row>
        <row r="430">
          <cell r="C430" t="str">
            <v>FOOT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C431" t="str">
            <v>GAREPL</v>
          </cell>
          <cell r="D431">
            <v>7.0000000000000001E-3</v>
          </cell>
          <cell r="E431">
            <v>2.3925999999999999E-2</v>
          </cell>
          <cell r="F431">
            <v>3.4908000000000002E-2</v>
          </cell>
          <cell r="G431">
            <v>0.123774</v>
          </cell>
          <cell r="H431">
            <v>0.200935</v>
          </cell>
          <cell r="I431">
            <v>0.21</v>
          </cell>
          <cell r="J431">
            <v>0.22496099999999999</v>
          </cell>
        </row>
        <row r="432">
          <cell r="C432" t="str">
            <v>GRND</v>
          </cell>
          <cell r="D432">
            <v>0.17</v>
          </cell>
          <cell r="E432">
            <v>0.229431</v>
          </cell>
          <cell r="F432">
            <v>0.276084</v>
          </cell>
          <cell r="G432">
            <v>0.33243</v>
          </cell>
          <cell r="H432">
            <v>0.37440399999999996</v>
          </cell>
          <cell r="I432">
            <v>0.432</v>
          </cell>
          <cell r="J432">
            <v>0.45510099999999998</v>
          </cell>
        </row>
        <row r="433">
          <cell r="C433" t="str">
            <v>HUB</v>
          </cell>
          <cell r="D433">
            <v>0.71799999999999997</v>
          </cell>
          <cell r="E433">
            <v>1.127513</v>
          </cell>
          <cell r="F433">
            <v>1.925735</v>
          </cell>
          <cell r="G433">
            <v>2.5038079999999998</v>
          </cell>
          <cell r="H433">
            <v>3.386053</v>
          </cell>
          <cell r="I433">
            <v>4.0179999999999998</v>
          </cell>
          <cell r="J433">
            <v>4.6997960000000001</v>
          </cell>
        </row>
        <row r="434">
          <cell r="C434" t="str">
            <v>HVAC</v>
          </cell>
          <cell r="D434">
            <v>1.4999999999999999E-2</v>
          </cell>
          <cell r="E434">
            <v>1.5488999999999999E-2</v>
          </cell>
          <cell r="F434">
            <v>2.9106E-2</v>
          </cell>
          <cell r="G434">
            <v>4.3969999999999995E-2</v>
          </cell>
          <cell r="H434">
            <v>6.6749000000000003E-2</v>
          </cell>
          <cell r="I434">
            <v>9.4E-2</v>
          </cell>
          <cell r="J434">
            <v>0.235654</v>
          </cell>
        </row>
        <row r="435">
          <cell r="C435" t="str">
            <v>IED Syn</v>
          </cell>
          <cell r="D435">
            <v>2E-3</v>
          </cell>
          <cell r="E435">
            <v>2.1849999999999999E-3</v>
          </cell>
          <cell r="F435">
            <v>2.1849999999999999E-3</v>
          </cell>
          <cell r="G435">
            <v>2.2559999999999998E-3</v>
          </cell>
          <cell r="H435">
            <v>2.3140000000000001E-3</v>
          </cell>
          <cell r="I435">
            <v>2E-3</v>
          </cell>
          <cell r="J435">
            <v>2.3140000000000001E-3</v>
          </cell>
        </row>
        <row r="436">
          <cell r="C436" t="str">
            <v>Insulators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C437" t="str">
            <v>LCC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C438" t="str">
            <v>mDRAIN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C439" t="str">
            <v>mSPILL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C440" t="str">
            <v>OCB</v>
          </cell>
          <cell r="D440">
            <v>0.23899999999999999</v>
          </cell>
          <cell r="E440">
            <v>0.46069499999999997</v>
          </cell>
          <cell r="F440">
            <v>0.65974599999999994</v>
          </cell>
          <cell r="G440">
            <v>1.2480039999999999</v>
          </cell>
          <cell r="H440">
            <v>1.835175</v>
          </cell>
          <cell r="I440">
            <v>2.1339999999999999</v>
          </cell>
          <cell r="J440">
            <v>2.3306169999999997</v>
          </cell>
        </row>
        <row r="441">
          <cell r="C441" t="str">
            <v>PCT-BOX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C442" t="str">
            <v>POTH</v>
          </cell>
          <cell r="D442">
            <v>1.2E-2</v>
          </cell>
          <cell r="E442">
            <v>3.8129999999999997E-2</v>
          </cell>
          <cell r="F442">
            <v>0.114049</v>
          </cell>
          <cell r="G442">
            <v>0.14475499999999999</v>
          </cell>
          <cell r="H442">
            <v>0.176229</v>
          </cell>
          <cell r="I442">
            <v>0.188</v>
          </cell>
          <cell r="J442">
            <v>0.190197</v>
          </cell>
        </row>
        <row r="443">
          <cell r="C443" t="str">
            <v>PROTRP</v>
          </cell>
          <cell r="D443">
            <v>0.28499999999999998</v>
          </cell>
          <cell r="E443">
            <v>0.57171799999999995</v>
          </cell>
          <cell r="F443">
            <v>1.0158119999999999</v>
          </cell>
          <cell r="G443">
            <v>1.778583</v>
          </cell>
          <cell r="H443">
            <v>3.4122109999999997</v>
          </cell>
          <cell r="I443">
            <v>3.9049999999999998</v>
          </cell>
          <cell r="J443">
            <v>4.0977639999999997</v>
          </cell>
        </row>
        <row r="444">
          <cell r="C444" t="str">
            <v>PTONER</v>
          </cell>
          <cell r="D444">
            <v>4.2999999999999997E-2</v>
          </cell>
          <cell r="E444">
            <v>0.30946399999999996</v>
          </cell>
          <cell r="F444">
            <v>0.58803300000000003</v>
          </cell>
          <cell r="G444">
            <v>1.3340989999999999</v>
          </cell>
          <cell r="H444">
            <v>1.9146219999999998</v>
          </cell>
          <cell r="I444">
            <v>2.2509999999999999</v>
          </cell>
          <cell r="J444">
            <v>2.5617769999999997</v>
          </cell>
        </row>
        <row r="445">
          <cell r="C445" t="str">
            <v>RODGAP</v>
          </cell>
          <cell r="D445">
            <v>2E-3</v>
          </cell>
          <cell r="E445">
            <v>7.3669999999999994E-3</v>
          </cell>
          <cell r="F445">
            <v>8.6649999999999991E-3</v>
          </cell>
          <cell r="G445">
            <v>8.7159999999999998E-3</v>
          </cell>
          <cell r="H445">
            <v>2.9128999999999999E-2</v>
          </cell>
          <cell r="I445">
            <v>3.5999999999999997E-2</v>
          </cell>
          <cell r="J445">
            <v>4.5790999999999998E-2</v>
          </cell>
        </row>
        <row r="446">
          <cell r="C446" t="str">
            <v>ROADS</v>
          </cell>
          <cell r="D446">
            <v>0.09</v>
          </cell>
          <cell r="E446">
            <v>0.20352299999999998</v>
          </cell>
          <cell r="F446">
            <v>0.40027499999999999</v>
          </cell>
          <cell r="G446">
            <v>0.62633799999999995</v>
          </cell>
          <cell r="H446">
            <v>0.81960699999999997</v>
          </cell>
          <cell r="I446">
            <v>1.0660000000000001</v>
          </cell>
          <cell r="J446">
            <v>1.4193639999999998</v>
          </cell>
        </row>
        <row r="447">
          <cell r="C447" t="str">
            <v>RTU</v>
          </cell>
          <cell r="D447">
            <v>0.92400000000000004</v>
          </cell>
          <cell r="E447">
            <v>1.75898</v>
          </cell>
          <cell r="F447">
            <v>2.5242230000000001</v>
          </cell>
          <cell r="G447">
            <v>4.2256279999999995</v>
          </cell>
          <cell r="H447">
            <v>5.2699859999999994</v>
          </cell>
          <cell r="I447">
            <v>6.0259999999999998</v>
          </cell>
          <cell r="J447">
            <v>6.6023369999999995</v>
          </cell>
        </row>
        <row r="448">
          <cell r="C448" t="str">
            <v>SCADA</v>
          </cell>
          <cell r="D448">
            <v>0</v>
          </cell>
          <cell r="E448">
            <v>2.05E-4</v>
          </cell>
          <cell r="F448">
            <v>3.0800000000000001E-4</v>
          </cell>
          <cell r="G448">
            <v>4.1099999999999996E-4</v>
          </cell>
          <cell r="H448">
            <v>5.13E-4</v>
          </cell>
          <cell r="I448">
            <v>8.9999999999999993E-3</v>
          </cell>
          <cell r="J448">
            <v>1.6761999999999999E-2</v>
          </cell>
        </row>
        <row r="449">
          <cell r="C449" t="str">
            <v>SER</v>
          </cell>
          <cell r="D449">
            <v>3.0000000000000001E-3</v>
          </cell>
          <cell r="E449">
            <v>4.2054999999999995E-2</v>
          </cell>
          <cell r="F449">
            <v>7.2530999999999998E-2</v>
          </cell>
          <cell r="G449">
            <v>0.11400399999999999</v>
          </cell>
          <cell r="H449">
            <v>0.12595499999999998</v>
          </cell>
          <cell r="I449">
            <v>0.15</v>
          </cell>
          <cell r="J449">
            <v>0.153861</v>
          </cell>
        </row>
        <row r="450">
          <cell r="C450" t="str">
            <v>SERA</v>
          </cell>
          <cell r="D450">
            <v>0.311</v>
          </cell>
          <cell r="E450">
            <v>0.31911200000000001</v>
          </cell>
          <cell r="F450">
            <v>0.321577</v>
          </cell>
          <cell r="G450">
            <v>0.32392899999999997</v>
          </cell>
          <cell r="H450">
            <v>0.32816499999999998</v>
          </cell>
          <cell r="I450">
            <v>0.33</v>
          </cell>
          <cell r="J450">
            <v>0.33249899999999999</v>
          </cell>
        </row>
        <row r="451">
          <cell r="C451" t="str">
            <v>SHIELDW</v>
          </cell>
          <cell r="D451">
            <v>0.05</v>
          </cell>
          <cell r="E451">
            <v>6.0994E-2</v>
          </cell>
          <cell r="F451">
            <v>0.170594</v>
          </cell>
          <cell r="G451">
            <v>0.33622099999999999</v>
          </cell>
          <cell r="H451">
            <v>0.50907599999999997</v>
          </cell>
          <cell r="I451">
            <v>0.66500000000000004</v>
          </cell>
          <cell r="J451">
            <v>0.80277699999999996</v>
          </cell>
        </row>
        <row r="452">
          <cell r="C452" t="str">
            <v>SMGENS</v>
          </cell>
          <cell r="D452">
            <v>-3.21E-4</v>
          </cell>
          <cell r="E452">
            <v>2.63E-4</v>
          </cell>
          <cell r="F452">
            <v>1.663E-3</v>
          </cell>
          <cell r="G452">
            <v>7.1369999999999992E-3</v>
          </cell>
          <cell r="H452">
            <v>8.6199999999999992E-3</v>
          </cell>
          <cell r="I452">
            <v>8.9999999999999993E-3</v>
          </cell>
          <cell r="J452">
            <v>8.8240000000000002E-3</v>
          </cell>
        </row>
        <row r="453">
          <cell r="C453" t="str">
            <v>SPREPL</v>
          </cell>
          <cell r="D453">
            <v>0</v>
          </cell>
          <cell r="E453">
            <v>0</v>
          </cell>
          <cell r="F453">
            <v>6.6010000000000001E-3</v>
          </cell>
          <cell r="G453">
            <v>1.1644999999999999E-2</v>
          </cell>
          <cell r="H453">
            <v>1.4381E-2</v>
          </cell>
          <cell r="I453">
            <v>0.02</v>
          </cell>
          <cell r="J453">
            <v>2.5044E-2</v>
          </cell>
        </row>
        <row r="454">
          <cell r="C454" t="str">
            <v>SSMETER</v>
          </cell>
          <cell r="D454">
            <v>0</v>
          </cell>
          <cell r="E454">
            <v>6.6399999999999999E-4</v>
          </cell>
          <cell r="F454">
            <v>6.8659999999999997E-3</v>
          </cell>
          <cell r="G454">
            <v>6.8659999999999997E-3</v>
          </cell>
          <cell r="H454">
            <v>6.202E-3</v>
          </cell>
          <cell r="I454">
            <v>6.0000000000000001E-3</v>
          </cell>
          <cell r="J454">
            <v>6.202E-3</v>
          </cell>
        </row>
        <row r="455">
          <cell r="C455" t="str">
            <v>SSUB</v>
          </cell>
          <cell r="D455">
            <v>0.14099999999999999</v>
          </cell>
          <cell r="E455">
            <v>0.29705899999999996</v>
          </cell>
          <cell r="F455">
            <v>0.52992899999999998</v>
          </cell>
          <cell r="G455">
            <v>0.61248799999999992</v>
          </cell>
          <cell r="H455">
            <v>0.88358700000000001</v>
          </cell>
          <cell r="I455">
            <v>1.2529999999999999</v>
          </cell>
          <cell r="J455">
            <v>1.400487</v>
          </cell>
        </row>
        <row r="456">
          <cell r="C456" t="str">
            <v>SSUD</v>
          </cell>
          <cell r="D456">
            <v>4.7E-2</v>
          </cell>
          <cell r="E456">
            <v>6.7753999999999995E-2</v>
          </cell>
          <cell r="F456">
            <v>0.228161</v>
          </cell>
          <cell r="G456">
            <v>0.31079200000000001</v>
          </cell>
          <cell r="H456">
            <v>0.41561299999999995</v>
          </cell>
          <cell r="I456">
            <v>0.55900000000000005</v>
          </cell>
          <cell r="J456">
            <v>0.71687199999999995</v>
          </cell>
        </row>
        <row r="457">
          <cell r="C457" t="str">
            <v>STSTR</v>
          </cell>
          <cell r="D457">
            <v>0</v>
          </cell>
          <cell r="E457">
            <v>0</v>
          </cell>
          <cell r="F457">
            <v>-3.6000000000000001E-5</v>
          </cell>
          <cell r="G457">
            <v>-3.6000000000000001E-5</v>
          </cell>
          <cell r="H457">
            <v>0</v>
          </cell>
          <cell r="I457">
            <v>0</v>
          </cell>
          <cell r="J457">
            <v>0</v>
          </cell>
        </row>
        <row r="458">
          <cell r="C458" t="str">
            <v>TeleProt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C459" t="str">
            <v>TEP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5.8999999999999997E-2</v>
          </cell>
          <cell r="J459">
            <v>5.9066999999999995E-2</v>
          </cell>
        </row>
        <row r="460">
          <cell r="C460" t="str">
            <v>TOPROT</v>
          </cell>
          <cell r="D460">
            <v>3.0000000000000001E-3</v>
          </cell>
          <cell r="E460">
            <v>6.8239999999999993E-3</v>
          </cell>
          <cell r="F460">
            <v>1.0236E-2</v>
          </cell>
          <cell r="G460">
            <v>1.3647999999999999E-2</v>
          </cell>
          <cell r="H460">
            <v>1.7059999999999999E-2</v>
          </cell>
          <cell r="I460">
            <v>2.3E-2</v>
          </cell>
          <cell r="J460">
            <v>0.420568</v>
          </cell>
        </row>
        <row r="461">
          <cell r="C461" t="str">
            <v>TRANSF (TC)</v>
          </cell>
          <cell r="D461">
            <v>2.8000000000000001E-2</v>
          </cell>
          <cell r="E461">
            <v>1.4328909999999999</v>
          </cell>
          <cell r="F461">
            <v>6.1351109999999993</v>
          </cell>
          <cell r="G461">
            <v>8.3349770000000003</v>
          </cell>
          <cell r="H461">
            <v>10.143239999999999</v>
          </cell>
          <cell r="I461">
            <v>7.1438368200000006</v>
          </cell>
          <cell r="J461">
            <v>7.4239929999999994</v>
          </cell>
        </row>
        <row r="462">
          <cell r="C462" t="str">
            <v>TTP</v>
          </cell>
          <cell r="D462">
            <v>1.2999999999999999E-3</v>
          </cell>
          <cell r="E462">
            <v>2.3799999999999997E-3</v>
          </cell>
          <cell r="F462">
            <v>2.9159999999999998E-3</v>
          </cell>
          <cell r="G462">
            <v>2.9649999999999998E-3</v>
          </cell>
          <cell r="H462">
            <v>2.5964999999999998E-2</v>
          </cell>
          <cell r="I462">
            <v>2.5999999999999999E-2</v>
          </cell>
          <cell r="J462">
            <v>2.5970999999999998E-2</v>
          </cell>
        </row>
        <row r="463">
          <cell r="C463" t="str">
            <v>WPOLE</v>
          </cell>
          <cell r="D463">
            <v>0.97099999999999997</v>
          </cell>
          <cell r="E463">
            <v>2.1310199999999999</v>
          </cell>
          <cell r="F463">
            <v>3.6108189999999998</v>
          </cell>
          <cell r="G463">
            <v>4.0432030000000001</v>
          </cell>
          <cell r="H463">
            <v>5.4027189999999994</v>
          </cell>
          <cell r="I463">
            <v>6.4420000000000002</v>
          </cell>
          <cell r="J463">
            <v>6.9729190000000001</v>
          </cell>
        </row>
        <row r="464">
          <cell r="C464" t="str">
            <v>ECSADJ</v>
          </cell>
          <cell r="D464">
            <v>1.2150000000019645E-3</v>
          </cell>
          <cell r="E464">
            <v>-9.0000000199097485E-6</v>
          </cell>
          <cell r="F464">
            <v>4.0000001604312274E-6</v>
          </cell>
          <cell r="G464">
            <v>2.9999999924257281E-6</v>
          </cell>
          <cell r="H464">
            <v>-9.9999999747524271E-6</v>
          </cell>
          <cell r="I464">
            <v>-9.6699999994598329E-4</v>
          </cell>
          <cell r="J464">
            <v>2.9999999924257281E-6</v>
          </cell>
        </row>
        <row r="465">
          <cell r="C465" t="str">
            <v>ETCUR</v>
          </cell>
        </row>
        <row r="466">
          <cell r="C466" t="str">
            <v>13081</v>
          </cell>
          <cell r="E466">
            <v>2.895E-3</v>
          </cell>
          <cell r="F466">
            <v>2.895E-3</v>
          </cell>
          <cell r="G466">
            <v>2.9916000000000002E-2</v>
          </cell>
          <cell r="H466">
            <v>2.9916000000000002E-2</v>
          </cell>
          <cell r="I466">
            <v>2.9916000000000002E-2</v>
          </cell>
          <cell r="J466">
            <v>2.9916000000000002E-2</v>
          </cell>
        </row>
        <row r="467">
          <cell r="C467" t="str">
            <v>13839</v>
          </cell>
        </row>
        <row r="468">
          <cell r="C468" t="str">
            <v>14166</v>
          </cell>
          <cell r="G468">
            <v>0.148062</v>
          </cell>
          <cell r="H468">
            <v>0.148062</v>
          </cell>
          <cell r="I468">
            <v>0.148062</v>
          </cell>
          <cell r="J468">
            <v>0.148062</v>
          </cell>
        </row>
        <row r="469">
          <cell r="C469" t="str">
            <v>14494</v>
          </cell>
          <cell r="D469">
            <v>3.3799999999999998E-4</v>
          </cell>
          <cell r="E469">
            <v>6.7599999999999995E-4</v>
          </cell>
          <cell r="F469">
            <v>1.0150000000000001E-3</v>
          </cell>
          <cell r="G469">
            <v>1.353E-3</v>
          </cell>
          <cell r="H469">
            <v>1.691E-3</v>
          </cell>
          <cell r="I469">
            <v>2.029E-3</v>
          </cell>
          <cell r="J469">
            <v>2.029E-3</v>
          </cell>
        </row>
        <row r="470">
          <cell r="C470" t="str">
            <v>14602</v>
          </cell>
          <cell r="E470">
            <v>1.8090000000000001E-3</v>
          </cell>
          <cell r="F470">
            <v>2.2064E-2</v>
          </cell>
          <cell r="G470">
            <v>2.2064E-2</v>
          </cell>
          <cell r="H470">
            <v>1.9894999999999999E-2</v>
          </cell>
          <cell r="I470">
            <v>1.9894999999999999E-2</v>
          </cell>
          <cell r="J470">
            <v>1.9894999999999999E-2</v>
          </cell>
        </row>
        <row r="471">
          <cell r="C471" t="str">
            <v>14642</v>
          </cell>
          <cell r="D471">
            <v>2.1150000000000001E-3</v>
          </cell>
          <cell r="E471">
            <v>4.2290000000000001E-3</v>
          </cell>
          <cell r="F471">
            <v>6.3439999999999998E-3</v>
          </cell>
          <cell r="G471">
            <v>6.3439999999999998E-3</v>
          </cell>
          <cell r="H471">
            <v>6.3439999999999998E-3</v>
          </cell>
          <cell r="I471">
            <v>6.3439999999999998E-3</v>
          </cell>
          <cell r="J471">
            <v>6.3439999999999998E-3</v>
          </cell>
        </row>
        <row r="472">
          <cell r="C472" t="str">
            <v>14728</v>
          </cell>
        </row>
        <row r="473">
          <cell r="C473" t="str">
            <v>15299</v>
          </cell>
          <cell r="D473">
            <v>3.4900000000000003E-4</v>
          </cell>
          <cell r="E473">
            <v>6.9700000000000003E-4</v>
          </cell>
          <cell r="F473">
            <v>1.0460000000000001E-3</v>
          </cell>
          <cell r="G473">
            <v>1.395E-3</v>
          </cell>
          <cell r="H473">
            <v>1.743E-3</v>
          </cell>
          <cell r="I473">
            <v>2.0920000000000001E-3</v>
          </cell>
          <cell r="J473">
            <v>2.0920000000000001E-3</v>
          </cell>
        </row>
        <row r="474">
          <cell r="C474" t="str">
            <v>15540</v>
          </cell>
          <cell r="D474">
            <v>1.5989999999999999E-3</v>
          </cell>
          <cell r="E474">
            <v>3.1979999999999999E-3</v>
          </cell>
          <cell r="F474">
            <v>1.0470999999999999E-2</v>
          </cell>
          <cell r="G474">
            <v>1.0470999999999999E-2</v>
          </cell>
          <cell r="H474">
            <v>1.209E-2</v>
          </cell>
          <cell r="I474">
            <v>1.3709000000000001E-2</v>
          </cell>
          <cell r="J474">
            <v>1.5328E-2</v>
          </cell>
        </row>
        <row r="475">
          <cell r="C475" t="str">
            <v>80021</v>
          </cell>
          <cell r="E475">
            <v>1.0470999999999999E-2</v>
          </cell>
          <cell r="F475">
            <v>0.10820399999999999</v>
          </cell>
          <cell r="G475">
            <v>0.10820399999999999</v>
          </cell>
          <cell r="H475">
            <v>0.10820399999999999</v>
          </cell>
          <cell r="I475">
            <v>0.10820399999999999</v>
          </cell>
          <cell r="J475">
            <v>0.10820399999999999</v>
          </cell>
        </row>
        <row r="476">
          <cell r="C476">
            <v>15587</v>
          </cell>
        </row>
        <row r="477">
          <cell r="C477">
            <v>1</v>
          </cell>
          <cell r="F477">
            <v>0.149975</v>
          </cell>
          <cell r="G477">
            <v>0.149975</v>
          </cell>
          <cell r="H477">
            <v>0.149975</v>
          </cell>
          <cell r="I477">
            <v>0.149975</v>
          </cell>
          <cell r="J477">
            <v>0.149975</v>
          </cell>
        </row>
        <row r="478">
          <cell r="C478" t="str">
            <v>CDM-TC</v>
          </cell>
        </row>
        <row r="479">
          <cell r="C479" t="str">
            <v>TREC</v>
          </cell>
          <cell r="D479">
            <v>0.522621</v>
          </cell>
          <cell r="E479">
            <v>0.72253100000000003</v>
          </cell>
          <cell r="F479">
            <v>1.043857</v>
          </cell>
          <cell r="G479">
            <v>1.4245570000000001</v>
          </cell>
          <cell r="H479">
            <v>1.621529</v>
          </cell>
          <cell r="I479">
            <v>2.3937330000000001</v>
          </cell>
          <cell r="J479">
            <v>3.2041780000000002</v>
          </cell>
        </row>
        <row r="480">
          <cell r="C480" t="str">
            <v>80034</v>
          </cell>
          <cell r="D480">
            <v>3.732046</v>
          </cell>
          <cell r="E480">
            <v>11.582992000000001</v>
          </cell>
          <cell r="F480">
            <v>9.3630010000000006</v>
          </cell>
          <cell r="G480">
            <v>10.962356</v>
          </cell>
          <cell r="H480">
            <v>9.262537</v>
          </cell>
          <cell r="I480">
            <v>7.5666200000000003</v>
          </cell>
          <cell r="J480">
            <v>11.905167</v>
          </cell>
        </row>
        <row r="481">
          <cell r="C481" t="str">
            <v>BU215cap</v>
          </cell>
        </row>
        <row r="482">
          <cell r="C482" t="str">
            <v>IMS-TC</v>
          </cell>
        </row>
        <row r="483">
          <cell r="C483" t="str">
            <v>TCGO</v>
          </cell>
          <cell r="D483">
            <v>1.7075450000000001</v>
          </cell>
          <cell r="E483">
            <v>4.0070930000000002</v>
          </cell>
          <cell r="F483">
            <v>9.6468720000000001</v>
          </cell>
          <cell r="G483">
            <v>17.011626000000003</v>
          </cell>
          <cell r="H483">
            <v>19.716462000000003</v>
          </cell>
          <cell r="I483">
            <v>23.307246000000003</v>
          </cell>
          <cell r="J483">
            <v>23.614254000000003</v>
          </cell>
        </row>
        <row r="484">
          <cell r="C484" t="str">
            <v>CSETC</v>
          </cell>
        </row>
        <row r="485">
          <cell r="C485" t="str">
            <v>OTHCP-TC</v>
          </cell>
        </row>
        <row r="486">
          <cell r="C486" t="str">
            <v>TempTC</v>
          </cell>
          <cell r="D486">
            <v>7.1470000000000006E-2</v>
          </cell>
          <cell r="E486">
            <v>0.35830200000000001</v>
          </cell>
          <cell r="F486">
            <v>1.252302</v>
          </cell>
          <cell r="G486">
            <v>1.4115800000000001</v>
          </cell>
          <cell r="H486">
            <v>3.3100529999999999</v>
          </cell>
          <cell r="I486">
            <v>3.4283399999999999</v>
          </cell>
          <cell r="J486">
            <v>3.9601329999999999</v>
          </cell>
        </row>
        <row r="487">
          <cell r="C487" t="str">
            <v>CFS-TC</v>
          </cell>
        </row>
        <row r="488">
          <cell r="C488" t="str">
            <v>Ops-TC</v>
          </cell>
        </row>
        <row r="489">
          <cell r="C489" t="str">
            <v>TAA-TC</v>
          </cell>
          <cell r="D489">
            <v>9.1590000000000005E-3</v>
          </cell>
          <cell r="E489">
            <v>3.3E-3</v>
          </cell>
          <cell r="F489">
            <v>1.2738849999999999</v>
          </cell>
          <cell r="G489">
            <v>1.1681939999999997</v>
          </cell>
          <cell r="H489">
            <v>1.149127</v>
          </cell>
          <cell r="I489">
            <v>-1.9251819999999999</v>
          </cell>
          <cell r="J489">
            <v>-1.1270519999999999</v>
          </cell>
        </row>
        <row r="490">
          <cell r="C490" t="str">
            <v>TCErrors</v>
          </cell>
        </row>
        <row r="491">
          <cell r="C491" t="str">
            <v>TCOther</v>
          </cell>
        </row>
        <row r="492">
          <cell r="C492" t="str">
            <v>TC Earnings</v>
          </cell>
        </row>
        <row r="493">
          <cell r="C493" t="str">
            <v>Plug-TC</v>
          </cell>
        </row>
        <row r="494">
          <cell r="C494" t="str">
            <v>MFA-T</v>
          </cell>
        </row>
        <row r="495">
          <cell r="C495" t="str">
            <v>OPS-CAP-T</v>
          </cell>
          <cell r="D495">
            <v>-2.4869599999999999E-3</v>
          </cell>
          <cell r="E495">
            <v>4.3052800000000007E-3</v>
          </cell>
          <cell r="F495">
            <v>4.3052800000000007E-3</v>
          </cell>
          <cell r="G495">
            <v>4.3052800000000007E-3</v>
          </cell>
          <cell r="H495">
            <v>4.3052800000000007E-3</v>
          </cell>
          <cell r="I495">
            <v>5.9248000000000009E-3</v>
          </cell>
          <cell r="J495">
            <v>4.3052800000000007E-3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C496" t="str">
            <v>IMS-CAP-T</v>
          </cell>
          <cell r="D496">
            <v>2.6780320000000003E-2</v>
          </cell>
          <cell r="E496">
            <v>0.36827896000000004</v>
          </cell>
          <cell r="F496">
            <v>0.64198960000000005</v>
          </cell>
          <cell r="G496">
            <v>1.3495456800000001</v>
          </cell>
          <cell r="H496">
            <v>1.5891103200000001</v>
          </cell>
          <cell r="I496">
            <v>1.7733380000000003</v>
          </cell>
          <cell r="J496">
            <v>1.7901262400000002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C497" t="str">
            <v>CSE-CAP-T</v>
          </cell>
          <cell r="D497">
            <v>5.8452800000000004E-3</v>
          </cell>
          <cell r="E497">
            <v>4.2505680000000004E-2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C498" t="str">
            <v>CNRST-T</v>
          </cell>
          <cell r="D498">
            <v>4.492302640000001</v>
          </cell>
          <cell r="E498">
            <v>8.7396080800000018</v>
          </cell>
          <cell r="F498">
            <v>14.195041840000002</v>
          </cell>
          <cell r="G498">
            <v>17.966341679999999</v>
          </cell>
          <cell r="H498">
            <v>22.321138560000001</v>
          </cell>
          <cell r="I498">
            <v>28.286395760000001</v>
          </cell>
          <cell r="J498">
            <v>33.492856320000001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C499" t="str">
            <v>CCGO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C500" t="str">
            <v>FRE-CAP-T</v>
          </cell>
          <cell r="D500">
            <v>3.1399200000000002E-2</v>
          </cell>
          <cell r="E500">
            <v>3.2520880000000002E-2</v>
          </cell>
          <cell r="F500">
            <v>-1.8165061600000003</v>
          </cell>
          <cell r="G500">
            <v>-1.5568498400000002</v>
          </cell>
          <cell r="H500">
            <v>-1.2312350400000003</v>
          </cell>
          <cell r="I500">
            <v>-1.15089296</v>
          </cell>
          <cell r="J500">
            <v>-1.13072624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C501" t="str">
            <v>CORPADJ-T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C502" t="str">
            <v>T&amp;WE-T</v>
          </cell>
          <cell r="D502">
            <v>0.34094352</v>
          </cell>
          <cell r="E502">
            <v>0.40562831999999999</v>
          </cell>
          <cell r="F502">
            <v>0.61148135999999997</v>
          </cell>
          <cell r="G502">
            <v>1.01171736</v>
          </cell>
          <cell r="H502">
            <v>1.8884661599999999</v>
          </cell>
          <cell r="I502">
            <v>2.8173885599999999</v>
          </cell>
          <cell r="J502">
            <v>3.6077045087999995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C503" t="str">
            <v>SE-T</v>
          </cell>
          <cell r="D503">
            <v>-0.44306340000000005</v>
          </cell>
          <cell r="E503">
            <v>-0.3737818</v>
          </cell>
          <cell r="F503">
            <v>-0.22304874</v>
          </cell>
          <cell r="G503">
            <v>-0.1521555</v>
          </cell>
          <cell r="H503">
            <v>-4.5116889999999944E-2</v>
          </cell>
          <cell r="I503">
            <v>0.28577069000000005</v>
          </cell>
          <cell r="J503">
            <v>0.41937318210000002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C504" t="str">
            <v>Tools-T</v>
          </cell>
          <cell r="D504">
            <v>0</v>
          </cell>
          <cell r="E504">
            <v>0</v>
          </cell>
          <cell r="F504">
            <v>3.7877839999999996E-2</v>
          </cell>
          <cell r="G504">
            <v>5.0858250000000001E-2</v>
          </cell>
          <cell r="H504">
            <v>5.0858250000000001E-2</v>
          </cell>
          <cell r="I504">
            <v>7.1342160000000002E-2</v>
          </cell>
          <cell r="J504">
            <v>0.12793004389999998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C505" t="str">
            <v>OPS-MFA-T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C506" t="str">
            <v>IMS-MFA-T</v>
          </cell>
          <cell r="D506">
            <v>0.25834669180000003</v>
          </cell>
          <cell r="E506">
            <v>0.42141806000000004</v>
          </cell>
          <cell r="F506">
            <v>0.58079497999999996</v>
          </cell>
          <cell r="G506">
            <v>0.54216593000000002</v>
          </cell>
          <cell r="H506">
            <v>0.83740135000000004</v>
          </cell>
          <cell r="I506">
            <v>1.14262051</v>
          </cell>
          <cell r="J506">
            <v>1.3081984255999999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C507" t="str">
            <v>CSE-MFA-T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C508" t="str">
            <v>CS-MFA-T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C509" t="str">
            <v>LBSS-MFA-T</v>
          </cell>
          <cell r="D509">
            <v>2.322258E-2</v>
          </cell>
          <cell r="E509">
            <v>2.9827379999999997E-2</v>
          </cell>
          <cell r="F509">
            <v>6.253533E-2</v>
          </cell>
          <cell r="G509">
            <v>7.663288E-2</v>
          </cell>
          <cell r="H509">
            <v>7.663288E-2</v>
          </cell>
          <cell r="I509">
            <v>8.9076219999999998E-2</v>
          </cell>
          <cell r="J509">
            <v>9.7142374999999989E-2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CorpAdj-MFA-T</v>
          </cell>
          <cell r="D510">
            <v>6.7961499999999999E-3</v>
          </cell>
          <cell r="E510">
            <v>6.7961499999999999E-3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21">
          <cell r="D521">
            <v>55.955270238200022</v>
          </cell>
          <cell r="E521">
            <v>92.484003010000023</v>
          </cell>
          <cell r="F521">
            <v>139.60880267000002</v>
          </cell>
          <cell r="G521">
            <v>193.85309627999999</v>
          </cell>
          <cell r="H521">
            <v>241.13827913</v>
          </cell>
          <cell r="I521">
            <v>289.74409125999989</v>
          </cell>
          <cell r="J521">
            <v>341.65498060460004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D522">
            <v>1</v>
          </cell>
          <cell r="E522">
            <v>2</v>
          </cell>
          <cell r="F522">
            <v>3</v>
          </cell>
          <cell r="G522">
            <v>4</v>
          </cell>
          <cell r="H522">
            <v>5</v>
          </cell>
          <cell r="I522">
            <v>6</v>
          </cell>
          <cell r="J522">
            <v>7</v>
          </cell>
          <cell r="K522">
            <v>8</v>
          </cell>
          <cell r="L522">
            <v>9</v>
          </cell>
          <cell r="M522">
            <v>10</v>
          </cell>
          <cell r="N522">
            <v>11</v>
          </cell>
          <cell r="O522">
            <v>12</v>
          </cell>
        </row>
        <row r="523">
          <cell r="C523" t="str">
            <v xml:space="preserve">Investment </v>
          </cell>
          <cell r="D523" t="str">
            <v>Jan</v>
          </cell>
          <cell r="E523" t="str">
            <v>Feb</v>
          </cell>
          <cell r="F523" t="str">
            <v>Mar</v>
          </cell>
          <cell r="G523" t="str">
            <v>Apr</v>
          </cell>
          <cell r="H523" t="str">
            <v>May</v>
          </cell>
          <cell r="I523" t="str">
            <v>Jun</v>
          </cell>
          <cell r="J523" t="str">
            <v>Jul</v>
          </cell>
          <cell r="K523" t="str">
            <v>Aug</v>
          </cell>
          <cell r="L523" t="str">
            <v>Sep</v>
          </cell>
          <cell r="M523" t="str">
            <v>Oct</v>
          </cell>
          <cell r="N523" t="str">
            <v>Nov</v>
          </cell>
          <cell r="O523" t="str">
            <v>Dec</v>
          </cell>
        </row>
        <row r="525">
          <cell r="C525" t="str">
            <v>DCL01</v>
          </cell>
          <cell r="D525">
            <v>1.1830000000000001</v>
          </cell>
          <cell r="E525">
            <v>2.5019999999999998</v>
          </cell>
          <cell r="F525">
            <v>4.3289999999999997</v>
          </cell>
          <cell r="G525">
            <v>5.883</v>
          </cell>
          <cell r="H525">
            <v>8.1969999999999992</v>
          </cell>
          <cell r="I525">
            <v>10.842000000000001</v>
          </cell>
          <cell r="J525">
            <v>13.007999999999999</v>
          </cell>
        </row>
        <row r="526">
          <cell r="C526" t="str">
            <v>DCL02</v>
          </cell>
          <cell r="D526">
            <v>-0.14399999999999999</v>
          </cell>
          <cell r="E526">
            <v>-2.4E-2</v>
          </cell>
          <cell r="F526">
            <v>5.7000000000000002E-2</v>
          </cell>
          <cell r="G526">
            <v>0.32200000000000001</v>
          </cell>
          <cell r="H526">
            <v>0.51300000000000001</v>
          </cell>
          <cell r="I526">
            <v>0.67500000000000004</v>
          </cell>
          <cell r="J526">
            <v>0.84699999999999998</v>
          </cell>
        </row>
        <row r="527">
          <cell r="C527" t="str">
            <v>DCL03</v>
          </cell>
          <cell r="D527">
            <v>0.94399999999999995</v>
          </cell>
          <cell r="E527">
            <v>1.31</v>
          </cell>
          <cell r="F527">
            <v>1.784</v>
          </cell>
          <cell r="G527">
            <v>2.2450000000000001</v>
          </cell>
          <cell r="H527">
            <v>3.3380000000000001</v>
          </cell>
          <cell r="I527">
            <v>3.915</v>
          </cell>
          <cell r="J527">
            <v>4.6219999999999999</v>
          </cell>
        </row>
        <row r="528">
          <cell r="C528" t="str">
            <v>DCL04</v>
          </cell>
          <cell r="D528">
            <v>0.129</v>
          </cell>
          <cell r="E528">
            <v>0.28899999999999998</v>
          </cell>
          <cell r="F528">
            <v>0.59399999999999997</v>
          </cell>
          <cell r="G528">
            <v>0.78800000000000003</v>
          </cell>
          <cell r="H528">
            <v>1.103</v>
          </cell>
          <cell r="I528">
            <v>1.3240000000000001</v>
          </cell>
          <cell r="J528">
            <v>1.484</v>
          </cell>
        </row>
        <row r="529">
          <cell r="C529" t="str">
            <v>DCL05</v>
          </cell>
          <cell r="D529">
            <v>5.1150000000000002</v>
          </cell>
          <cell r="E529">
            <v>7.6139999999999999</v>
          </cell>
          <cell r="F529">
            <v>10.587</v>
          </cell>
          <cell r="G529">
            <v>12.406000000000001</v>
          </cell>
          <cell r="H529">
            <v>16.936</v>
          </cell>
          <cell r="I529">
            <v>21.95</v>
          </cell>
          <cell r="J529">
            <v>28.292999999999999</v>
          </cell>
        </row>
        <row r="530">
          <cell r="C530" t="str">
            <v>DCL06</v>
          </cell>
          <cell r="D530">
            <v>1.3089999999999999</v>
          </cell>
          <cell r="E530">
            <v>2.36</v>
          </cell>
          <cell r="F530">
            <v>3.7429999999999999</v>
          </cell>
          <cell r="G530">
            <v>5.7210000000000001</v>
          </cell>
          <cell r="H530">
            <v>7.476</v>
          </cell>
          <cell r="I530">
            <v>8.8849999999999998</v>
          </cell>
          <cell r="J530">
            <v>9.3800000000000008</v>
          </cell>
        </row>
        <row r="531">
          <cell r="C531" t="str">
            <v>DCL07</v>
          </cell>
          <cell r="D531">
            <v>1.444</v>
          </cell>
          <cell r="E531">
            <v>2.052</v>
          </cell>
          <cell r="F531">
            <v>2.89</v>
          </cell>
          <cell r="G531">
            <v>3.9380000000000002</v>
          </cell>
          <cell r="H531">
            <v>5.5949999999999998</v>
          </cell>
          <cell r="I531">
            <v>7.6340000000000003</v>
          </cell>
          <cell r="J531">
            <v>10.57</v>
          </cell>
        </row>
        <row r="532">
          <cell r="C532" t="str">
            <v>DCL08</v>
          </cell>
          <cell r="D532">
            <v>0.34799999999999998</v>
          </cell>
          <cell r="E532">
            <v>0.57999999999999996</v>
          </cell>
          <cell r="F532">
            <v>0.92100000000000004</v>
          </cell>
          <cell r="G532">
            <v>1.4259999999999999</v>
          </cell>
          <cell r="H532">
            <v>2.0209999999999999</v>
          </cell>
          <cell r="I532">
            <v>2.8159999999999998</v>
          </cell>
          <cell r="J532">
            <v>3.5870000000000002</v>
          </cell>
        </row>
        <row r="533">
          <cell r="C533" t="str">
            <v>DCL09</v>
          </cell>
          <cell r="D533">
            <v>5.343</v>
          </cell>
          <cell r="E533">
            <v>6.2160000000000002</v>
          </cell>
          <cell r="F533">
            <v>8.1539999999999999</v>
          </cell>
          <cell r="G533">
            <v>10.343999999999999</v>
          </cell>
          <cell r="H533">
            <v>12.411</v>
          </cell>
          <cell r="I533">
            <v>13.757</v>
          </cell>
          <cell r="J533">
            <v>14.186</v>
          </cell>
        </row>
        <row r="534">
          <cell r="C534" t="str">
            <v>DCL10</v>
          </cell>
          <cell r="D534">
            <v>0.86299999999999999</v>
          </cell>
          <cell r="E534">
            <v>3.4670000000000001</v>
          </cell>
          <cell r="F534">
            <v>6.8620000000000001</v>
          </cell>
          <cell r="G534">
            <v>9.3379999999999992</v>
          </cell>
          <cell r="H534">
            <v>11.776999999999999</v>
          </cell>
          <cell r="I534">
            <v>14.362</v>
          </cell>
          <cell r="J534">
            <v>17.123000000000001</v>
          </cell>
        </row>
        <row r="535">
          <cell r="C535" t="str">
            <v>DCL11</v>
          </cell>
          <cell r="D535">
            <v>3.3000000000000002E-2</v>
          </cell>
          <cell r="E535">
            <v>8.4000000000000005E-2</v>
          </cell>
          <cell r="F535">
            <v>9.0999999999999998E-2</v>
          </cell>
          <cell r="G535">
            <v>0.10100000000000001</v>
          </cell>
          <cell r="H535">
            <v>0.106</v>
          </cell>
          <cell r="I535">
            <v>0.11799999999999999</v>
          </cell>
          <cell r="J535">
            <v>0.13800000000000001</v>
          </cell>
        </row>
        <row r="536">
          <cell r="C536" t="str">
            <v>DCL12</v>
          </cell>
          <cell r="D536">
            <v>0.32200000000000001</v>
          </cell>
          <cell r="E536">
            <v>0.503</v>
          </cell>
          <cell r="F536">
            <v>0.61699999999999999</v>
          </cell>
          <cell r="G536">
            <v>0.69899999999999995</v>
          </cell>
          <cell r="H536">
            <v>0.84399999999999997</v>
          </cell>
          <cell r="I536">
            <v>0.92700000000000005</v>
          </cell>
          <cell r="J536">
            <v>1.0449999999999999</v>
          </cell>
        </row>
        <row r="537">
          <cell r="C537" t="str">
            <v>DCL15</v>
          </cell>
          <cell r="D537">
            <v>0.38200000000000001</v>
          </cell>
          <cell r="E537">
            <v>0.115</v>
          </cell>
          <cell r="F537">
            <v>0.501</v>
          </cell>
          <cell r="G537">
            <v>1.3660000000000001</v>
          </cell>
          <cell r="H537">
            <v>9.2999999999999999E-2</v>
          </cell>
          <cell r="I537">
            <v>0.35599999999999998</v>
          </cell>
          <cell r="J537">
            <v>0.27800000000000002</v>
          </cell>
        </row>
        <row r="538">
          <cell r="C538" t="str">
            <v>DCL18</v>
          </cell>
          <cell r="D538">
            <v>2.5939999999999999</v>
          </cell>
          <cell r="E538">
            <v>6.383</v>
          </cell>
          <cell r="F538">
            <v>11.215999999999999</v>
          </cell>
          <cell r="G538">
            <v>16.846</v>
          </cell>
          <cell r="H538">
            <v>20.885000000000002</v>
          </cell>
          <cell r="I538">
            <v>25.532</v>
          </cell>
          <cell r="J538">
            <v>28.533000000000001</v>
          </cell>
        </row>
        <row r="539">
          <cell r="C539" t="str">
            <v>DCL19</v>
          </cell>
          <cell r="D539">
            <v>0.48299999999999998</v>
          </cell>
          <cell r="E539">
            <v>1.88</v>
          </cell>
          <cell r="F539">
            <v>3.52</v>
          </cell>
          <cell r="G539">
            <v>5.3019999999999996</v>
          </cell>
          <cell r="H539">
            <v>6.923</v>
          </cell>
          <cell r="I539">
            <v>9.4960000000000004</v>
          </cell>
          <cell r="J539">
            <v>11.79</v>
          </cell>
        </row>
        <row r="540">
          <cell r="C540" t="str">
            <v>DCL27</v>
          </cell>
          <cell r="D540">
            <v>0.65900000000000003</v>
          </cell>
          <cell r="E540">
            <v>1.333</v>
          </cell>
          <cell r="F540">
            <v>2.1779999999999999</v>
          </cell>
          <cell r="G540">
            <v>2.7109999999999999</v>
          </cell>
          <cell r="H540">
            <v>3.585</v>
          </cell>
          <cell r="I540">
            <v>4.4379999999999997</v>
          </cell>
          <cell r="J540">
            <v>5.0540000000000003</v>
          </cell>
        </row>
        <row r="541">
          <cell r="C541" t="str">
            <v>DCL28</v>
          </cell>
          <cell r="D541">
            <v>2E-3</v>
          </cell>
          <cell r="E541">
            <v>-4.0000000000000001E-3</v>
          </cell>
          <cell r="F541">
            <v>-1E-3</v>
          </cell>
          <cell r="G541">
            <v>0</v>
          </cell>
          <cell r="H541">
            <v>6.0000000000000001E-3</v>
          </cell>
          <cell r="I541">
            <v>7.0000000000000001E-3</v>
          </cell>
          <cell r="J541">
            <v>8.9999999999999993E-3</v>
          </cell>
        </row>
        <row r="542">
          <cell r="C542" t="str">
            <v>DCL29</v>
          </cell>
          <cell r="D542">
            <v>1.9115709999999972</v>
          </cell>
          <cell r="E542">
            <v>4.1837000000000018</v>
          </cell>
          <cell r="F542">
            <v>7.2276210000000063</v>
          </cell>
          <cell r="G542">
            <v>10.238724000000005</v>
          </cell>
          <cell r="H542">
            <v>13.904077000000015</v>
          </cell>
          <cell r="I542">
            <v>18.981768000000017</v>
          </cell>
          <cell r="J542">
            <v>22.834666999999996</v>
          </cell>
        </row>
        <row r="543">
          <cell r="C543" t="str">
            <v>LDCUR</v>
          </cell>
        </row>
        <row r="544">
          <cell r="C544" t="str">
            <v>DSR</v>
          </cell>
          <cell r="D544">
            <v>0.53365899999999999</v>
          </cell>
          <cell r="E544">
            <v>0.80735500000000004</v>
          </cell>
          <cell r="F544">
            <v>1.0995410000000001</v>
          </cell>
          <cell r="G544">
            <v>1.7074609999999999</v>
          </cell>
          <cell r="H544">
            <v>2.3435679999999999</v>
          </cell>
          <cell r="I544">
            <v>3.1538879999999998</v>
          </cell>
          <cell r="J544">
            <v>3.9483419999999998</v>
          </cell>
        </row>
        <row r="545">
          <cell r="C545" t="str">
            <v>MUS</v>
          </cell>
          <cell r="D545">
            <v>5.4094999999999997E-2</v>
          </cell>
          <cell r="E545">
            <v>0.120507</v>
          </cell>
          <cell r="F545">
            <v>0.46355800000000003</v>
          </cell>
          <cell r="G545">
            <v>0.52746499999999996</v>
          </cell>
          <cell r="H545">
            <v>0.57401500000000005</v>
          </cell>
          <cell r="I545">
            <v>0.58737700000000004</v>
          </cell>
          <cell r="J545">
            <v>0.67958499999999999</v>
          </cell>
        </row>
        <row r="546">
          <cell r="C546" t="str">
            <v>MCP</v>
          </cell>
          <cell r="D546">
            <v>7.6619000000000007E-2</v>
          </cell>
          <cell r="E546">
            <v>0.37829200000000002</v>
          </cell>
          <cell r="F546">
            <v>0.47323300000000001</v>
          </cell>
          <cell r="G546">
            <v>0.65778700000000001</v>
          </cell>
          <cell r="H546">
            <v>0.85680000000000001</v>
          </cell>
          <cell r="I546">
            <v>1.024373</v>
          </cell>
          <cell r="J546">
            <v>1.0717220000000001</v>
          </cell>
        </row>
        <row r="547">
          <cell r="C547" t="str">
            <v>DSD</v>
          </cell>
          <cell r="D547">
            <v>0.15015100000000003</v>
          </cell>
          <cell r="E547">
            <v>0.76768600000000009</v>
          </cell>
          <cell r="F547">
            <v>1.0228169999999999</v>
          </cell>
          <cell r="G547">
            <v>0.90692100000000053</v>
          </cell>
          <cell r="H547">
            <v>1.1011410000000001</v>
          </cell>
          <cell r="I547">
            <v>1.2389099999999997</v>
          </cell>
          <cell r="J547">
            <v>1.4429480000000003</v>
          </cell>
        </row>
        <row r="548">
          <cell r="C548" t="str">
            <v>SDCUR</v>
          </cell>
        </row>
        <row r="549">
          <cell r="C549">
            <v>10075</v>
          </cell>
          <cell r="D549">
            <v>1.611E-3</v>
          </cell>
          <cell r="E549">
            <v>2.431E-3</v>
          </cell>
          <cell r="F549">
            <v>3.0539999999999999E-3</v>
          </cell>
          <cell r="G549">
            <v>3.209E-3</v>
          </cell>
          <cell r="H549">
            <v>3.5949999999999997E-3</v>
          </cell>
          <cell r="I549">
            <v>3.7520000000000001E-3</v>
          </cell>
          <cell r="J549">
            <v>3.9099999999999994E-3</v>
          </cell>
        </row>
        <row r="550">
          <cell r="C550">
            <v>10725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C551">
            <v>11835</v>
          </cell>
          <cell r="D551">
            <v>2.7900000000000001E-4</v>
          </cell>
          <cell r="E551">
            <v>-1.7425E-2</v>
          </cell>
          <cell r="F551">
            <v>-1.6157999999999999E-2</v>
          </cell>
          <cell r="G551">
            <v>-1.6466999999999999E-2</v>
          </cell>
          <cell r="H551">
            <v>8.8676999999999992E-2</v>
          </cell>
          <cell r="I551">
            <v>0.23244799999999999</v>
          </cell>
          <cell r="J551">
            <v>0.44396599999999997</v>
          </cell>
        </row>
        <row r="552">
          <cell r="C552">
            <v>13179</v>
          </cell>
          <cell r="D552">
            <v>0.27337800000000001</v>
          </cell>
          <cell r="E552">
            <v>0.483852</v>
          </cell>
          <cell r="F552">
            <v>0.24182899999999999</v>
          </cell>
          <cell r="G552">
            <v>0.25018699999999999</v>
          </cell>
          <cell r="H552">
            <v>7.1579999999999994E-3</v>
          </cell>
          <cell r="I552">
            <v>0.282665</v>
          </cell>
          <cell r="J552">
            <v>0.11434699999999999</v>
          </cell>
        </row>
        <row r="553">
          <cell r="C553">
            <v>13506</v>
          </cell>
          <cell r="D553">
            <v>1.3320000000000001E-3</v>
          </cell>
          <cell r="E553">
            <v>1.4239999999999999E-3</v>
          </cell>
          <cell r="F553">
            <v>2.575E-3</v>
          </cell>
          <cell r="G553">
            <v>2.6719999999999999E-3</v>
          </cell>
          <cell r="H553">
            <v>3.088E-3</v>
          </cell>
          <cell r="I553">
            <v>3.1849999999999999E-3</v>
          </cell>
          <cell r="J553">
            <v>3.297E-3</v>
          </cell>
        </row>
        <row r="554">
          <cell r="C554">
            <v>13884</v>
          </cell>
          <cell r="D554">
            <v>9.9999999999999995E-7</v>
          </cell>
          <cell r="E554">
            <v>9.9999999999999995E-7</v>
          </cell>
          <cell r="F554">
            <v>1.9999999999999999E-6</v>
          </cell>
          <cell r="G554">
            <v>3.0000000000000001E-6</v>
          </cell>
          <cell r="H554">
            <v>3.0000000000000001E-6</v>
          </cell>
          <cell r="I554">
            <v>0</v>
          </cell>
          <cell r="J554">
            <v>1.3419999999999999E-3</v>
          </cell>
        </row>
        <row r="555">
          <cell r="C555">
            <v>13964</v>
          </cell>
          <cell r="D555">
            <v>1.299E-3</v>
          </cell>
          <cell r="E555">
            <v>5.7719999999999994E-3</v>
          </cell>
          <cell r="F555">
            <v>2.3455E-2</v>
          </cell>
          <cell r="G555">
            <v>3.7887999999999998E-2</v>
          </cell>
          <cell r="H555">
            <v>0.16725099999999998</v>
          </cell>
          <cell r="I555">
            <v>0.386156</v>
          </cell>
          <cell r="J555">
            <v>0.63541700000000001</v>
          </cell>
        </row>
        <row r="556">
          <cell r="C556">
            <v>14188</v>
          </cell>
          <cell r="D556">
            <v>4.2490000000000002E-3</v>
          </cell>
          <cell r="E556">
            <v>9.7140000000000004E-3</v>
          </cell>
          <cell r="F556">
            <v>2.5661E-2</v>
          </cell>
          <cell r="G556">
            <v>2.6976E-2</v>
          </cell>
          <cell r="H556">
            <v>2.9777999999999999E-2</v>
          </cell>
          <cell r="I556">
            <v>3.0158999999999998E-2</v>
          </cell>
          <cell r="J556">
            <v>3.0540999999999999E-2</v>
          </cell>
        </row>
        <row r="557">
          <cell r="C557">
            <v>14250</v>
          </cell>
          <cell r="D557">
            <v>9.129E-3</v>
          </cell>
          <cell r="E557">
            <v>1.0404E-2</v>
          </cell>
          <cell r="F557">
            <v>1.6059999999999998E-2</v>
          </cell>
          <cell r="G557">
            <v>2.8941999999999999E-2</v>
          </cell>
          <cell r="H557">
            <v>4.8409000000000001E-2</v>
          </cell>
          <cell r="I557">
            <v>0</v>
          </cell>
          <cell r="J557">
            <v>7.3797000000000001E-2</v>
          </cell>
        </row>
        <row r="558">
          <cell r="C558">
            <v>14454</v>
          </cell>
          <cell r="D558">
            <v>0.124084</v>
          </cell>
          <cell r="E558">
            <v>0.17609999999999998</v>
          </cell>
          <cell r="F558">
            <v>0.23646699999999998</v>
          </cell>
          <cell r="G558">
            <v>0.248888</v>
          </cell>
          <cell r="H558">
            <v>0.27428799999999998</v>
          </cell>
          <cell r="I558">
            <v>0.29230800000000001</v>
          </cell>
          <cell r="J558">
            <v>0.35289799999999999</v>
          </cell>
        </row>
        <row r="559">
          <cell r="C559">
            <v>15411</v>
          </cell>
          <cell r="D559">
            <v>1.4012E-2</v>
          </cell>
          <cell r="E559">
            <v>3.7983999999999997E-2</v>
          </cell>
          <cell r="F559">
            <v>0.19329499999999999</v>
          </cell>
          <cell r="G559">
            <v>0.267179</v>
          </cell>
          <cell r="H559">
            <v>0.322378</v>
          </cell>
          <cell r="I559">
            <v>0.35656900000000002</v>
          </cell>
          <cell r="J559">
            <v>0.37038599999999999</v>
          </cell>
        </row>
        <row r="560">
          <cell r="C560">
            <v>15412</v>
          </cell>
          <cell r="D560">
            <v>7.1000000000000005E-5</v>
          </cell>
          <cell r="E560">
            <v>9.8999999999999999E-4</v>
          </cell>
          <cell r="F560">
            <v>2.7230999999999998E-2</v>
          </cell>
          <cell r="G560">
            <v>3.7150999999999997E-2</v>
          </cell>
          <cell r="H560">
            <v>7.4163999999999994E-2</v>
          </cell>
          <cell r="I560">
            <v>0.22805900000000001</v>
          </cell>
          <cell r="J560">
            <v>0.26330199999999998</v>
          </cell>
        </row>
        <row r="561">
          <cell r="C561">
            <v>15511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</row>
        <row r="562">
          <cell r="C562">
            <v>15582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</row>
        <row r="563">
          <cell r="C563">
            <v>15583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C564">
            <v>15584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</row>
        <row r="565">
          <cell r="C565">
            <v>15590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C566">
            <v>15591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</row>
        <row r="567">
          <cell r="C567">
            <v>15592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C568" t="str">
            <v>TRANSF (DC)</v>
          </cell>
          <cell r="D568">
            <v>0.41367500000000001</v>
          </cell>
          <cell r="E568">
            <v>0.37285299999999999</v>
          </cell>
          <cell r="F568">
            <v>0.45249200000000001</v>
          </cell>
          <cell r="G568">
            <v>0.77837400000000001</v>
          </cell>
          <cell r="H568">
            <v>0.80434899999999998</v>
          </cell>
          <cell r="I568">
            <v>1.2250639999999999</v>
          </cell>
          <cell r="J568">
            <v>1.2535769999999999</v>
          </cell>
        </row>
        <row r="569">
          <cell r="C569" t="str">
            <v>WRM</v>
          </cell>
          <cell r="D569">
            <v>6.3714999999999994E-2</v>
          </cell>
          <cell r="E569">
            <v>1.2739579999999999</v>
          </cell>
          <cell r="F569">
            <v>2.5041599999999997</v>
          </cell>
          <cell r="G569">
            <v>3.6837249999999999</v>
          </cell>
          <cell r="H569">
            <v>5.0847169999999995</v>
          </cell>
          <cell r="I569">
            <v>6.4008460000000005</v>
          </cell>
          <cell r="J569">
            <v>6.9775349999999996</v>
          </cell>
        </row>
        <row r="570">
          <cell r="C570" t="str">
            <v>EDCO</v>
          </cell>
          <cell r="D570">
            <v>-0.44646500000000006</v>
          </cell>
          <cell r="E570">
            <v>0.44252800000000025</v>
          </cell>
          <cell r="F570">
            <v>0.88729000000000058</v>
          </cell>
          <cell r="G570">
            <v>0.54344599999999943</v>
          </cell>
          <cell r="H570">
            <v>2.354533</v>
          </cell>
          <cell r="I570">
            <v>3.0053469999999987</v>
          </cell>
          <cell r="J570">
            <v>4.1200240000000008</v>
          </cell>
        </row>
        <row r="571">
          <cell r="C571" t="str">
            <v>EDCUR</v>
          </cell>
        </row>
        <row r="572">
          <cell r="C572" t="str">
            <v>13970</v>
          </cell>
        </row>
        <row r="573">
          <cell r="C573" t="str">
            <v>14025</v>
          </cell>
        </row>
        <row r="574">
          <cell r="C574">
            <v>15585</v>
          </cell>
        </row>
        <row r="575">
          <cell r="C575">
            <v>15586</v>
          </cell>
        </row>
        <row r="576">
          <cell r="C576" t="str">
            <v>CDM-DC</v>
          </cell>
        </row>
        <row r="577">
          <cell r="C577" t="str">
            <v>4343A</v>
          </cell>
        </row>
        <row r="578">
          <cell r="C578" t="str">
            <v>12625</v>
          </cell>
          <cell r="D578">
            <v>25.171282000000001</v>
          </cell>
          <cell r="E578">
            <v>33.105632</v>
          </cell>
          <cell r="F578">
            <v>47.620944000000001</v>
          </cell>
          <cell r="G578">
            <v>69.238764000000003</v>
          </cell>
          <cell r="H578">
            <v>80.780246000000005</v>
          </cell>
          <cell r="I578">
            <v>84.950294999999997</v>
          </cell>
          <cell r="J578">
            <v>100.14048200000001</v>
          </cell>
        </row>
        <row r="579">
          <cell r="C579" t="str">
            <v>13807</v>
          </cell>
        </row>
        <row r="580">
          <cell r="C580" t="str">
            <v>80035</v>
          </cell>
          <cell r="D580">
            <v>1.926296</v>
          </cell>
          <cell r="E580">
            <v>4.7702070000000001</v>
          </cell>
          <cell r="F580">
            <v>4.190747</v>
          </cell>
          <cell r="G580">
            <v>5.1664380000000003</v>
          </cell>
          <cell r="H580">
            <v>3.107065</v>
          </cell>
          <cell r="I580">
            <v>-0.31485000000000002</v>
          </cell>
          <cell r="J580">
            <v>-1.103008</v>
          </cell>
        </row>
        <row r="581">
          <cell r="C581" t="str">
            <v>DREC</v>
          </cell>
          <cell r="D581">
            <v>3.8441999999999997E-2</v>
          </cell>
          <cell r="E581">
            <v>6.7735000000000004E-2</v>
          </cell>
          <cell r="F581">
            <v>3.7471459999999999</v>
          </cell>
          <cell r="G581">
            <v>3.4830489999999998</v>
          </cell>
          <cell r="H581">
            <v>3.332776</v>
          </cell>
          <cell r="I581">
            <v>3.961052</v>
          </cell>
          <cell r="J581">
            <v>4.0425620000000002</v>
          </cell>
        </row>
        <row r="582">
          <cell r="C582" t="str">
            <v>IMS-DC</v>
          </cell>
          <cell r="D582">
            <v>2.2100000000000001E-4</v>
          </cell>
          <cell r="E582">
            <v>2.4499999999999999E-4</v>
          </cell>
          <cell r="F582">
            <v>0.17738399999999999</v>
          </cell>
          <cell r="G582">
            <v>0.184782</v>
          </cell>
          <cell r="H582">
            <v>0.2626</v>
          </cell>
          <cell r="I582">
            <v>0.342362</v>
          </cell>
          <cell r="J582">
            <v>0.43581500000000001</v>
          </cell>
        </row>
        <row r="583">
          <cell r="C583" t="str">
            <v>DCGO</v>
          </cell>
          <cell r="D583">
            <v>6.5010999999999999E-2</v>
          </cell>
          <cell r="E583">
            <v>0.10535700000000001</v>
          </cell>
          <cell r="F583">
            <v>0.141347</v>
          </cell>
          <cell r="G583">
            <v>0.41557500000000003</v>
          </cell>
          <cell r="H583">
            <v>0.461787</v>
          </cell>
          <cell r="I583">
            <v>1.2761560000000001</v>
          </cell>
          <cell r="J583">
            <v>1.436099</v>
          </cell>
        </row>
        <row r="584">
          <cell r="C584" t="str">
            <v>CSEDC</v>
          </cell>
        </row>
        <row r="585">
          <cell r="C585" t="str">
            <v>OTHCP-DC</v>
          </cell>
        </row>
        <row r="586">
          <cell r="C586" t="str">
            <v>CFS-DC</v>
          </cell>
        </row>
        <row r="587">
          <cell r="C587" t="str">
            <v>Ops-DC</v>
          </cell>
        </row>
        <row r="588">
          <cell r="C588" t="str">
            <v>TAA-DC</v>
          </cell>
          <cell r="D588">
            <v>0.105946</v>
          </cell>
          <cell r="E588">
            <v>0.101989</v>
          </cell>
          <cell r="F588">
            <v>-1.9734289999999994</v>
          </cell>
          <cell r="G588">
            <v>-1.8487169999999997</v>
          </cell>
          <cell r="H588">
            <v>-1.6791720000000001</v>
          </cell>
          <cell r="I588">
            <v>1.315631</v>
          </cell>
          <cell r="J588">
            <v>1.284343</v>
          </cell>
        </row>
        <row r="589">
          <cell r="C589" t="str">
            <v>DCErrors</v>
          </cell>
        </row>
        <row r="590">
          <cell r="C590" t="str">
            <v>DCOther</v>
          </cell>
        </row>
        <row r="591">
          <cell r="C591" t="str">
            <v>Plug-DC</v>
          </cell>
        </row>
        <row r="592">
          <cell r="C592" t="str">
            <v>MFA-D</v>
          </cell>
        </row>
        <row r="593">
          <cell r="C593" t="str">
            <v>OPS-CAP-D</v>
          </cell>
          <cell r="D593">
            <v>-1.9540399999999998E-3</v>
          </cell>
          <cell r="E593">
            <v>3.3827200000000001E-3</v>
          </cell>
          <cell r="F593">
            <v>3.3827200000000001E-3</v>
          </cell>
          <cell r="G593">
            <v>3.3827200000000001E-3</v>
          </cell>
          <cell r="H593">
            <v>3.3827200000000001E-3</v>
          </cell>
          <cell r="I593">
            <v>4.6552000000000008E-3</v>
          </cell>
          <cell r="J593">
            <v>3.3827200000000001E-3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IMS-CAP-D</v>
          </cell>
          <cell r="D594">
            <v>2.104168E-2</v>
          </cell>
          <cell r="E594">
            <v>0.28936204000000004</v>
          </cell>
          <cell r="F594">
            <v>0.50442039999999999</v>
          </cell>
          <cell r="G594">
            <v>1.06035732</v>
          </cell>
          <cell r="H594">
            <v>1.2485866800000001</v>
          </cell>
          <cell r="I594">
            <v>1.393337</v>
          </cell>
          <cell r="J594">
            <v>1.4065277600000001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CSE-CAP-D</v>
          </cell>
          <cell r="D595">
            <v>4.5927199999999998E-3</v>
          </cell>
          <cell r="E595">
            <v>3.3397320000000001E-2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C596" t="str">
            <v>CNRST-D</v>
          </cell>
          <cell r="D596">
            <v>3.5296663600000002</v>
          </cell>
          <cell r="E596">
            <v>6.8668349200000005</v>
          </cell>
          <cell r="F596">
            <v>11.153247160000001</v>
          </cell>
          <cell r="G596">
            <v>14.116411319999999</v>
          </cell>
          <cell r="H596">
            <v>17.53803744</v>
          </cell>
          <cell r="I596">
            <v>22.225025240000001</v>
          </cell>
          <cell r="J596">
            <v>26.31581568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CCGO-D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FRE-CAP-D</v>
          </cell>
          <cell r="D598">
            <v>2.46708E-2</v>
          </cell>
          <cell r="E598">
            <v>2.5552120000000001E-2</v>
          </cell>
          <cell r="F598">
            <v>-1.42725484</v>
          </cell>
          <cell r="G598">
            <v>-1.2232391599999999</v>
          </cell>
          <cell r="H598">
            <v>-0.96739896000000014</v>
          </cell>
          <cell r="I598">
            <v>-0.90427303999999997</v>
          </cell>
          <cell r="J598">
            <v>-0.88842776000000001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C599" t="str">
            <v>CORPADJ-D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T&amp;WE-D</v>
          </cell>
          <cell r="D600">
            <v>1.0796544800000001</v>
          </cell>
          <cell r="E600">
            <v>1.2844896800000001</v>
          </cell>
          <cell r="F600">
            <v>1.9363576400000002</v>
          </cell>
          <cell r="G600">
            <v>3.2037716399999998</v>
          </cell>
          <cell r="H600">
            <v>5.9801428400000001</v>
          </cell>
          <cell r="I600">
            <v>8.921730440000001</v>
          </cell>
          <cell r="J600">
            <v>11.4243976112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SE-D</v>
          </cell>
          <cell r="D601">
            <v>-0.58731659999999997</v>
          </cell>
          <cell r="E601">
            <v>-0.49547819999999998</v>
          </cell>
          <cell r="F601">
            <v>-0.29566925999999999</v>
          </cell>
          <cell r="G601">
            <v>-0.20169449999999997</v>
          </cell>
          <cell r="H601">
            <v>-5.9806109999999926E-2</v>
          </cell>
          <cell r="I601">
            <v>0.37881231000000004</v>
          </cell>
          <cell r="J601">
            <v>0.55591328789999994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Tools-D</v>
          </cell>
          <cell r="D602">
            <v>0</v>
          </cell>
          <cell r="E602">
            <v>0</v>
          </cell>
          <cell r="F602">
            <v>5.0210159999999997E-2</v>
          </cell>
          <cell r="G602">
            <v>6.7416749999999998E-2</v>
          </cell>
          <cell r="H602">
            <v>6.7416749999999998E-2</v>
          </cell>
          <cell r="I602">
            <v>9.4569839999999988E-2</v>
          </cell>
          <cell r="J602">
            <v>0.16958168609999996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OPS-MFA-D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IMS-MFA-D</v>
          </cell>
          <cell r="D604">
            <v>0.34245956820000001</v>
          </cell>
          <cell r="E604">
            <v>0.55862394000000004</v>
          </cell>
          <cell r="F604">
            <v>0.76989101999999998</v>
          </cell>
          <cell r="G604">
            <v>0.71868506999999993</v>
          </cell>
          <cell r="H604">
            <v>1.1100436499999999</v>
          </cell>
          <cell r="I604">
            <v>1.5146364899999998</v>
          </cell>
          <cell r="J604">
            <v>1.7341234943999999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C605" t="str">
            <v>CSE-MFA-D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C606" t="str">
            <v>CS-MFA-D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LBSS-MFA-D</v>
          </cell>
          <cell r="D607">
            <v>3.0783419999999995E-2</v>
          </cell>
          <cell r="E607">
            <v>3.9538619999999997E-2</v>
          </cell>
          <cell r="F607">
            <v>8.2895669999999991E-2</v>
          </cell>
          <cell r="G607">
            <v>0.10158312</v>
          </cell>
          <cell r="H607">
            <v>0.10158312</v>
          </cell>
          <cell r="I607">
            <v>0.11807777999999999</v>
          </cell>
          <cell r="J607">
            <v>0.12877012499999999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CorpAdj-MFA-D</v>
          </cell>
          <cell r="D608">
            <v>9.0088499999999988E-3</v>
          </cell>
          <cell r="E608">
            <v>9.0088499999999988E-3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16">
          <cell r="D616">
            <v>0</v>
          </cell>
          <cell r="F616">
            <v>0</v>
          </cell>
          <cell r="G616">
            <v>2.6000000005410584E-5</v>
          </cell>
          <cell r="H616">
            <v>0</v>
          </cell>
          <cell r="I616">
            <v>0</v>
          </cell>
        </row>
        <row r="617">
          <cell r="D617">
            <v>18.855653</v>
          </cell>
          <cell r="F617">
            <v>62.452254000000003</v>
          </cell>
          <cell r="G617">
            <v>78.028409999999994</v>
          </cell>
          <cell r="H617">
            <v>98.552363999999997</v>
          </cell>
          <cell r="I617">
            <v>125.953901</v>
          </cell>
          <cell r="J617">
            <v>139.49713700000001</v>
          </cell>
        </row>
        <row r="619">
          <cell r="D619">
            <v>18.855653</v>
          </cell>
          <cell r="E619">
            <v>35.524450000000002</v>
          </cell>
          <cell r="F619">
            <v>62.452254000000003</v>
          </cell>
          <cell r="G619">
            <v>78.028435999999999</v>
          </cell>
          <cell r="H619">
            <v>98.552364000000011</v>
          </cell>
          <cell r="I619">
            <v>125.95390099999996</v>
          </cell>
          <cell r="J619">
            <v>139.49713700000001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D620">
            <v>1</v>
          </cell>
          <cell r="E620">
            <v>2</v>
          </cell>
          <cell r="F620">
            <v>3</v>
          </cell>
          <cell r="G620">
            <v>4</v>
          </cell>
          <cell r="H620">
            <v>5</v>
          </cell>
          <cell r="I620">
            <v>6</v>
          </cell>
          <cell r="J620">
            <v>7</v>
          </cell>
          <cell r="K620">
            <v>8</v>
          </cell>
          <cell r="L620">
            <v>9</v>
          </cell>
          <cell r="M620">
            <v>10</v>
          </cell>
          <cell r="N620">
            <v>11</v>
          </cell>
          <cell r="O620">
            <v>12</v>
          </cell>
        </row>
        <row r="621">
          <cell r="C621" t="str">
            <v>Investment</v>
          </cell>
          <cell r="D621" t="str">
            <v>Jan</v>
          </cell>
          <cell r="E621" t="str">
            <v>Feb</v>
          </cell>
          <cell r="F621" t="str">
            <v>Mar</v>
          </cell>
          <cell r="G621" t="str">
            <v>Apr</v>
          </cell>
          <cell r="H621" t="str">
            <v>May</v>
          </cell>
          <cell r="I621" t="str">
            <v>Jun</v>
          </cell>
          <cell r="J621" t="str">
            <v>Jul</v>
          </cell>
          <cell r="K621" t="str">
            <v>Aug</v>
          </cell>
          <cell r="L621" t="str">
            <v>Sep</v>
          </cell>
          <cell r="M621" t="str">
            <v>Oct</v>
          </cell>
          <cell r="N621" t="str">
            <v>Nov</v>
          </cell>
          <cell r="O621" t="str">
            <v>Dec</v>
          </cell>
        </row>
        <row r="623">
          <cell r="C623" t="str">
            <v>OHREC-M</v>
          </cell>
          <cell r="D623">
            <v>-0.14258499999999999</v>
          </cell>
          <cell r="E623">
            <v>-0.289885</v>
          </cell>
          <cell r="F623">
            <v>-0.44068400000000002</v>
          </cell>
          <cell r="G623">
            <v>-0.61067199999999999</v>
          </cell>
          <cell r="H623">
            <v>-0.75812100000000004</v>
          </cell>
          <cell r="I623">
            <v>-0.88536499999999996</v>
          </cell>
          <cell r="J623">
            <v>-0.963839</v>
          </cell>
        </row>
        <row r="624">
          <cell r="C624" t="str">
            <v>OHREC-C</v>
          </cell>
          <cell r="D624">
            <v>-0.76939299999999999</v>
          </cell>
          <cell r="E624">
            <v>-1.572408</v>
          </cell>
          <cell r="F624">
            <v>-2.736326</v>
          </cell>
          <cell r="G624">
            <v>-3.5467710000000001</v>
          </cell>
          <cell r="H624">
            <v>-4.3658570000000001</v>
          </cell>
          <cell r="I624">
            <v>-5.6661520000000003</v>
          </cell>
          <cell r="J624">
            <v>-6.5049060000000001</v>
          </cell>
        </row>
        <row r="625">
          <cell r="C625" t="str">
            <v>ERROPS</v>
          </cell>
          <cell r="D625">
            <v>8.8599999999999996E-4</v>
          </cell>
          <cell r="E625">
            <v>2.5140000000000002E-3</v>
          </cell>
          <cell r="F625">
            <v>8.5990000000000007E-3</v>
          </cell>
          <cell r="G625">
            <v>8.5990000000000007E-3</v>
          </cell>
          <cell r="H625">
            <v>-1.2905E-2</v>
          </cell>
          <cell r="I625">
            <v>8.5990000000000007E-3</v>
          </cell>
          <cell r="J625">
            <v>9.1739999999999999E-3</v>
          </cell>
        </row>
        <row r="626">
          <cell r="C626" t="str">
            <v>AMPP</v>
          </cell>
          <cell r="D626">
            <v>0.30598799999999998</v>
          </cell>
          <cell r="E626">
            <v>0.49879000000000001</v>
          </cell>
          <cell r="F626">
            <v>0.80000800000000005</v>
          </cell>
          <cell r="G626">
            <v>0.95327600000000001</v>
          </cell>
          <cell r="H626">
            <v>1.1997310000000001</v>
          </cell>
          <cell r="I626">
            <v>1.4800329999999999</v>
          </cell>
          <cell r="J626">
            <v>1.774135</v>
          </cell>
        </row>
        <row r="627">
          <cell r="C627" t="str">
            <v>WRKPGM</v>
          </cell>
          <cell r="D627">
            <v>0.22486100000000001</v>
          </cell>
          <cell r="E627">
            <v>0.45028200000000002</v>
          </cell>
          <cell r="F627">
            <v>0.68324399999999996</v>
          </cell>
          <cell r="G627">
            <v>0.941195</v>
          </cell>
          <cell r="H627">
            <v>1.1409750000000001</v>
          </cell>
          <cell r="I627">
            <v>1.366158</v>
          </cell>
          <cell r="J627">
            <v>1.604843</v>
          </cell>
        </row>
        <row r="628">
          <cell r="C628" t="str">
            <v>VPO</v>
          </cell>
          <cell r="D628">
            <v>0.104591</v>
          </cell>
          <cell r="E628">
            <v>0.57513899999999996</v>
          </cell>
          <cell r="F628">
            <v>1.09632</v>
          </cell>
          <cell r="G628">
            <v>4.8062680000000002</v>
          </cell>
          <cell r="H628">
            <v>5.1093130000000002</v>
          </cell>
          <cell r="I628">
            <v>5.1939510000000002</v>
          </cell>
          <cell r="J628">
            <v>5.2983840000000004</v>
          </cell>
        </row>
        <row r="629">
          <cell r="C629" t="str">
            <v>BI</v>
          </cell>
          <cell r="D629">
            <v>1.359397</v>
          </cell>
          <cell r="E629">
            <v>2.9984220000000001</v>
          </cell>
          <cell r="F629">
            <v>4.5869109999999997</v>
          </cell>
          <cell r="G629">
            <v>6.2644510000000002</v>
          </cell>
          <cell r="H629">
            <v>7.4954270000000003</v>
          </cell>
          <cell r="I629">
            <v>9.2557259999999992</v>
          </cell>
          <cell r="J629">
            <v>11.103073999999999</v>
          </cell>
        </row>
        <row r="630">
          <cell r="C630" t="str">
            <v>DBD</v>
          </cell>
          <cell r="D630">
            <v>2.3968E-2</v>
          </cell>
          <cell r="E630">
            <v>9.6262E-2</v>
          </cell>
          <cell r="F630">
            <v>0.202214</v>
          </cell>
          <cell r="G630">
            <v>0.27512999999999999</v>
          </cell>
          <cell r="H630">
            <v>0.39356200000000002</v>
          </cell>
          <cell r="I630">
            <v>0.51704399999999995</v>
          </cell>
          <cell r="J630">
            <v>0.61092000000000002</v>
          </cell>
        </row>
        <row r="631">
          <cell r="C631" t="str">
            <v>STR</v>
          </cell>
          <cell r="D631">
            <v>6.8358000000000002E-2</v>
          </cell>
          <cell r="E631">
            <v>0.13072700000000001</v>
          </cell>
          <cell r="F631">
            <v>0.230827</v>
          </cell>
          <cell r="G631">
            <v>0.33268500000000001</v>
          </cell>
          <cell r="H631">
            <v>0.30717299999999997</v>
          </cell>
          <cell r="I631">
            <v>0.38442900000000002</v>
          </cell>
          <cell r="J631">
            <v>0.44882</v>
          </cell>
        </row>
        <row r="632">
          <cell r="C632" t="str">
            <v>SI</v>
          </cell>
          <cell r="D632">
            <v>1.867265</v>
          </cell>
          <cell r="E632">
            <v>4.2539749999999996</v>
          </cell>
          <cell r="F632">
            <v>6.7597550000000002</v>
          </cell>
          <cell r="G632">
            <v>9.3610159999999993</v>
          </cell>
          <cell r="H632">
            <v>12.090078999999999</v>
          </cell>
          <cell r="I632">
            <v>15.072226000000001</v>
          </cell>
          <cell r="J632">
            <v>17.894634</v>
          </cell>
        </row>
        <row r="633">
          <cell r="C633" t="str">
            <v>OTHCOM</v>
          </cell>
        </row>
        <row r="634">
          <cell r="C634" t="str">
            <v>CORPADJ - O</v>
          </cell>
          <cell r="D634">
            <v>3.5490810000000002</v>
          </cell>
          <cell r="E634">
            <v>2.4829189999999999</v>
          </cell>
          <cell r="F634">
            <v>7.2191029999999996</v>
          </cell>
          <cell r="G634">
            <v>0.18887100000000001</v>
          </cell>
          <cell r="H634">
            <v>1.2622739999999999</v>
          </cell>
          <cell r="I634">
            <v>4.957586</v>
          </cell>
          <cell r="J634">
            <v>-1.6492150000000001</v>
          </cell>
        </row>
        <row r="635">
          <cell r="C635" t="str">
            <v>CORP-ERR</v>
          </cell>
          <cell r="D635">
            <v>7.9705999999999999E-2</v>
          </cell>
          <cell r="E635">
            <v>7.6702000000000006E-2</v>
          </cell>
          <cell r="F635">
            <v>0.15833700000000001</v>
          </cell>
          <cell r="G635">
            <v>0.16689399999999999</v>
          </cell>
          <cell r="H635">
            <v>0.184169</v>
          </cell>
          <cell r="I635">
            <v>0.201268</v>
          </cell>
          <cell r="J635">
            <v>0.22295899999999999</v>
          </cell>
        </row>
        <row r="636">
          <cell r="C636" t="str">
            <v>HOI</v>
          </cell>
          <cell r="D636">
            <v>0.40402500000000002</v>
          </cell>
          <cell r="E636">
            <v>0.80805000000000005</v>
          </cell>
          <cell r="F636">
            <v>1.212075</v>
          </cell>
          <cell r="G636">
            <v>1.6161000000000001</v>
          </cell>
          <cell r="H636">
            <v>2.0201250000000002</v>
          </cell>
          <cell r="I636">
            <v>2.42415</v>
          </cell>
          <cell r="J636">
            <v>2.8281749999999999</v>
          </cell>
        </row>
        <row r="637">
          <cell r="C637" t="str">
            <v>FIN-TAX</v>
          </cell>
          <cell r="D637">
            <v>0.14796799999999999</v>
          </cell>
          <cell r="E637">
            <v>0.25985000000000003</v>
          </cell>
          <cell r="F637">
            <v>0.40921999999999997</v>
          </cell>
          <cell r="G637">
            <v>0.50733300000000003</v>
          </cell>
          <cell r="H637">
            <v>0.60833199999999998</v>
          </cell>
          <cell r="I637">
            <v>0.79747400000000002</v>
          </cell>
          <cell r="J637">
            <v>0.90024999999999999</v>
          </cell>
        </row>
        <row r="638">
          <cell r="C638" t="str">
            <v>FIN-PF</v>
          </cell>
        </row>
        <row r="639">
          <cell r="C639" t="str">
            <v>FIN-TR</v>
          </cell>
          <cell r="D639">
            <v>9.4420000000000007E-3</v>
          </cell>
          <cell r="E639">
            <v>0.32967800000000003</v>
          </cell>
          <cell r="F639">
            <v>0.427562</v>
          </cell>
          <cell r="G639">
            <v>0.92237899999999995</v>
          </cell>
          <cell r="H639">
            <v>1.1286369999999999</v>
          </cell>
          <cell r="I639">
            <v>1.3700079999999999</v>
          </cell>
          <cell r="J639">
            <v>1.7224219999999999</v>
          </cell>
        </row>
        <row r="640">
          <cell r="C640" t="str">
            <v>FIN-CC</v>
          </cell>
          <cell r="D640">
            <v>1.4758180000000001</v>
          </cell>
          <cell r="E640">
            <v>3.688923</v>
          </cell>
          <cell r="F640">
            <v>6.3015879999999997</v>
          </cell>
          <cell r="G640">
            <v>8.261965</v>
          </cell>
          <cell r="H640">
            <v>11.069286999999999</v>
          </cell>
          <cell r="I640">
            <v>13.629405</v>
          </cell>
          <cell r="J640">
            <v>15.853081</v>
          </cell>
        </row>
        <row r="641">
          <cell r="C641" t="str">
            <v>FIN-FS</v>
          </cell>
          <cell r="D641">
            <v>0.142183</v>
          </cell>
          <cell r="E641">
            <v>0.27143899999999999</v>
          </cell>
          <cell r="F641">
            <v>0.41930400000000001</v>
          </cell>
        </row>
        <row r="642">
          <cell r="C642" t="str">
            <v>CRAVPO</v>
          </cell>
          <cell r="D642">
            <v>0.24152399999999999</v>
          </cell>
          <cell r="E642">
            <v>0.29381800000000002</v>
          </cell>
          <cell r="F642">
            <v>0.36694900000000003</v>
          </cell>
          <cell r="G642">
            <v>0.41491600000000001</v>
          </cell>
          <cell r="H642">
            <v>0.47017700000000001</v>
          </cell>
          <cell r="I642">
            <v>0.54244099999999995</v>
          </cell>
          <cell r="J642">
            <v>0.58983300000000005</v>
          </cell>
        </row>
        <row r="643">
          <cell r="C643" t="str">
            <v>ABAFF</v>
          </cell>
          <cell r="D643">
            <v>4.4735999999999998E-2</v>
          </cell>
          <cell r="E643">
            <v>7.8752000000000003E-2</v>
          </cell>
          <cell r="F643">
            <v>0.123996</v>
          </cell>
          <cell r="G643">
            <v>0.15230299999999999</v>
          </cell>
          <cell r="H643">
            <v>0.183809</v>
          </cell>
          <cell r="I643">
            <v>0.24126800000000001</v>
          </cell>
          <cell r="J643">
            <v>0.27249600000000002</v>
          </cell>
        </row>
        <row r="644">
          <cell r="C644" t="str">
            <v>CORPCOMM</v>
          </cell>
          <cell r="D644">
            <v>0.33420299999999997</v>
          </cell>
          <cell r="E644">
            <v>0.63668800000000003</v>
          </cell>
          <cell r="F644">
            <v>1.436785</v>
          </cell>
          <cell r="G644">
            <v>1.783838</v>
          </cell>
          <cell r="H644">
            <v>2.3857910000000002</v>
          </cell>
          <cell r="I644">
            <v>2.9204460000000001</v>
          </cell>
          <cell r="J644">
            <v>3.5179390000000001</v>
          </cell>
        </row>
        <row r="645">
          <cell r="C645" t="str">
            <v>FIN-SUP</v>
          </cell>
          <cell r="E645">
            <v>-5.6600999999999999E-2</v>
          </cell>
          <cell r="F645">
            <v>-3.3599999999999998E-4</v>
          </cell>
          <cell r="G645">
            <v>-6.9999999999999994E-5</v>
          </cell>
          <cell r="H645">
            <v>-3.3599999999999998E-4</v>
          </cell>
          <cell r="I645">
            <v>-3.3500000000000001E-4</v>
          </cell>
          <cell r="J645">
            <v>-8.0000000000000007E-5</v>
          </cell>
        </row>
        <row r="646">
          <cell r="C646" t="str">
            <v>FIN-CM</v>
          </cell>
          <cell r="D646">
            <v>6.2992999999999993E-2</v>
          </cell>
          <cell r="E646">
            <v>0.23430500000000001</v>
          </cell>
          <cell r="F646">
            <v>0.50921499999999997</v>
          </cell>
          <cell r="G646">
            <v>1.7985000000000001E-2</v>
          </cell>
          <cell r="H646">
            <v>7.4040999999999996E-2</v>
          </cell>
          <cell r="I646">
            <v>0.77998599999999996</v>
          </cell>
          <cell r="J646">
            <v>1.0008859999999999</v>
          </cell>
        </row>
        <row r="647">
          <cell r="C647" t="str">
            <v>REG AFF</v>
          </cell>
          <cell r="D647">
            <v>0.72454300000000005</v>
          </cell>
          <cell r="E647">
            <v>1.252524</v>
          </cell>
          <cell r="F647">
            <v>3.8289499999999999</v>
          </cell>
          <cell r="G647">
            <v>4.4974239999999996</v>
          </cell>
          <cell r="H647">
            <v>4.9910589999999999</v>
          </cell>
          <cell r="I647">
            <v>8.1748379999999994</v>
          </cell>
          <cell r="J647">
            <v>8.8926739999999995</v>
          </cell>
        </row>
        <row r="648">
          <cell r="C648" t="str">
            <v>RE</v>
          </cell>
          <cell r="D648">
            <v>0.48065799999999997</v>
          </cell>
          <cell r="E648">
            <v>1.0860920000000001</v>
          </cell>
          <cell r="F648">
            <v>2.080829</v>
          </cell>
          <cell r="G648">
            <v>2.795083</v>
          </cell>
          <cell r="H648">
            <v>3.3975840000000002</v>
          </cell>
          <cell r="I648">
            <v>4.1382459999999996</v>
          </cell>
          <cell r="J648">
            <v>4.6495410000000001</v>
          </cell>
        </row>
        <row r="649">
          <cell r="C649" t="str">
            <v>INFOMGT</v>
          </cell>
          <cell r="D649">
            <v>0.259293</v>
          </cell>
          <cell r="E649">
            <v>0.56186400000000003</v>
          </cell>
          <cell r="F649">
            <v>0.91300400000000004</v>
          </cell>
          <cell r="G649">
            <v>3.0133730000000001</v>
          </cell>
          <cell r="H649">
            <v>4.4334340000000001</v>
          </cell>
          <cell r="I649">
            <v>6.1820880000000002</v>
          </cell>
          <cell r="J649">
            <v>7.0664210000000001</v>
          </cell>
        </row>
        <row r="650">
          <cell r="C650" t="str">
            <v>FIN-CSE</v>
          </cell>
          <cell r="D650">
            <v>0.28010000000000002</v>
          </cell>
          <cell r="E650">
            <v>0.49456600000000001</v>
          </cell>
          <cell r="F650">
            <v>1.069925</v>
          </cell>
        </row>
        <row r="651">
          <cell r="C651" t="str">
            <v>HR</v>
          </cell>
          <cell r="D651">
            <v>0.88644900000000004</v>
          </cell>
          <cell r="E651">
            <v>1.920345</v>
          </cell>
          <cell r="F651">
            <v>3.1527810000000001</v>
          </cell>
          <cell r="G651">
            <v>4.5248229999999996</v>
          </cell>
          <cell r="H651">
            <v>5.2042299999999999</v>
          </cell>
          <cell r="I651">
            <v>6.392226</v>
          </cell>
          <cell r="J651">
            <v>7.2544310000000003</v>
          </cell>
        </row>
        <row r="652">
          <cell r="C652" t="str">
            <v>CSVPO</v>
          </cell>
          <cell r="D652">
            <v>0.227434</v>
          </cell>
          <cell r="E652">
            <v>0.308006</v>
          </cell>
          <cell r="F652">
            <v>0.61049100000000001</v>
          </cell>
          <cell r="G652">
            <v>0.67684</v>
          </cell>
          <cell r="H652">
            <v>0.76472899999999999</v>
          </cell>
          <cell r="I652">
            <v>0.86984600000000001</v>
          </cell>
          <cell r="J652">
            <v>0.94238599999999995</v>
          </cell>
        </row>
        <row r="653">
          <cell r="C653" t="str">
            <v>LR</v>
          </cell>
          <cell r="D653">
            <v>9.5890000000000003E-2</v>
          </cell>
          <cell r="E653">
            <v>0.1719</v>
          </cell>
          <cell r="F653">
            <v>0.268121</v>
          </cell>
          <cell r="G653">
            <v>0.33616499999999999</v>
          </cell>
          <cell r="H653">
            <v>0.405163</v>
          </cell>
          <cell r="I653">
            <v>0.51621799999999995</v>
          </cell>
          <cell r="J653">
            <v>0.58902299999999996</v>
          </cell>
        </row>
        <row r="654">
          <cell r="C654" t="str">
            <v>CORPSEC</v>
          </cell>
          <cell r="D654">
            <v>0.225387</v>
          </cell>
          <cell r="E654">
            <v>0.37877699999999997</v>
          </cell>
          <cell r="F654">
            <v>0.61816300000000002</v>
          </cell>
          <cell r="G654">
            <v>0.66906200000000005</v>
          </cell>
          <cell r="H654">
            <v>0.82802200000000004</v>
          </cell>
          <cell r="I654">
            <v>0.88935699999999995</v>
          </cell>
          <cell r="J654">
            <v>1.0059419999999999</v>
          </cell>
        </row>
        <row r="655">
          <cell r="C655" t="str">
            <v>EXTREL</v>
          </cell>
          <cell r="D655">
            <v>0.15576200000000001</v>
          </cell>
          <cell r="E655">
            <v>0.230601</v>
          </cell>
          <cell r="F655">
            <v>0.321884</v>
          </cell>
          <cell r="G655">
            <v>0.38442999999999999</v>
          </cell>
          <cell r="H655">
            <v>0.44639499999999999</v>
          </cell>
          <cell r="I655">
            <v>0.53597899999999998</v>
          </cell>
          <cell r="J655">
            <v>0.88115299999999996</v>
          </cell>
        </row>
        <row r="656">
          <cell r="C656" t="str">
            <v>AUDIT</v>
          </cell>
          <cell r="D656">
            <v>0.22103800000000001</v>
          </cell>
          <cell r="E656">
            <v>0.42074899999999998</v>
          </cell>
          <cell r="F656">
            <v>0.69772500000000004</v>
          </cell>
          <cell r="G656">
            <v>0.90158199999999999</v>
          </cell>
          <cell r="H656">
            <v>1.1161129999999999</v>
          </cell>
          <cell r="I656">
            <v>1.3897619999999999</v>
          </cell>
          <cell r="J656">
            <v>1.5871679999999999</v>
          </cell>
        </row>
        <row r="657">
          <cell r="C657" t="str">
            <v>BUSTRF</v>
          </cell>
          <cell r="D657">
            <v>0.30084699999999998</v>
          </cell>
          <cell r="E657">
            <v>0.48892600000000003</v>
          </cell>
          <cell r="F657">
            <v>0.64146199999999998</v>
          </cell>
          <cell r="G657">
            <v>0.77844999999999998</v>
          </cell>
          <cell r="H657">
            <v>0.84373699999999996</v>
          </cell>
          <cell r="I657">
            <v>1.0012970000000001</v>
          </cell>
          <cell r="J657">
            <v>1.089917</v>
          </cell>
        </row>
        <row r="658">
          <cell r="C658" t="str">
            <v>GCS</v>
          </cell>
          <cell r="D658">
            <v>0.24645300000000001</v>
          </cell>
          <cell r="E658">
            <v>0.96194900000000005</v>
          </cell>
          <cell r="F658">
            <v>1.612787</v>
          </cell>
          <cell r="G658">
            <v>1.66736</v>
          </cell>
          <cell r="H658">
            <v>2.158855</v>
          </cell>
          <cell r="I658">
            <v>2.8046760000000002</v>
          </cell>
          <cell r="J658">
            <v>3.3354970000000002</v>
          </cell>
        </row>
        <row r="659">
          <cell r="C659" t="str">
            <v>ALLOC_OUT</v>
          </cell>
          <cell r="D659">
            <v>-0.160464</v>
          </cell>
          <cell r="E659">
            <v>-0.32092799999999999</v>
          </cell>
          <cell r="F659">
            <v>-0.59302999999999995</v>
          </cell>
          <cell r="G659">
            <v>-0.753494</v>
          </cell>
          <cell r="H659">
            <v>-1.025596</v>
          </cell>
          <cell r="I659">
            <v>-1.1860599999999999</v>
          </cell>
          <cell r="J659">
            <v>-1.3215650000000001</v>
          </cell>
        </row>
        <row r="660">
          <cell r="C660" t="str">
            <v>LBSS - OM&amp;A</v>
          </cell>
          <cell r="D660">
            <v>0.17594699999999999</v>
          </cell>
          <cell r="E660">
            <v>0.373556</v>
          </cell>
          <cell r="F660">
            <v>0.57553500000000002</v>
          </cell>
          <cell r="G660">
            <v>0.62607400000000002</v>
          </cell>
          <cell r="H660">
            <v>0.88185199999999997</v>
          </cell>
          <cell r="I660">
            <v>1.040583</v>
          </cell>
          <cell r="J660">
            <v>1.2327030000000001</v>
          </cell>
        </row>
        <row r="661">
          <cell r="C661" t="str">
            <v>LARP</v>
          </cell>
        </row>
        <row r="662">
          <cell r="C662" t="str">
            <v>FACIL</v>
          </cell>
          <cell r="D662">
            <v>3.0210710000000001</v>
          </cell>
          <cell r="E662">
            <v>7.2078329999999999</v>
          </cell>
          <cell r="F662">
            <v>11.242172</v>
          </cell>
          <cell r="G662">
            <v>14.803053999999999</v>
          </cell>
          <cell r="H662">
            <v>18.728435999999999</v>
          </cell>
          <cell r="I662">
            <v>21.921446</v>
          </cell>
          <cell r="J662">
            <v>25.166323999999999</v>
          </cell>
        </row>
        <row r="663">
          <cell r="C663" t="str">
            <v>IMS - OM&amp;A</v>
          </cell>
          <cell r="D663">
            <v>0.193079</v>
          </cell>
          <cell r="E663">
            <v>0.454067</v>
          </cell>
          <cell r="F663">
            <v>0.71717699999999995</v>
          </cell>
          <cell r="G663">
            <v>1.0859749999999999</v>
          </cell>
          <cell r="H663">
            <v>1.553072</v>
          </cell>
          <cell r="I663">
            <v>2.142096</v>
          </cell>
          <cell r="J663">
            <v>3.424715</v>
          </cell>
        </row>
        <row r="664">
          <cell r="C664" t="str">
            <v>CSE - OM&amp;A</v>
          </cell>
          <cell r="D664">
            <v>4.0273999999999997E-2</v>
          </cell>
          <cell r="E664">
            <v>0.14521700000000001</v>
          </cell>
          <cell r="F664">
            <v>0.117243</v>
          </cell>
          <cell r="G664">
            <v>1.4263E-2</v>
          </cell>
          <cell r="H664">
            <v>4.4899000000000001E-2</v>
          </cell>
          <cell r="I664">
            <v>3.5770000000000003E-2</v>
          </cell>
          <cell r="J664">
            <v>9.4789999999999996E-3</v>
          </cell>
        </row>
        <row r="665">
          <cell r="C665" t="str">
            <v>BT</v>
          </cell>
          <cell r="D665">
            <v>2.1143429999999999</v>
          </cell>
          <cell r="E665">
            <v>3.1703299999999999</v>
          </cell>
          <cell r="F665">
            <v>4.8076619999999997</v>
          </cell>
          <cell r="G665">
            <v>6.5945299999999998</v>
          </cell>
          <cell r="H665">
            <v>8.0662210000000005</v>
          </cell>
          <cell r="I665">
            <v>9.7429179999999995</v>
          </cell>
          <cell r="J665">
            <v>11.187578999999999</v>
          </cell>
        </row>
        <row r="666">
          <cell r="C666" t="str">
            <v>CNRST-M</v>
          </cell>
          <cell r="D666">
            <v>-0.167466</v>
          </cell>
          <cell r="E666">
            <v>-3.0265E-2</v>
          </cell>
          <cell r="F666">
            <v>-5.293E-3</v>
          </cell>
          <cell r="G666">
            <v>2.5957509999999999</v>
          </cell>
          <cell r="H666">
            <v>3.7284760000000001</v>
          </cell>
          <cell r="I666">
            <v>4.7722689999999997</v>
          </cell>
          <cell r="J666">
            <v>5.9697639999999996</v>
          </cell>
        </row>
        <row r="667">
          <cell r="C667" t="str">
            <v>OTHCP-M</v>
          </cell>
        </row>
        <row r="677">
          <cell r="F677">
            <v>-3.6133260000000007</v>
          </cell>
          <cell r="G677">
            <v>-5.4189809999999952</v>
          </cell>
          <cell r="H677">
            <v>-10.007622999999995</v>
          </cell>
          <cell r="I677">
            <v>-15.434024000000008</v>
          </cell>
          <cell r="J677">
            <v>-28.933483740000014</v>
          </cell>
        </row>
        <row r="678">
          <cell r="G678">
            <v>37.139235999999997</v>
          </cell>
          <cell r="H678">
            <v>50.513548999999998</v>
          </cell>
          <cell r="I678">
            <v>67.067535000000007</v>
          </cell>
          <cell r="J678">
            <v>80.566994740000013</v>
          </cell>
        </row>
        <row r="679">
          <cell r="D679">
            <v>9.1926932600000022</v>
          </cell>
          <cell r="E679">
            <v>18.291819</v>
          </cell>
          <cell r="F679">
            <v>26.871952</v>
          </cell>
          <cell r="G679">
            <v>37.139235999999997</v>
          </cell>
          <cell r="H679">
            <v>50.513548999999998</v>
          </cell>
          <cell r="I679">
            <v>67.067535000000007</v>
          </cell>
          <cell r="J679">
            <v>80.566994740000013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D680">
            <v>1</v>
          </cell>
          <cell r="E680">
            <v>2</v>
          </cell>
          <cell r="F680">
            <v>3</v>
          </cell>
          <cell r="G680">
            <v>4</v>
          </cell>
          <cell r="H680">
            <v>5</v>
          </cell>
          <cell r="I680">
            <v>6</v>
          </cell>
          <cell r="J680">
            <v>7</v>
          </cell>
          <cell r="K680">
            <v>8</v>
          </cell>
          <cell r="L680">
            <v>9</v>
          </cell>
          <cell r="M680">
            <v>10</v>
          </cell>
          <cell r="N680">
            <v>11</v>
          </cell>
          <cell r="O680">
            <v>12</v>
          </cell>
        </row>
        <row r="681">
          <cell r="C681" t="str">
            <v>Investment</v>
          </cell>
          <cell r="D681" t="str">
            <v>Jan</v>
          </cell>
          <cell r="E681" t="str">
            <v>Feb</v>
          </cell>
          <cell r="F681" t="str">
            <v>Mar</v>
          </cell>
          <cell r="G681" t="str">
            <v>Apr</v>
          </cell>
          <cell r="H681" t="str">
            <v>May</v>
          </cell>
          <cell r="I681" t="str">
            <v>Jun</v>
          </cell>
          <cell r="J681" t="str">
            <v>Jul</v>
          </cell>
          <cell r="K681" t="str">
            <v>Aug</v>
          </cell>
          <cell r="L681" t="str">
            <v>Sep</v>
          </cell>
          <cell r="M681" t="str">
            <v>Oct</v>
          </cell>
          <cell r="N681" t="str">
            <v>Nov</v>
          </cell>
          <cell r="O681" t="str">
            <v>Dec</v>
          </cell>
        </row>
        <row r="683">
          <cell r="C683" t="str">
            <v>OPS-CAP</v>
          </cell>
          <cell r="D683">
            <v>-4.4409999999999996E-3</v>
          </cell>
          <cell r="E683">
            <v>7.6880000000000004E-3</v>
          </cell>
          <cell r="F683">
            <v>7.6880000000000004E-3</v>
          </cell>
          <cell r="G683">
            <v>7.6880000000000004E-3</v>
          </cell>
          <cell r="H683">
            <v>7.6880000000000004E-3</v>
          </cell>
          <cell r="I683">
            <v>1.0580000000000001E-2</v>
          </cell>
          <cell r="J683">
            <v>7.6880000000000004E-3</v>
          </cell>
        </row>
        <row r="684">
          <cell r="C684" t="str">
            <v>IMS-CAP</v>
          </cell>
          <cell r="D684">
            <v>4.7822000000000003E-2</v>
          </cell>
          <cell r="E684">
            <v>0.65764100000000003</v>
          </cell>
          <cell r="F684">
            <v>1.1464099999999999</v>
          </cell>
          <cell r="G684">
            <v>2.4099029999999999</v>
          </cell>
          <cell r="H684">
            <v>2.8376969999999999</v>
          </cell>
          <cell r="I684">
            <v>3.1666750000000001</v>
          </cell>
          <cell r="J684">
            <v>3.1966540000000001</v>
          </cell>
        </row>
        <row r="685">
          <cell r="C685" t="str">
            <v>CSE - CAP</v>
          </cell>
          <cell r="D685">
            <v>1.0437999999999999E-2</v>
          </cell>
          <cell r="E685">
            <v>7.5902999999999998E-2</v>
          </cell>
        </row>
        <row r="686">
          <cell r="C686" t="str">
            <v>CNRST-C</v>
          </cell>
          <cell r="D686">
            <v>8.0219690000000003</v>
          </cell>
          <cell r="E686">
            <v>15.606443000000001</v>
          </cell>
          <cell r="F686">
            <v>25.348289000000001</v>
          </cell>
          <cell r="G686">
            <v>32.082752999999997</v>
          </cell>
          <cell r="H686">
            <v>39.859175999999998</v>
          </cell>
          <cell r="I686">
            <v>50.511420999999999</v>
          </cell>
          <cell r="J686">
            <v>59.808672000000001</v>
          </cell>
        </row>
        <row r="687">
          <cell r="C687" t="str">
            <v>CCGO</v>
          </cell>
        </row>
        <row r="688">
          <cell r="C688" t="str">
            <v>FRE-CAP</v>
          </cell>
          <cell r="D688">
            <v>5.6070000000000002E-2</v>
          </cell>
          <cell r="E688">
            <v>5.8073E-2</v>
          </cell>
          <cell r="F688">
            <v>-3.2437610000000001</v>
          </cell>
          <cell r="G688">
            <v>-2.7800889999999998</v>
          </cell>
          <cell r="H688">
            <v>-2.1986340000000002</v>
          </cell>
          <cell r="I688">
            <v>-2.0551659999999998</v>
          </cell>
          <cell r="J688">
            <v>-2.0191539999999999</v>
          </cell>
        </row>
        <row r="689">
          <cell r="C689" t="str">
            <v>CORPADJ - C</v>
          </cell>
        </row>
        <row r="690">
          <cell r="C690" t="str">
            <v>T&amp;WE</v>
          </cell>
          <cell r="D690">
            <v>1.420598</v>
          </cell>
          <cell r="E690">
            <v>1.690118</v>
          </cell>
          <cell r="F690">
            <v>2.5478390000000002</v>
          </cell>
          <cell r="G690">
            <v>4.2154889999999998</v>
          </cell>
          <cell r="H690">
            <v>7.8686090000000002</v>
          </cell>
          <cell r="I690">
            <v>11.739119000000001</v>
          </cell>
          <cell r="J690">
            <v>15.032102119999999</v>
          </cell>
        </row>
        <row r="691">
          <cell r="C691" t="str">
            <v>SE</v>
          </cell>
          <cell r="D691">
            <v>-1.0303800000000001</v>
          </cell>
          <cell r="E691">
            <v>-0.86926000000000003</v>
          </cell>
          <cell r="F691">
            <v>-0.51871800000000001</v>
          </cell>
          <cell r="G691">
            <v>-0.35385</v>
          </cell>
          <cell r="H691">
            <v>-0.10492299999999988</v>
          </cell>
          <cell r="I691">
            <v>0.66458300000000015</v>
          </cell>
          <cell r="J691">
            <v>0.97528647000000002</v>
          </cell>
        </row>
        <row r="692">
          <cell r="C692" t="str">
            <v>Tools</v>
          </cell>
          <cell r="F692">
            <v>8.8088E-2</v>
          </cell>
          <cell r="G692">
            <v>0.11827500000000001</v>
          </cell>
          <cell r="H692">
            <v>0.11827500000000001</v>
          </cell>
          <cell r="I692">
            <v>0.165912</v>
          </cell>
          <cell r="J692">
            <v>0.29751172999999997</v>
          </cell>
        </row>
        <row r="693">
          <cell r="C693" t="str">
            <v>OPS-MFA</v>
          </cell>
        </row>
        <row r="694">
          <cell r="C694" t="str">
            <v>IMS-MFA</v>
          </cell>
          <cell r="D694">
            <v>0.60080626000000004</v>
          </cell>
          <cell r="E694">
            <v>0.98004200000000008</v>
          </cell>
          <cell r="F694">
            <v>1.3506860000000001</v>
          </cell>
          <cell r="G694">
            <v>1.2608509999999999</v>
          </cell>
          <cell r="H694">
            <v>1.9474450000000001</v>
          </cell>
          <cell r="I694">
            <v>2.657257</v>
          </cell>
          <cell r="J694">
            <v>3.04232192</v>
          </cell>
        </row>
        <row r="695">
          <cell r="C695" t="str">
            <v>CSE-MFA</v>
          </cell>
        </row>
        <row r="696">
          <cell r="C696" t="str">
            <v>CS-MFA</v>
          </cell>
        </row>
        <row r="697">
          <cell r="C697" t="str">
            <v>LBSS-MFA</v>
          </cell>
          <cell r="D697">
            <v>5.4005999999999998E-2</v>
          </cell>
          <cell r="E697">
            <v>6.9365999999999997E-2</v>
          </cell>
          <cell r="F697">
            <v>0.145431</v>
          </cell>
          <cell r="G697">
            <v>0.17821600000000001</v>
          </cell>
          <cell r="H697">
            <v>0.17821600000000001</v>
          </cell>
          <cell r="I697">
            <v>0.207154</v>
          </cell>
          <cell r="J697">
            <v>0.22591249999999999</v>
          </cell>
        </row>
        <row r="698">
          <cell r="C698" t="str">
            <v>CorpAdj-MFA</v>
          </cell>
          <cell r="D698">
            <v>1.5805E-2</v>
          </cell>
          <cell r="E698">
            <v>1.5805E-2</v>
          </cell>
        </row>
      </sheetData>
      <sheetData sheetId="1">
        <row r="13">
          <cell r="C13" t="str">
            <v>Investment</v>
          </cell>
        </row>
      </sheetData>
      <sheetData sheetId="2">
        <row r="8">
          <cell r="C8" t="str">
            <v>Lines</v>
          </cell>
        </row>
        <row r="9">
          <cell r="D9" t="str">
            <v>Lines P&amp;Ps SP=205</v>
          </cell>
        </row>
        <row r="10">
          <cell r="A10" t="str">
            <v>TML01</v>
          </cell>
          <cell r="E10" t="str">
            <v xml:space="preserve">Trouble Call </v>
          </cell>
          <cell r="O10">
            <v>0.5</v>
          </cell>
          <cell r="R10">
            <v>0.5</v>
          </cell>
          <cell r="U10">
            <v>0.5</v>
          </cell>
          <cell r="X10">
            <v>0.5</v>
          </cell>
          <cell r="Z10">
            <v>0.5</v>
          </cell>
          <cell r="AA10">
            <v>1</v>
          </cell>
          <cell r="AD10">
            <v>1</v>
          </cell>
          <cell r="AF10">
            <v>0.9</v>
          </cell>
          <cell r="AG10">
            <v>1.9</v>
          </cell>
          <cell r="AJ10">
            <v>1.9</v>
          </cell>
          <cell r="AM10">
            <v>1.9</v>
          </cell>
          <cell r="AP10">
            <v>1.9</v>
          </cell>
          <cell r="AS10">
            <v>1.9</v>
          </cell>
          <cell r="AV10">
            <v>1.9</v>
          </cell>
          <cell r="AX10">
            <v>1.9</v>
          </cell>
        </row>
        <row r="11">
          <cell r="A11" t="str">
            <v>TML02</v>
          </cell>
          <cell r="E11" t="str">
            <v>Unplanned</v>
          </cell>
          <cell r="O11">
            <v>4.5</v>
          </cell>
          <cell r="R11">
            <v>4.5</v>
          </cell>
          <cell r="U11">
            <v>4.5</v>
          </cell>
          <cell r="X11">
            <v>4.5</v>
          </cell>
          <cell r="AA11">
            <v>4.5</v>
          </cell>
          <cell r="AD11">
            <v>4.5</v>
          </cell>
          <cell r="AG11">
            <v>4.5</v>
          </cell>
          <cell r="AI11">
            <v>-1.5</v>
          </cell>
          <cell r="AJ11">
            <v>3</v>
          </cell>
          <cell r="AM11">
            <v>3</v>
          </cell>
          <cell r="AP11">
            <v>3</v>
          </cell>
          <cell r="AS11">
            <v>3</v>
          </cell>
          <cell r="AV11">
            <v>3</v>
          </cell>
          <cell r="AX11">
            <v>3</v>
          </cell>
        </row>
        <row r="12">
          <cell r="A12" t="str">
            <v>TML10</v>
          </cell>
          <cell r="E12" t="str">
            <v>Line Patrols</v>
          </cell>
          <cell r="O12">
            <v>5.798</v>
          </cell>
          <cell r="R12">
            <v>5.798</v>
          </cell>
          <cell r="U12">
            <v>5.798</v>
          </cell>
          <cell r="W12">
            <v>1.9999999999997797E-3</v>
          </cell>
          <cell r="X12">
            <v>5.8</v>
          </cell>
          <cell r="AA12">
            <v>5.8</v>
          </cell>
          <cell r="AD12">
            <v>5.8</v>
          </cell>
          <cell r="AG12">
            <v>5.8</v>
          </cell>
          <cell r="AJ12">
            <v>5.8</v>
          </cell>
          <cell r="AM12">
            <v>5.8</v>
          </cell>
          <cell r="AP12">
            <v>5.8</v>
          </cell>
          <cell r="AS12">
            <v>5.8</v>
          </cell>
          <cell r="AV12">
            <v>5.8</v>
          </cell>
          <cell r="AX12">
            <v>5.8</v>
          </cell>
        </row>
        <row r="13">
          <cell r="A13" t="str">
            <v>TML11</v>
          </cell>
          <cell r="E13" t="str">
            <v>Condition Assessment</v>
          </cell>
          <cell r="O13">
            <v>5.2050000000000001</v>
          </cell>
          <cell r="R13">
            <v>5.2050000000000001</v>
          </cell>
          <cell r="U13">
            <v>5.2050000000000001</v>
          </cell>
          <cell r="W13">
            <v>0.29499999999999993</v>
          </cell>
          <cell r="X13">
            <v>5.5</v>
          </cell>
          <cell r="AA13">
            <v>5.5</v>
          </cell>
          <cell r="AD13">
            <v>5.5</v>
          </cell>
          <cell r="AG13">
            <v>5.5</v>
          </cell>
          <cell r="AI13">
            <v>-0.29999999999999982</v>
          </cell>
          <cell r="AJ13">
            <v>5.2</v>
          </cell>
          <cell r="AM13">
            <v>5.2</v>
          </cell>
          <cell r="AP13">
            <v>5.2</v>
          </cell>
          <cell r="AS13">
            <v>5.2</v>
          </cell>
          <cell r="AV13">
            <v>5.2</v>
          </cell>
          <cell r="AX13">
            <v>5.2</v>
          </cell>
        </row>
        <row r="14">
          <cell r="A14" t="str">
            <v>TML12</v>
          </cell>
          <cell r="E14" t="str">
            <v>Major Component Maintenance</v>
          </cell>
          <cell r="O14">
            <v>6.0970000000000004</v>
          </cell>
          <cell r="R14">
            <v>6.0970000000000004</v>
          </cell>
          <cell r="U14">
            <v>6.0970000000000004</v>
          </cell>
          <cell r="W14">
            <v>2.9999999999992255E-3</v>
          </cell>
          <cell r="X14">
            <v>6.1</v>
          </cell>
          <cell r="AA14">
            <v>6.1</v>
          </cell>
          <cell r="AD14">
            <v>6.1</v>
          </cell>
          <cell r="AG14">
            <v>6.1</v>
          </cell>
          <cell r="AJ14">
            <v>6.1</v>
          </cell>
          <cell r="AM14">
            <v>6.1</v>
          </cell>
          <cell r="AP14">
            <v>6.1</v>
          </cell>
          <cell r="AS14">
            <v>6.1</v>
          </cell>
          <cell r="AV14">
            <v>6.1</v>
          </cell>
          <cell r="AX14">
            <v>6.1</v>
          </cell>
        </row>
        <row r="15">
          <cell r="A15" t="str">
            <v>TML13</v>
          </cell>
          <cell r="E15" t="str">
            <v>Other Lines TM P&amp;P's</v>
          </cell>
          <cell r="O15">
            <v>2.1949999999999998</v>
          </cell>
          <cell r="R15">
            <v>2.1949999999999998</v>
          </cell>
          <cell r="U15">
            <v>2.1949999999999998</v>
          </cell>
          <cell r="X15">
            <v>2.1949999999999998</v>
          </cell>
          <cell r="AA15">
            <v>2.1949999999999998</v>
          </cell>
          <cell r="AD15">
            <v>2.1949999999999998</v>
          </cell>
          <cell r="AG15">
            <v>2.1949999999999998</v>
          </cell>
          <cell r="AJ15">
            <v>2.1949999999999998</v>
          </cell>
          <cell r="AM15">
            <v>2.1949999999999998</v>
          </cell>
          <cell r="AP15">
            <v>2.1949999999999998</v>
          </cell>
          <cell r="AS15">
            <v>2.1949999999999998</v>
          </cell>
          <cell r="AV15">
            <v>2.1949999999999998</v>
          </cell>
          <cell r="AX15">
            <v>2.1949999999999998</v>
          </cell>
        </row>
        <row r="16">
          <cell r="E16" t="str">
            <v>Total Lines P&amp;Ps SP=205</v>
          </cell>
          <cell r="O16">
            <v>24.295000000000002</v>
          </cell>
          <cell r="Q16">
            <v>0</v>
          </cell>
          <cell r="R16">
            <v>24.295000000000002</v>
          </cell>
          <cell r="T16">
            <v>0</v>
          </cell>
          <cell r="U16">
            <v>24.295000000000002</v>
          </cell>
          <cell r="W16">
            <v>0.29999999999999893</v>
          </cell>
          <cell r="X16">
            <v>24.594999999999999</v>
          </cell>
          <cell r="Z16">
            <v>0.5</v>
          </cell>
          <cell r="AA16">
            <v>25.094999999999999</v>
          </cell>
          <cell r="AC16">
            <v>0</v>
          </cell>
          <cell r="AD16">
            <v>25.094999999999999</v>
          </cell>
          <cell r="AF16">
            <v>0.9</v>
          </cell>
          <cell r="AG16">
            <v>25.994999999999997</v>
          </cell>
          <cell r="AI16">
            <v>-1.7999999999999998</v>
          </cell>
          <cell r="AJ16">
            <v>24.195</v>
          </cell>
          <cell r="AL16">
            <v>0</v>
          </cell>
          <cell r="AM16">
            <v>24.195</v>
          </cell>
          <cell r="AO16">
            <v>0</v>
          </cell>
          <cell r="AP16">
            <v>24.195</v>
          </cell>
          <cell r="AR16">
            <v>0</v>
          </cell>
          <cell r="AS16">
            <v>24.195</v>
          </cell>
          <cell r="AU16">
            <v>0</v>
          </cell>
          <cell r="AV16">
            <v>24.195</v>
          </cell>
          <cell r="AX16">
            <v>24.195</v>
          </cell>
        </row>
        <row r="17">
          <cell r="A17" t="str">
            <v>LTMUR</v>
          </cell>
          <cell r="D17" t="str">
            <v>Payroll Burden Under Recovery</v>
          </cell>
          <cell r="O17">
            <v>0</v>
          </cell>
          <cell r="R17">
            <v>0</v>
          </cell>
          <cell r="U17">
            <v>0</v>
          </cell>
          <cell r="X17">
            <v>0</v>
          </cell>
          <cell r="AA17">
            <v>0</v>
          </cell>
          <cell r="AD17">
            <v>0</v>
          </cell>
          <cell r="AG17">
            <v>0</v>
          </cell>
          <cell r="AJ17">
            <v>0</v>
          </cell>
          <cell r="AM17">
            <v>0</v>
          </cell>
          <cell r="AP17">
            <v>0</v>
          </cell>
          <cell r="AS17">
            <v>0</v>
          </cell>
          <cell r="AV17">
            <v>0</v>
          </cell>
          <cell r="AX17">
            <v>0</v>
          </cell>
        </row>
        <row r="18">
          <cell r="A18" t="str">
            <v>H&amp;STM</v>
          </cell>
          <cell r="D18" t="str">
            <v>Health &amp; Safety P&amp;Ps SP=209</v>
          </cell>
          <cell r="O18">
            <v>1.98</v>
          </cell>
          <cell r="R18">
            <v>1.98</v>
          </cell>
          <cell r="U18">
            <v>1.98</v>
          </cell>
          <cell r="X18">
            <v>1.98</v>
          </cell>
          <cell r="AA18">
            <v>1.98</v>
          </cell>
          <cell r="AD18">
            <v>1.98</v>
          </cell>
          <cell r="AG18">
            <v>1.98</v>
          </cell>
          <cell r="AJ18">
            <v>1.98</v>
          </cell>
          <cell r="AM18">
            <v>1.98</v>
          </cell>
          <cell r="AP18">
            <v>1.98</v>
          </cell>
          <cell r="AS18">
            <v>1.98</v>
          </cell>
          <cell r="AV18">
            <v>1.98</v>
          </cell>
          <cell r="AX18">
            <v>1.98</v>
          </cell>
        </row>
        <row r="19">
          <cell r="D19" t="str">
            <v>Customer Care P&amp;Ps SP=202</v>
          </cell>
        </row>
        <row r="20">
          <cell r="A20" t="str">
            <v>80036</v>
          </cell>
          <cell r="E20" t="str">
            <v>CSO Sustaining</v>
          </cell>
          <cell r="O20">
            <v>0.44700000000000001</v>
          </cell>
          <cell r="R20">
            <v>0.44700000000000001</v>
          </cell>
          <cell r="T20">
            <v>-0.44700000000000001</v>
          </cell>
          <cell r="U20">
            <v>0</v>
          </cell>
          <cell r="X20">
            <v>0</v>
          </cell>
          <cell r="AA20">
            <v>0</v>
          </cell>
          <cell r="AD20">
            <v>0</v>
          </cell>
          <cell r="AG20">
            <v>0</v>
          </cell>
          <cell r="AJ20">
            <v>0</v>
          </cell>
          <cell r="AM20">
            <v>0</v>
          </cell>
          <cell r="AP20">
            <v>0</v>
          </cell>
          <cell r="AS20">
            <v>0</v>
          </cell>
          <cell r="AV20">
            <v>0</v>
          </cell>
          <cell r="AX20">
            <v>0</v>
          </cell>
        </row>
        <row r="21">
          <cell r="A21" t="str">
            <v>80038</v>
          </cell>
          <cell r="E21" t="str">
            <v>Settlements</v>
          </cell>
          <cell r="O21">
            <v>0.44399960000000011</v>
          </cell>
          <cell r="R21">
            <v>0.44399960000000011</v>
          </cell>
          <cell r="U21">
            <v>0.44399960000000011</v>
          </cell>
          <cell r="X21">
            <v>0.44399960000000011</v>
          </cell>
          <cell r="AA21">
            <v>0.44399960000000011</v>
          </cell>
          <cell r="AD21">
            <v>0.44399960000000011</v>
          </cell>
          <cell r="AG21">
            <v>0.44399960000000011</v>
          </cell>
          <cell r="AJ21">
            <v>0.44399960000000011</v>
          </cell>
          <cell r="AM21">
            <v>0.44399960000000011</v>
          </cell>
          <cell r="AP21">
            <v>0.44399960000000011</v>
          </cell>
          <cell r="AS21">
            <v>0.44399960000000011</v>
          </cell>
          <cell r="AV21">
            <v>0.44399960000000011</v>
          </cell>
          <cell r="AX21">
            <v>0.44399960000000011</v>
          </cell>
        </row>
        <row r="22">
          <cell r="A22" t="str">
            <v>80063</v>
          </cell>
          <cell r="E22" t="str">
            <v>Projects</v>
          </cell>
          <cell r="O22">
            <v>0</v>
          </cell>
          <cell r="R22">
            <v>0</v>
          </cell>
          <cell r="U22">
            <v>0</v>
          </cell>
          <cell r="X22">
            <v>0</v>
          </cell>
          <cell r="AA22">
            <v>0</v>
          </cell>
          <cell r="AD22">
            <v>0</v>
          </cell>
          <cell r="AG22">
            <v>0</v>
          </cell>
          <cell r="AJ22">
            <v>0</v>
          </cell>
          <cell r="AM22">
            <v>0</v>
          </cell>
          <cell r="AP22">
            <v>0</v>
          </cell>
          <cell r="AS22">
            <v>0</v>
          </cell>
          <cell r="AV22">
            <v>0</v>
          </cell>
          <cell r="AX22">
            <v>0</v>
          </cell>
        </row>
        <row r="23">
          <cell r="A23" t="str">
            <v>80071</v>
          </cell>
          <cell r="E23" t="str">
            <v>Allocation of Customer Care organization costs - T</v>
          </cell>
          <cell r="O23">
            <v>0.31099999999999994</v>
          </cell>
          <cell r="Q23">
            <v>0</v>
          </cell>
          <cell r="R23">
            <v>0.31099999999999994</v>
          </cell>
          <cell r="T23">
            <v>0</v>
          </cell>
          <cell r="U23">
            <v>0.31099999999999994</v>
          </cell>
          <cell r="W23">
            <v>0</v>
          </cell>
          <cell r="X23">
            <v>0.31099999999999994</v>
          </cell>
          <cell r="Z23">
            <v>0</v>
          </cell>
          <cell r="AA23">
            <v>0.31099999999999994</v>
          </cell>
          <cell r="AC23">
            <v>0</v>
          </cell>
          <cell r="AD23">
            <v>0.31099999999999994</v>
          </cell>
          <cell r="AF23">
            <v>0</v>
          </cell>
          <cell r="AG23">
            <v>0.31099999999999994</v>
          </cell>
          <cell r="AI23">
            <v>0</v>
          </cell>
          <cell r="AJ23">
            <v>0.31099999999999994</v>
          </cell>
          <cell r="AL23">
            <v>0</v>
          </cell>
          <cell r="AM23">
            <v>0.31099999999999994</v>
          </cell>
          <cell r="AO23">
            <v>0</v>
          </cell>
          <cell r="AP23">
            <v>0.31099999999999994</v>
          </cell>
          <cell r="AR23">
            <v>0</v>
          </cell>
          <cell r="AS23">
            <v>0.31099999999999994</v>
          </cell>
          <cell r="AU23">
            <v>0</v>
          </cell>
          <cell r="AV23">
            <v>0.31099999999999994</v>
          </cell>
          <cell r="AX23">
            <v>0.31099999999999994</v>
          </cell>
        </row>
        <row r="24">
          <cell r="E24" t="str">
            <v>Total Customer Care P&amp;Ps SP=202</v>
          </cell>
          <cell r="O24">
            <v>1.2019996000000002</v>
          </cell>
          <cell r="Q24">
            <v>0</v>
          </cell>
          <cell r="R24">
            <v>1.2019996000000002</v>
          </cell>
          <cell r="T24">
            <v>-0.44700000000000001</v>
          </cell>
          <cell r="U24">
            <v>0.7549996000000001</v>
          </cell>
          <cell r="W24">
            <v>0</v>
          </cell>
          <cell r="X24">
            <v>0.7549996000000001</v>
          </cell>
          <cell r="Z24">
            <v>0</v>
          </cell>
          <cell r="AA24">
            <v>0.7549996000000001</v>
          </cell>
          <cell r="AC24">
            <v>0</v>
          </cell>
          <cell r="AD24">
            <v>0.7549996000000001</v>
          </cell>
          <cell r="AF24">
            <v>0</v>
          </cell>
          <cell r="AG24">
            <v>0.7549996000000001</v>
          </cell>
          <cell r="AI24">
            <v>0</v>
          </cell>
          <cell r="AJ24">
            <v>0.7549996000000001</v>
          </cell>
          <cell r="AL24">
            <v>0</v>
          </cell>
          <cell r="AM24">
            <v>0.7549996000000001</v>
          </cell>
          <cell r="AO24">
            <v>0</v>
          </cell>
          <cell r="AP24">
            <v>0.7549996000000001</v>
          </cell>
          <cell r="AR24">
            <v>0</v>
          </cell>
          <cell r="AS24">
            <v>0.7549996000000001</v>
          </cell>
          <cell r="AU24">
            <v>0</v>
          </cell>
          <cell r="AV24">
            <v>0.7549996000000001</v>
          </cell>
          <cell r="AX24">
            <v>0.7549996000000001</v>
          </cell>
        </row>
        <row r="25">
          <cell r="D25" t="str">
            <v>Total Lines</v>
          </cell>
          <cell r="O25">
            <v>27.476999600000003</v>
          </cell>
          <cell r="Q25">
            <v>0</v>
          </cell>
          <cell r="R25">
            <v>27.476999600000003</v>
          </cell>
          <cell r="T25">
            <v>-0.44700000000000001</v>
          </cell>
          <cell r="U25">
            <v>27.029999600000004</v>
          </cell>
          <cell r="W25">
            <v>0.29999999999999893</v>
          </cell>
          <cell r="X25">
            <v>27.329999600000001</v>
          </cell>
          <cell r="Z25">
            <v>0.5</v>
          </cell>
          <cell r="AA25">
            <v>27.829999600000001</v>
          </cell>
          <cell r="AC25">
            <v>0</v>
          </cell>
          <cell r="AD25">
            <v>27.829999600000001</v>
          </cell>
          <cell r="AF25">
            <v>0.9</v>
          </cell>
          <cell r="AG25">
            <v>28.729999599999999</v>
          </cell>
          <cell r="AI25">
            <v>-1.7999999999999998</v>
          </cell>
          <cell r="AJ25">
            <v>26.929999600000002</v>
          </cell>
          <cell r="AL25">
            <v>0</v>
          </cell>
          <cell r="AM25">
            <v>26.929999600000002</v>
          </cell>
          <cell r="AO25">
            <v>0</v>
          </cell>
          <cell r="AP25">
            <v>26.929999600000002</v>
          </cell>
          <cell r="AR25">
            <v>0</v>
          </cell>
          <cell r="AS25">
            <v>26.929999600000002</v>
          </cell>
          <cell r="AU25">
            <v>0</v>
          </cell>
          <cell r="AV25">
            <v>26.929999600000002</v>
          </cell>
          <cell r="AX25">
            <v>26.929999600000002</v>
          </cell>
        </row>
        <row r="26">
          <cell r="C26" t="str">
            <v>Forestry P&amp;Ps SP=204</v>
          </cell>
        </row>
        <row r="27">
          <cell r="A27" t="str">
            <v>TMF01</v>
          </cell>
          <cell r="D27" t="str">
            <v>Tx - Brush Control</v>
          </cell>
          <cell r="O27">
            <v>13.95</v>
          </cell>
          <cell r="R27">
            <v>13.95</v>
          </cell>
          <cell r="U27">
            <v>13.95</v>
          </cell>
          <cell r="W27">
            <v>0.10000000000000142</v>
          </cell>
          <cell r="X27">
            <v>14.05</v>
          </cell>
          <cell r="AA27">
            <v>14.05</v>
          </cell>
          <cell r="AD27">
            <v>14.05</v>
          </cell>
          <cell r="AF27">
            <v>-0.10000000000000142</v>
          </cell>
          <cell r="AG27">
            <v>13.95</v>
          </cell>
          <cell r="AJ27">
            <v>13.95</v>
          </cell>
          <cell r="AM27">
            <v>13.95</v>
          </cell>
          <cell r="AP27">
            <v>13.95</v>
          </cell>
          <cell r="AS27">
            <v>13.95</v>
          </cell>
          <cell r="AV27">
            <v>13.95</v>
          </cell>
          <cell r="AX27">
            <v>13.95</v>
          </cell>
        </row>
        <row r="28">
          <cell r="A28" t="str">
            <v>TMF02</v>
          </cell>
          <cell r="D28" t="str">
            <v>Tx - Line Clearing</v>
          </cell>
          <cell r="O28">
            <v>3.9</v>
          </cell>
          <cell r="R28">
            <v>3.9</v>
          </cell>
          <cell r="U28">
            <v>3.9</v>
          </cell>
          <cell r="X28">
            <v>3.9</v>
          </cell>
          <cell r="AA28">
            <v>3.9</v>
          </cell>
          <cell r="AD28">
            <v>3.9</v>
          </cell>
          <cell r="AG28">
            <v>3.9</v>
          </cell>
          <cell r="AJ28">
            <v>3.9</v>
          </cell>
          <cell r="AM28">
            <v>3.9</v>
          </cell>
          <cell r="AP28">
            <v>3.9</v>
          </cell>
          <cell r="AS28">
            <v>3.9</v>
          </cell>
          <cell r="AV28">
            <v>3.9</v>
          </cell>
          <cell r="AX28">
            <v>3.9</v>
          </cell>
        </row>
        <row r="29">
          <cell r="A29" t="str">
            <v>TMF03</v>
          </cell>
          <cell r="D29" t="str">
            <v>Other Forestry TM P&amp;Ps</v>
          </cell>
          <cell r="O29">
            <v>3.1</v>
          </cell>
          <cell r="R29">
            <v>3.1</v>
          </cell>
          <cell r="U29">
            <v>3.1</v>
          </cell>
          <cell r="X29">
            <v>3.1</v>
          </cell>
          <cell r="AA29">
            <v>3.1</v>
          </cell>
          <cell r="AD29">
            <v>3.1</v>
          </cell>
          <cell r="AF29">
            <v>0.1</v>
          </cell>
          <cell r="AG29">
            <v>3.2</v>
          </cell>
          <cell r="AI29">
            <v>-0.1</v>
          </cell>
          <cell r="AJ29">
            <v>3.1</v>
          </cell>
          <cell r="AM29">
            <v>3.1</v>
          </cell>
          <cell r="AP29">
            <v>3.1</v>
          </cell>
          <cell r="AS29">
            <v>3.1</v>
          </cell>
          <cell r="AV29">
            <v>3.1</v>
          </cell>
          <cell r="AX29">
            <v>3.1</v>
          </cell>
        </row>
        <row r="30">
          <cell r="D30" t="str">
            <v>Total Forestry P&amp;Ps SP=204</v>
          </cell>
          <cell r="O30">
            <v>20.95</v>
          </cell>
          <cell r="Q30">
            <v>0</v>
          </cell>
          <cell r="R30">
            <v>20.95</v>
          </cell>
          <cell r="T30">
            <v>0</v>
          </cell>
          <cell r="U30">
            <v>20.95</v>
          </cell>
          <cell r="W30">
            <v>0.10000000000000142</v>
          </cell>
          <cell r="X30">
            <v>21.05</v>
          </cell>
          <cell r="Z30">
            <v>0</v>
          </cell>
          <cell r="AA30">
            <v>21.05</v>
          </cell>
          <cell r="AC30">
            <v>0</v>
          </cell>
          <cell r="AD30">
            <v>21.05</v>
          </cell>
          <cell r="AF30">
            <v>-1.4155343563970746E-15</v>
          </cell>
          <cell r="AG30">
            <v>21.049999999999997</v>
          </cell>
          <cell r="AI30">
            <v>-0.1</v>
          </cell>
          <cell r="AJ30">
            <v>20.95</v>
          </cell>
          <cell r="AL30">
            <v>0</v>
          </cell>
          <cell r="AM30">
            <v>20.95</v>
          </cell>
          <cell r="AO30">
            <v>0</v>
          </cell>
          <cell r="AP30">
            <v>20.95</v>
          </cell>
          <cell r="AR30">
            <v>0</v>
          </cell>
          <cell r="AS30">
            <v>20.95</v>
          </cell>
          <cell r="AU30">
            <v>0</v>
          </cell>
          <cell r="AV30">
            <v>20.95</v>
          </cell>
          <cell r="AX30">
            <v>20.95</v>
          </cell>
        </row>
        <row r="31">
          <cell r="A31" t="str">
            <v>FTMUR</v>
          </cell>
          <cell r="D31" t="str">
            <v>Payroll Burden Under Recovery</v>
          </cell>
          <cell r="O31">
            <v>0</v>
          </cell>
          <cell r="R31">
            <v>0</v>
          </cell>
          <cell r="U31">
            <v>0</v>
          </cell>
          <cell r="X31">
            <v>0</v>
          </cell>
          <cell r="AA31">
            <v>0</v>
          </cell>
          <cell r="AD31">
            <v>0</v>
          </cell>
          <cell r="AG31">
            <v>0</v>
          </cell>
          <cell r="AJ31">
            <v>0</v>
          </cell>
          <cell r="AM31">
            <v>0</v>
          </cell>
          <cell r="AP31">
            <v>0</v>
          </cell>
          <cell r="AS31">
            <v>0</v>
          </cell>
          <cell r="AV31">
            <v>0</v>
          </cell>
          <cell r="AX31">
            <v>0</v>
          </cell>
        </row>
        <row r="32">
          <cell r="D32" t="str">
            <v>Total Forestry</v>
          </cell>
          <cell r="O32">
            <v>20.95</v>
          </cell>
          <cell r="Q32">
            <v>0</v>
          </cell>
          <cell r="R32">
            <v>20.95</v>
          </cell>
          <cell r="T32">
            <v>0</v>
          </cell>
          <cell r="U32">
            <v>20.95</v>
          </cell>
          <cell r="W32">
            <v>0.10000000000000142</v>
          </cell>
          <cell r="X32">
            <v>21.05</v>
          </cell>
          <cell r="Z32">
            <v>0</v>
          </cell>
          <cell r="AA32">
            <v>21.05</v>
          </cell>
          <cell r="AC32">
            <v>0</v>
          </cell>
          <cell r="AD32">
            <v>21.05</v>
          </cell>
          <cell r="AF32">
            <v>-1.4155343563970746E-15</v>
          </cell>
          <cell r="AG32">
            <v>21.049999999999997</v>
          </cell>
          <cell r="AI32">
            <v>-0.1</v>
          </cell>
          <cell r="AJ32">
            <v>20.95</v>
          </cell>
          <cell r="AL32">
            <v>0</v>
          </cell>
          <cell r="AM32">
            <v>20.95</v>
          </cell>
          <cell r="AO32">
            <v>0</v>
          </cell>
          <cell r="AP32">
            <v>20.95</v>
          </cell>
          <cell r="AR32">
            <v>0</v>
          </cell>
          <cell r="AS32">
            <v>20.95</v>
          </cell>
          <cell r="AU32">
            <v>0</v>
          </cell>
          <cell r="AV32">
            <v>20.95</v>
          </cell>
          <cell r="AX32">
            <v>20.95</v>
          </cell>
        </row>
        <row r="33">
          <cell r="C33" t="str">
            <v>Grid Operations</v>
          </cell>
        </row>
        <row r="34">
          <cell r="D34" t="str">
            <v>Stations P&amp;Ps SP=206</v>
          </cell>
        </row>
        <row r="35">
          <cell r="E35" t="str">
            <v>Planned</v>
          </cell>
        </row>
        <row r="36">
          <cell r="A36" t="str">
            <v>PEPM</v>
          </cell>
          <cell r="E36" t="str">
            <v>Power Equipment Preventitive Mtce</v>
          </cell>
          <cell r="O36">
            <v>19.154000000000003</v>
          </cell>
          <cell r="R36">
            <v>19.154000000000003</v>
          </cell>
          <cell r="U36">
            <v>19.154000000000003</v>
          </cell>
          <cell r="X36">
            <v>19.154000000000003</v>
          </cell>
          <cell r="AA36">
            <v>19.154000000000003</v>
          </cell>
          <cell r="AD36">
            <v>19.154000000000003</v>
          </cell>
          <cell r="AF36">
            <v>0</v>
          </cell>
          <cell r="AG36">
            <v>19.154000000000003</v>
          </cell>
          <cell r="AJ36">
            <v>19.154000000000003</v>
          </cell>
          <cell r="AM36">
            <v>19.154000000000003</v>
          </cell>
          <cell r="AP36">
            <v>19.154000000000003</v>
          </cell>
          <cell r="AS36">
            <v>19.154000000000003</v>
          </cell>
          <cell r="AV36">
            <v>19.154000000000003</v>
          </cell>
          <cell r="AX36">
            <v>19.154000000000003</v>
          </cell>
        </row>
        <row r="37">
          <cell r="A37" t="str">
            <v>PCPM</v>
          </cell>
          <cell r="E37" t="str">
            <v>Protection &amp; Control Preventitive Mtce</v>
          </cell>
          <cell r="O37">
            <v>6.5260000000000007</v>
          </cell>
          <cell r="R37">
            <v>6.5260000000000007</v>
          </cell>
          <cell r="U37">
            <v>6.5260000000000007</v>
          </cell>
          <cell r="X37">
            <v>6.5260000000000007</v>
          </cell>
          <cell r="AA37">
            <v>6.5260000000000007</v>
          </cell>
          <cell r="AD37">
            <v>6.5260000000000007</v>
          </cell>
          <cell r="AF37">
            <v>0</v>
          </cell>
          <cell r="AG37">
            <v>6.5260000000000007</v>
          </cell>
          <cell r="AJ37">
            <v>6.5260000000000007</v>
          </cell>
          <cell r="AM37">
            <v>6.5260000000000007</v>
          </cell>
          <cell r="AP37">
            <v>6.5260000000000007</v>
          </cell>
          <cell r="AS37">
            <v>6.5260000000000007</v>
          </cell>
          <cell r="AV37">
            <v>6.5260000000000007</v>
          </cell>
          <cell r="AX37">
            <v>6.5260000000000007</v>
          </cell>
        </row>
        <row r="38">
          <cell r="A38" t="str">
            <v>APM</v>
          </cell>
          <cell r="E38" t="str">
            <v>Ancilliary Preventitive Mtce</v>
          </cell>
          <cell r="O38">
            <v>7.8689999999999998</v>
          </cell>
          <cell r="R38">
            <v>7.8689999999999998</v>
          </cell>
          <cell r="U38">
            <v>7.8689999999999998</v>
          </cell>
          <cell r="X38">
            <v>7.8689999999999998</v>
          </cell>
          <cell r="Z38">
            <v>-1</v>
          </cell>
          <cell r="AA38">
            <v>6.8689999999999998</v>
          </cell>
          <cell r="AD38">
            <v>6.8689999999999998</v>
          </cell>
          <cell r="AF38">
            <v>0</v>
          </cell>
          <cell r="AG38">
            <v>6.8689999999999998</v>
          </cell>
          <cell r="AJ38">
            <v>6.8689999999999998</v>
          </cell>
          <cell r="AM38">
            <v>6.8689999999999998</v>
          </cell>
          <cell r="AP38">
            <v>6.8689999999999998</v>
          </cell>
          <cell r="AS38">
            <v>6.8689999999999998</v>
          </cell>
          <cell r="AV38">
            <v>6.8689999999999998</v>
          </cell>
          <cell r="AX38">
            <v>6.8689999999999998</v>
          </cell>
        </row>
        <row r="39">
          <cell r="A39" t="str">
            <v>MPM</v>
          </cell>
          <cell r="E39" t="str">
            <v>Meter Planned Mtce</v>
          </cell>
          <cell r="O39">
            <v>1.16865</v>
          </cell>
          <cell r="R39">
            <v>1.16865</v>
          </cell>
          <cell r="U39">
            <v>1.16865</v>
          </cell>
          <cell r="X39">
            <v>1.16865</v>
          </cell>
          <cell r="AA39">
            <v>1.16865</v>
          </cell>
          <cell r="AD39">
            <v>1.16865</v>
          </cell>
          <cell r="AF39">
            <v>-0.26865000000000006</v>
          </cell>
          <cell r="AG39">
            <v>0.89999999999999991</v>
          </cell>
          <cell r="AJ39">
            <v>0.89999999999999991</v>
          </cell>
          <cell r="AM39">
            <v>0.89999999999999991</v>
          </cell>
          <cell r="AP39">
            <v>0.89999999999999991</v>
          </cell>
          <cell r="AS39">
            <v>0.89999999999999991</v>
          </cell>
          <cell r="AV39">
            <v>0.89999999999999991</v>
          </cell>
          <cell r="AX39">
            <v>0.89999999999999991</v>
          </cell>
        </row>
        <row r="40">
          <cell r="A40" t="str">
            <v>IPM</v>
          </cell>
          <cell r="E40" t="str">
            <v>Infrastructure Preventitive Mtce</v>
          </cell>
          <cell r="O40">
            <v>2.6359999999999992</v>
          </cell>
          <cell r="R40">
            <v>2.6359999999999992</v>
          </cell>
          <cell r="U40">
            <v>2.6359999999999992</v>
          </cell>
          <cell r="X40">
            <v>2.6359999999999992</v>
          </cell>
          <cell r="AA40">
            <v>2.6359999999999992</v>
          </cell>
          <cell r="AD40">
            <v>2.6359999999999992</v>
          </cell>
          <cell r="AF40">
            <v>0</v>
          </cell>
          <cell r="AG40">
            <v>2.6359999999999992</v>
          </cell>
          <cell r="AJ40">
            <v>2.6359999999999992</v>
          </cell>
          <cell r="AM40">
            <v>2.6359999999999992</v>
          </cell>
          <cell r="AP40">
            <v>2.6359999999999992</v>
          </cell>
          <cell r="AS40">
            <v>2.6359999999999992</v>
          </cell>
          <cell r="AV40">
            <v>2.6359999999999992</v>
          </cell>
          <cell r="AX40">
            <v>2.6359999999999992</v>
          </cell>
        </row>
        <row r="41">
          <cell r="A41" t="str">
            <v>EPM</v>
          </cell>
          <cell r="E41" t="str">
            <v>Environmental Preventitive Mtce</v>
          </cell>
          <cell r="O41">
            <v>0.33</v>
          </cell>
          <cell r="R41">
            <v>0.33</v>
          </cell>
          <cell r="U41">
            <v>0.33</v>
          </cell>
          <cell r="X41">
            <v>0.33</v>
          </cell>
          <cell r="AA41">
            <v>0.33</v>
          </cell>
          <cell r="AD41">
            <v>0.33</v>
          </cell>
          <cell r="AF41">
            <v>0.3</v>
          </cell>
          <cell r="AG41">
            <v>0.63</v>
          </cell>
          <cell r="AJ41">
            <v>0.63</v>
          </cell>
          <cell r="AM41">
            <v>0.63</v>
          </cell>
          <cell r="AP41">
            <v>0.63</v>
          </cell>
          <cell r="AS41">
            <v>0.63</v>
          </cell>
          <cell r="AV41">
            <v>0.63</v>
          </cell>
          <cell r="AX41">
            <v>0.63</v>
          </cell>
        </row>
        <row r="42">
          <cell r="A42" t="str">
            <v>TPM</v>
          </cell>
          <cell r="E42" t="str">
            <v>Telecom Preventitive Mtce</v>
          </cell>
          <cell r="O42">
            <v>2.2749999999999999</v>
          </cell>
          <cell r="R42">
            <v>2.2749999999999999</v>
          </cell>
          <cell r="U42">
            <v>2.2749999999999999</v>
          </cell>
          <cell r="X42">
            <v>2.2749999999999999</v>
          </cell>
          <cell r="AA42">
            <v>2.2749999999999999</v>
          </cell>
          <cell r="AD42">
            <v>2.2749999999999999</v>
          </cell>
          <cell r="AF42">
            <v>0.25</v>
          </cell>
          <cell r="AG42">
            <v>2.5249999999999999</v>
          </cell>
          <cell r="AJ42">
            <v>2.5249999999999999</v>
          </cell>
          <cell r="AM42">
            <v>2.5249999999999999</v>
          </cell>
          <cell r="AP42">
            <v>2.5249999999999999</v>
          </cell>
          <cell r="AS42">
            <v>2.5249999999999999</v>
          </cell>
          <cell r="AV42">
            <v>2.5249999999999999</v>
          </cell>
          <cell r="AX42">
            <v>2.5249999999999999</v>
          </cell>
        </row>
        <row r="43">
          <cell r="A43" t="str">
            <v>HVP</v>
          </cell>
          <cell r="E43" t="str">
            <v>HV Cables Preventitive Mtce</v>
          </cell>
          <cell r="O43">
            <v>1.18</v>
          </cell>
          <cell r="R43">
            <v>1.18</v>
          </cell>
          <cell r="U43">
            <v>1.18</v>
          </cell>
          <cell r="X43">
            <v>1.18</v>
          </cell>
          <cell r="AA43">
            <v>1.18</v>
          </cell>
          <cell r="AD43">
            <v>1.18</v>
          </cell>
          <cell r="AF43">
            <v>0</v>
          </cell>
          <cell r="AG43">
            <v>1.18</v>
          </cell>
          <cell r="AJ43">
            <v>1.18</v>
          </cell>
          <cell r="AM43">
            <v>1.18</v>
          </cell>
          <cell r="AP43">
            <v>1.18</v>
          </cell>
          <cell r="AS43">
            <v>1.18</v>
          </cell>
          <cell r="AV43">
            <v>1.18</v>
          </cell>
          <cell r="AX43">
            <v>1.18</v>
          </cell>
        </row>
        <row r="44">
          <cell r="A44" t="str">
            <v>ROWPM</v>
          </cell>
          <cell r="E44" t="str">
            <v>ROW Planned Maintenance</v>
          </cell>
          <cell r="O44">
            <v>1.3</v>
          </cell>
          <cell r="R44">
            <v>1.3</v>
          </cell>
          <cell r="U44">
            <v>1.3</v>
          </cell>
          <cell r="X44">
            <v>1.3</v>
          </cell>
          <cell r="AA44">
            <v>1.3</v>
          </cell>
          <cell r="AD44">
            <v>1.3</v>
          </cell>
          <cell r="AF44">
            <v>0</v>
          </cell>
          <cell r="AG44">
            <v>1.3</v>
          </cell>
          <cell r="AJ44">
            <v>1.3</v>
          </cell>
          <cell r="AM44">
            <v>1.3</v>
          </cell>
          <cell r="AP44">
            <v>1.3</v>
          </cell>
          <cell r="AS44">
            <v>1.3</v>
          </cell>
          <cell r="AV44">
            <v>1.3</v>
          </cell>
          <cell r="AX44">
            <v>1.3</v>
          </cell>
        </row>
        <row r="45">
          <cell r="A45" t="str">
            <v>TMPP</v>
          </cell>
          <cell r="E45" t="str">
            <v>Transformer Mtce Planned Program</v>
          </cell>
          <cell r="O45">
            <v>18.4803</v>
          </cell>
          <cell r="R45">
            <v>18.4803</v>
          </cell>
          <cell r="U45">
            <v>18.4803</v>
          </cell>
          <cell r="X45">
            <v>18.4803</v>
          </cell>
          <cell r="AA45">
            <v>18.4803</v>
          </cell>
          <cell r="AD45">
            <v>18.4803</v>
          </cell>
          <cell r="AF45">
            <v>0</v>
          </cell>
          <cell r="AG45">
            <v>18.4803</v>
          </cell>
          <cell r="AJ45">
            <v>18.4803</v>
          </cell>
          <cell r="AM45">
            <v>18.4803</v>
          </cell>
          <cell r="AP45">
            <v>18.4803</v>
          </cell>
          <cell r="AS45">
            <v>18.4803</v>
          </cell>
          <cell r="AV45">
            <v>18.4803</v>
          </cell>
          <cell r="AX45">
            <v>18.4803</v>
          </cell>
        </row>
        <row r="46">
          <cell r="A46" t="str">
            <v>GMPP</v>
          </cell>
          <cell r="E46" t="str">
            <v>GIS Mtce Planned Program</v>
          </cell>
          <cell r="O46">
            <v>3.7586000000000004</v>
          </cell>
          <cell r="R46">
            <v>3.7586000000000004</v>
          </cell>
          <cell r="U46">
            <v>3.7586000000000004</v>
          </cell>
          <cell r="X46">
            <v>3.7586000000000004</v>
          </cell>
          <cell r="AA46">
            <v>3.7586000000000004</v>
          </cell>
          <cell r="AD46">
            <v>3.7586000000000004</v>
          </cell>
          <cell r="AF46">
            <v>-0.3</v>
          </cell>
          <cell r="AG46">
            <v>3.4586000000000006</v>
          </cell>
          <cell r="AJ46">
            <v>3.4586000000000006</v>
          </cell>
          <cell r="AM46">
            <v>3.4586000000000006</v>
          </cell>
          <cell r="AP46">
            <v>3.4586000000000006</v>
          </cell>
          <cell r="AS46">
            <v>3.4586000000000006</v>
          </cell>
          <cell r="AV46">
            <v>3.4586000000000006</v>
          </cell>
          <cell r="AX46">
            <v>3.4586000000000006</v>
          </cell>
        </row>
        <row r="47">
          <cell r="A47" t="str">
            <v>BMPP</v>
          </cell>
          <cell r="E47" t="str">
            <v>Breaker Mtce Planned Program</v>
          </cell>
          <cell r="O47">
            <v>1.7097999999999995</v>
          </cell>
          <cell r="R47">
            <v>1.7097999999999995</v>
          </cell>
          <cell r="U47">
            <v>1.7097999999999995</v>
          </cell>
          <cell r="X47">
            <v>1.7097999999999995</v>
          </cell>
          <cell r="AA47">
            <v>1.7097999999999995</v>
          </cell>
          <cell r="AD47">
            <v>1.7097999999999995</v>
          </cell>
          <cell r="AF47">
            <v>-1.2</v>
          </cell>
          <cell r="AG47">
            <v>0.50979999999999959</v>
          </cell>
          <cell r="AJ47">
            <v>0.50979999999999959</v>
          </cell>
          <cell r="AM47">
            <v>0.50979999999999959</v>
          </cell>
          <cell r="AP47">
            <v>0.50979999999999959</v>
          </cell>
          <cell r="AS47">
            <v>0.50979999999999959</v>
          </cell>
          <cell r="AV47">
            <v>0.50979999999999959</v>
          </cell>
          <cell r="AX47">
            <v>0.50979999999999959</v>
          </cell>
        </row>
        <row r="48">
          <cell r="A48" t="str">
            <v>OPP</v>
          </cell>
          <cell r="E48" t="str">
            <v>Operating Planned</v>
          </cell>
          <cell r="O48">
            <v>0.81100000000000017</v>
          </cell>
          <cell r="R48">
            <v>0.81100000000000017</v>
          </cell>
          <cell r="U48">
            <v>0.81100000000000017</v>
          </cell>
          <cell r="X48">
            <v>0.81100000000000017</v>
          </cell>
          <cell r="AA48">
            <v>0.81100000000000017</v>
          </cell>
          <cell r="AD48">
            <v>0.81100000000000017</v>
          </cell>
          <cell r="AF48">
            <v>0</v>
          </cell>
          <cell r="AG48">
            <v>0.81100000000000017</v>
          </cell>
          <cell r="AJ48">
            <v>0.81100000000000017</v>
          </cell>
          <cell r="AM48">
            <v>0.81100000000000017</v>
          </cell>
          <cell r="AP48">
            <v>0.81100000000000017</v>
          </cell>
          <cell r="AS48">
            <v>0.81100000000000017</v>
          </cell>
          <cell r="AV48">
            <v>0.81100000000000017</v>
          </cell>
          <cell r="AX48">
            <v>0.81100000000000017</v>
          </cell>
        </row>
        <row r="49">
          <cell r="A49" t="str">
            <v>OPM</v>
          </cell>
          <cell r="E49" t="str">
            <v>Other Planned Maintenance Program</v>
          </cell>
          <cell r="O49">
            <v>5.2416999999999998</v>
          </cell>
          <cell r="R49">
            <v>5.2416999999999998</v>
          </cell>
          <cell r="U49">
            <v>5.2416999999999998</v>
          </cell>
          <cell r="X49">
            <v>5.2416999999999998</v>
          </cell>
          <cell r="AA49">
            <v>5.2416999999999998</v>
          </cell>
          <cell r="AD49">
            <v>5.2416999999999998</v>
          </cell>
          <cell r="AF49">
            <v>-0.99399999999999977</v>
          </cell>
          <cell r="AG49">
            <v>4.2477</v>
          </cell>
          <cell r="AJ49">
            <v>4.2477</v>
          </cell>
          <cell r="AM49">
            <v>4.2477</v>
          </cell>
          <cell r="AP49">
            <v>4.2477</v>
          </cell>
          <cell r="AS49">
            <v>4.2477</v>
          </cell>
          <cell r="AV49">
            <v>4.2477</v>
          </cell>
          <cell r="AX49">
            <v>4.2477</v>
          </cell>
        </row>
        <row r="50">
          <cell r="E50" t="str">
            <v>Total Planned</v>
          </cell>
          <cell r="O50">
            <v>72.440049999999999</v>
          </cell>
          <cell r="Q50">
            <v>0</v>
          </cell>
          <cell r="R50">
            <v>72.440049999999999</v>
          </cell>
          <cell r="T50">
            <v>0</v>
          </cell>
          <cell r="U50">
            <v>72.440049999999999</v>
          </cell>
          <cell r="W50">
            <v>0</v>
          </cell>
          <cell r="X50">
            <v>72.440049999999999</v>
          </cell>
          <cell r="Z50">
            <v>-1</v>
          </cell>
          <cell r="AA50">
            <v>71.440049999999999</v>
          </cell>
          <cell r="AC50">
            <v>0</v>
          </cell>
          <cell r="AD50">
            <v>71.440049999999999</v>
          </cell>
          <cell r="AF50">
            <v>-2.21265</v>
          </cell>
          <cell r="AG50">
            <v>69.227400000000003</v>
          </cell>
          <cell r="AI50">
            <v>0</v>
          </cell>
          <cell r="AJ50">
            <v>69.227400000000003</v>
          </cell>
          <cell r="AL50">
            <v>0</v>
          </cell>
          <cell r="AM50">
            <v>69.227400000000003</v>
          </cell>
          <cell r="AO50">
            <v>0</v>
          </cell>
          <cell r="AP50">
            <v>69.227400000000003</v>
          </cell>
          <cell r="AR50">
            <v>0</v>
          </cell>
          <cell r="AS50">
            <v>69.227400000000003</v>
          </cell>
          <cell r="AU50">
            <v>0</v>
          </cell>
          <cell r="AV50">
            <v>69.227400000000003</v>
          </cell>
          <cell r="AX50">
            <v>69.227400000000003</v>
          </cell>
        </row>
        <row r="51">
          <cell r="E51" t="str">
            <v>Planned Corrective</v>
          </cell>
        </row>
        <row r="52">
          <cell r="A52" t="str">
            <v>PECPM</v>
          </cell>
          <cell r="E52" t="str">
            <v>Power Equipment Corrective Planned Mtce</v>
          </cell>
          <cell r="O52">
            <v>11.72</v>
          </cell>
          <cell r="R52">
            <v>11.72</v>
          </cell>
          <cell r="U52">
            <v>11.72</v>
          </cell>
          <cell r="X52">
            <v>11.72</v>
          </cell>
          <cell r="AA52">
            <v>11.72</v>
          </cell>
          <cell r="AD52">
            <v>11.72</v>
          </cell>
          <cell r="AF52">
            <v>0</v>
          </cell>
          <cell r="AG52">
            <v>11.72</v>
          </cell>
          <cell r="AJ52">
            <v>11.72</v>
          </cell>
          <cell r="AM52">
            <v>11.72</v>
          </cell>
          <cell r="AP52">
            <v>11.72</v>
          </cell>
          <cell r="AS52">
            <v>11.72</v>
          </cell>
          <cell r="AV52">
            <v>11.72</v>
          </cell>
          <cell r="AX52">
            <v>11.72</v>
          </cell>
        </row>
        <row r="53">
          <cell r="A53" t="str">
            <v>PCCPM</v>
          </cell>
          <cell r="E53" t="str">
            <v>Protection &amp; Control Corrective Planned Mtce</v>
          </cell>
          <cell r="O53">
            <v>3.76</v>
          </cell>
          <cell r="R53">
            <v>3.76</v>
          </cell>
          <cell r="U53">
            <v>3.76</v>
          </cell>
          <cell r="X53">
            <v>3.76</v>
          </cell>
          <cell r="AA53">
            <v>3.76</v>
          </cell>
          <cell r="AD53">
            <v>3.76</v>
          </cell>
          <cell r="AF53">
            <v>0</v>
          </cell>
          <cell r="AG53">
            <v>3.76</v>
          </cell>
          <cell r="AJ53">
            <v>3.76</v>
          </cell>
          <cell r="AM53">
            <v>3.76</v>
          </cell>
          <cell r="AP53">
            <v>3.76</v>
          </cell>
          <cell r="AS53">
            <v>3.76</v>
          </cell>
          <cell r="AV53">
            <v>3.76</v>
          </cell>
          <cell r="AX53">
            <v>3.76</v>
          </cell>
        </row>
        <row r="54">
          <cell r="A54" t="str">
            <v>ACPM</v>
          </cell>
          <cell r="E54" t="str">
            <v>Ancilliary Corrective Planned Mtce</v>
          </cell>
          <cell r="O54">
            <v>1.7339999999999995</v>
          </cell>
          <cell r="R54">
            <v>1.7339999999999995</v>
          </cell>
          <cell r="U54">
            <v>1.7339999999999995</v>
          </cell>
          <cell r="X54">
            <v>1.7339999999999995</v>
          </cell>
          <cell r="AA54">
            <v>1.7339999999999995</v>
          </cell>
          <cell r="AD54">
            <v>1.7339999999999995</v>
          </cell>
          <cell r="AF54">
            <v>0</v>
          </cell>
          <cell r="AG54">
            <v>1.7339999999999995</v>
          </cell>
          <cell r="AJ54">
            <v>1.7339999999999995</v>
          </cell>
          <cell r="AM54">
            <v>1.7339999999999995</v>
          </cell>
          <cell r="AP54">
            <v>1.7339999999999995</v>
          </cell>
          <cell r="AS54">
            <v>1.7339999999999995</v>
          </cell>
          <cell r="AV54">
            <v>1.7339999999999995</v>
          </cell>
          <cell r="AX54">
            <v>1.7339999999999995</v>
          </cell>
        </row>
        <row r="55">
          <cell r="A55" t="str">
            <v>ICPM</v>
          </cell>
          <cell r="E55" t="str">
            <v>Infrastructure Corrective Planned Mtce</v>
          </cell>
          <cell r="O55">
            <v>0.5</v>
          </cell>
          <cell r="R55">
            <v>0.5</v>
          </cell>
          <cell r="U55">
            <v>0.5</v>
          </cell>
          <cell r="X55">
            <v>0.5</v>
          </cell>
          <cell r="AA55">
            <v>0.5</v>
          </cell>
          <cell r="AD55">
            <v>0.5</v>
          </cell>
          <cell r="AF55">
            <v>1</v>
          </cell>
          <cell r="AG55">
            <v>1.5</v>
          </cell>
          <cell r="AJ55">
            <v>1.5</v>
          </cell>
          <cell r="AM55">
            <v>1.5</v>
          </cell>
          <cell r="AP55">
            <v>1.5</v>
          </cell>
          <cell r="AS55">
            <v>1.5</v>
          </cell>
          <cell r="AV55">
            <v>1.5</v>
          </cell>
          <cell r="AX55">
            <v>1.5</v>
          </cell>
        </row>
        <row r="56">
          <cell r="A56" t="str">
            <v>TCPM</v>
          </cell>
          <cell r="E56" t="str">
            <v>Telecom Corrective Planned Mtce</v>
          </cell>
          <cell r="O56">
            <v>0.8</v>
          </cell>
          <cell r="R56">
            <v>0.8</v>
          </cell>
          <cell r="U56">
            <v>0.8</v>
          </cell>
          <cell r="X56">
            <v>0.8</v>
          </cell>
          <cell r="AA56">
            <v>0.8</v>
          </cell>
          <cell r="AD56">
            <v>0.8</v>
          </cell>
          <cell r="AF56">
            <v>0</v>
          </cell>
          <cell r="AG56">
            <v>0.8</v>
          </cell>
          <cell r="AJ56">
            <v>0.8</v>
          </cell>
          <cell r="AM56">
            <v>0.8</v>
          </cell>
          <cell r="AP56">
            <v>0.8</v>
          </cell>
          <cell r="AS56">
            <v>0.8</v>
          </cell>
          <cell r="AV56">
            <v>0.8</v>
          </cell>
          <cell r="AX56">
            <v>0.8</v>
          </cell>
        </row>
        <row r="57">
          <cell r="A57" t="str">
            <v>HVCPM</v>
          </cell>
          <cell r="E57" t="str">
            <v>HV Cable Corrective Planned Mtce</v>
          </cell>
          <cell r="O57">
            <v>0.75</v>
          </cell>
          <cell r="R57">
            <v>0.75</v>
          </cell>
          <cell r="U57">
            <v>0.75</v>
          </cell>
          <cell r="X57">
            <v>0.75</v>
          </cell>
          <cell r="AA57">
            <v>0.75</v>
          </cell>
          <cell r="AD57">
            <v>0.75</v>
          </cell>
          <cell r="AF57">
            <v>0</v>
          </cell>
          <cell r="AG57">
            <v>0.75</v>
          </cell>
          <cell r="AJ57">
            <v>0.75</v>
          </cell>
          <cell r="AM57">
            <v>0.75</v>
          </cell>
          <cell r="AP57">
            <v>0.75</v>
          </cell>
          <cell r="AS57">
            <v>0.75</v>
          </cell>
          <cell r="AV57">
            <v>0.75</v>
          </cell>
          <cell r="AX57">
            <v>0.75</v>
          </cell>
        </row>
        <row r="58">
          <cell r="A58" t="str">
            <v>EMPP</v>
          </cell>
          <cell r="E58" t="str">
            <v>Environmental Mtce Planned Program</v>
          </cell>
          <cell r="O58">
            <v>0.91299999999999981</v>
          </cell>
          <cell r="R58">
            <v>0.91299999999999981</v>
          </cell>
          <cell r="U58">
            <v>0.91299999999999981</v>
          </cell>
          <cell r="X58">
            <v>0.91299999999999981</v>
          </cell>
          <cell r="AA58">
            <v>0.91299999999999981</v>
          </cell>
          <cell r="AD58">
            <v>0.91299999999999981</v>
          </cell>
          <cell r="AF58">
            <v>0</v>
          </cell>
          <cell r="AG58">
            <v>0.91299999999999981</v>
          </cell>
          <cell r="AJ58">
            <v>0.91299999999999981</v>
          </cell>
          <cell r="AM58">
            <v>0.91299999999999981</v>
          </cell>
          <cell r="AP58">
            <v>0.91299999999999981</v>
          </cell>
          <cell r="AS58">
            <v>0.91299999999999981</v>
          </cell>
          <cell r="AV58">
            <v>0.91299999999999981</v>
          </cell>
          <cell r="AX58">
            <v>0.91299999999999981</v>
          </cell>
        </row>
        <row r="59">
          <cell r="E59" t="str">
            <v>Total Planned Corrective</v>
          </cell>
          <cell r="O59">
            <v>20.177</v>
          </cell>
          <cell r="Q59">
            <v>0</v>
          </cell>
          <cell r="R59">
            <v>20.177</v>
          </cell>
          <cell r="T59">
            <v>0</v>
          </cell>
          <cell r="U59">
            <v>20.177</v>
          </cell>
          <cell r="W59">
            <v>0</v>
          </cell>
          <cell r="X59">
            <v>20.177</v>
          </cell>
          <cell r="Z59">
            <v>0</v>
          </cell>
          <cell r="AA59">
            <v>20.177</v>
          </cell>
          <cell r="AC59">
            <v>0</v>
          </cell>
          <cell r="AD59">
            <v>20.177</v>
          </cell>
          <cell r="AF59">
            <v>1</v>
          </cell>
          <cell r="AG59">
            <v>21.177</v>
          </cell>
          <cell r="AI59">
            <v>0</v>
          </cell>
          <cell r="AJ59">
            <v>21.177</v>
          </cell>
          <cell r="AL59">
            <v>0</v>
          </cell>
          <cell r="AM59">
            <v>21.177</v>
          </cell>
          <cell r="AO59">
            <v>0</v>
          </cell>
          <cell r="AP59">
            <v>21.177</v>
          </cell>
          <cell r="AR59">
            <v>0</v>
          </cell>
          <cell r="AS59">
            <v>21.177</v>
          </cell>
          <cell r="AU59">
            <v>0</v>
          </cell>
          <cell r="AV59">
            <v>21.177</v>
          </cell>
          <cell r="AX59">
            <v>21.177</v>
          </cell>
        </row>
        <row r="60">
          <cell r="E60" t="str">
            <v>Demand</v>
          </cell>
        </row>
        <row r="61">
          <cell r="A61" t="str">
            <v>PECDM</v>
          </cell>
          <cell r="E61" t="str">
            <v>Power Equipment Corrective Demand Mtce</v>
          </cell>
          <cell r="O61">
            <v>11.72</v>
          </cell>
          <cell r="R61">
            <v>11.72</v>
          </cell>
          <cell r="U61">
            <v>11.72</v>
          </cell>
          <cell r="X61">
            <v>11.72</v>
          </cell>
          <cell r="AA61">
            <v>11.72</v>
          </cell>
          <cell r="AD61">
            <v>11.72</v>
          </cell>
          <cell r="AF61">
            <v>0</v>
          </cell>
          <cell r="AG61">
            <v>11.72</v>
          </cell>
          <cell r="AJ61">
            <v>11.72</v>
          </cell>
          <cell r="AM61">
            <v>11.72</v>
          </cell>
          <cell r="AP61">
            <v>11.72</v>
          </cell>
          <cell r="AS61">
            <v>11.72</v>
          </cell>
          <cell r="AV61">
            <v>11.72</v>
          </cell>
          <cell r="AX61">
            <v>11.72</v>
          </cell>
        </row>
        <row r="62">
          <cell r="A62" t="str">
            <v>PCCDM</v>
          </cell>
          <cell r="E62" t="str">
            <v>Protection &amp; Control Corrective Demand Mtce</v>
          </cell>
          <cell r="O62">
            <v>3.6</v>
          </cell>
          <cell r="R62">
            <v>3.6</v>
          </cell>
          <cell r="U62">
            <v>3.6</v>
          </cell>
          <cell r="X62">
            <v>3.6</v>
          </cell>
          <cell r="AA62">
            <v>3.6</v>
          </cell>
          <cell r="AD62">
            <v>3.6</v>
          </cell>
          <cell r="AF62">
            <v>0</v>
          </cell>
          <cell r="AG62">
            <v>3.6</v>
          </cell>
          <cell r="AJ62">
            <v>3.6</v>
          </cell>
          <cell r="AM62">
            <v>3.6</v>
          </cell>
          <cell r="AP62">
            <v>3.6</v>
          </cell>
          <cell r="AS62">
            <v>3.6</v>
          </cell>
          <cell r="AV62">
            <v>3.6</v>
          </cell>
          <cell r="AX62">
            <v>3.6</v>
          </cell>
        </row>
        <row r="63">
          <cell r="A63" t="str">
            <v>ACDM</v>
          </cell>
          <cell r="E63" t="str">
            <v>Ancilliary Corrective Demand Mtce</v>
          </cell>
          <cell r="O63">
            <v>1.7339999999999995</v>
          </cell>
          <cell r="R63">
            <v>1.7339999999999995</v>
          </cell>
          <cell r="U63">
            <v>1.7339999999999995</v>
          </cell>
          <cell r="X63">
            <v>1.7339999999999995</v>
          </cell>
          <cell r="AA63">
            <v>1.7339999999999995</v>
          </cell>
          <cell r="AD63">
            <v>1.7339999999999995</v>
          </cell>
          <cell r="AF63">
            <v>0</v>
          </cell>
          <cell r="AG63">
            <v>1.7339999999999995</v>
          </cell>
          <cell r="AJ63">
            <v>1.7339999999999995</v>
          </cell>
          <cell r="AM63">
            <v>1.7339999999999995</v>
          </cell>
          <cell r="AP63">
            <v>1.7339999999999995</v>
          </cell>
          <cell r="AS63">
            <v>1.7339999999999995</v>
          </cell>
          <cell r="AV63">
            <v>1.7339999999999995</v>
          </cell>
          <cell r="AX63">
            <v>1.7339999999999995</v>
          </cell>
        </row>
        <row r="64">
          <cell r="A64" t="str">
            <v>MOM</v>
          </cell>
          <cell r="E64" t="str">
            <v>Meter Other Mtce</v>
          </cell>
          <cell r="O64">
            <v>1.42835</v>
          </cell>
          <cell r="R64">
            <v>1.42835</v>
          </cell>
          <cell r="U64">
            <v>1.42835</v>
          </cell>
          <cell r="X64">
            <v>1.42835</v>
          </cell>
          <cell r="AA64">
            <v>1.42835</v>
          </cell>
          <cell r="AD64">
            <v>1.42835</v>
          </cell>
          <cell r="AF64">
            <v>0</v>
          </cell>
          <cell r="AG64">
            <v>1.42835</v>
          </cell>
          <cell r="AJ64">
            <v>1.42835</v>
          </cell>
          <cell r="AM64">
            <v>1.42835</v>
          </cell>
          <cell r="AP64">
            <v>1.42835</v>
          </cell>
          <cell r="AS64">
            <v>1.42835</v>
          </cell>
          <cell r="AV64">
            <v>1.42835</v>
          </cell>
          <cell r="AX64">
            <v>1.42835</v>
          </cell>
        </row>
        <row r="65">
          <cell r="A65" t="str">
            <v>MCDM</v>
          </cell>
          <cell r="E65" t="str">
            <v>Meter Corrective Demand Mtce</v>
          </cell>
          <cell r="O65">
            <v>0.62899999999999989</v>
          </cell>
          <cell r="R65">
            <v>0.62899999999999989</v>
          </cell>
          <cell r="U65">
            <v>0.62899999999999989</v>
          </cell>
          <cell r="X65">
            <v>0.62899999999999989</v>
          </cell>
          <cell r="AA65">
            <v>0.62899999999999989</v>
          </cell>
          <cell r="AD65">
            <v>0.62899999999999989</v>
          </cell>
          <cell r="AF65">
            <v>0</v>
          </cell>
          <cell r="AG65">
            <v>0.62899999999999989</v>
          </cell>
          <cell r="AJ65">
            <v>0.62899999999999989</v>
          </cell>
          <cell r="AM65">
            <v>0.62899999999999989</v>
          </cell>
          <cell r="AP65">
            <v>0.62899999999999989</v>
          </cell>
          <cell r="AS65">
            <v>0.62899999999999989</v>
          </cell>
          <cell r="AV65">
            <v>0.62899999999999989</v>
          </cell>
          <cell r="AX65">
            <v>0.62899999999999989</v>
          </cell>
        </row>
        <row r="66">
          <cell r="A66" t="str">
            <v>ICDM</v>
          </cell>
          <cell r="E66" t="str">
            <v>Infrastructure Corrective Demand Mtce</v>
          </cell>
          <cell r="O66">
            <v>1.325</v>
          </cell>
          <cell r="R66">
            <v>1.325</v>
          </cell>
          <cell r="U66">
            <v>1.325</v>
          </cell>
          <cell r="X66">
            <v>1.325</v>
          </cell>
          <cell r="AA66">
            <v>1.325</v>
          </cell>
          <cell r="AD66">
            <v>1.325</v>
          </cell>
          <cell r="AF66">
            <v>-0.32500000000000001</v>
          </cell>
          <cell r="AG66">
            <v>1</v>
          </cell>
          <cell r="AJ66">
            <v>1</v>
          </cell>
          <cell r="AM66">
            <v>1</v>
          </cell>
          <cell r="AP66">
            <v>1</v>
          </cell>
          <cell r="AS66">
            <v>1</v>
          </cell>
          <cell r="AV66">
            <v>1</v>
          </cell>
          <cell r="AX66">
            <v>1</v>
          </cell>
        </row>
        <row r="67">
          <cell r="A67" t="str">
            <v>ECDM</v>
          </cell>
          <cell r="E67" t="str">
            <v>Environmental Corrective Demand Mtce</v>
          </cell>
          <cell r="O67">
            <v>0.76100000000000012</v>
          </cell>
          <cell r="R67">
            <v>0.76100000000000012</v>
          </cell>
          <cell r="U67">
            <v>0.76100000000000012</v>
          </cell>
          <cell r="X67">
            <v>0.76100000000000012</v>
          </cell>
          <cell r="Z67">
            <v>-3.5</v>
          </cell>
          <cell r="AA67">
            <v>-2.7389999999999999</v>
          </cell>
          <cell r="AD67">
            <v>-2.7389999999999999</v>
          </cell>
          <cell r="AF67">
            <v>0</v>
          </cell>
          <cell r="AG67">
            <v>-2.7389999999999999</v>
          </cell>
          <cell r="AJ67">
            <v>-2.7389999999999999</v>
          </cell>
          <cell r="AM67">
            <v>-2.7389999999999999</v>
          </cell>
          <cell r="AP67">
            <v>-2.7389999999999999</v>
          </cell>
          <cell r="AS67">
            <v>-2.7389999999999999</v>
          </cell>
          <cell r="AV67">
            <v>-2.7389999999999999</v>
          </cell>
          <cell r="AX67">
            <v>-2.7389999999999999</v>
          </cell>
        </row>
        <row r="68">
          <cell r="A68" t="str">
            <v>TCDM</v>
          </cell>
          <cell r="E68" t="str">
            <v>Telecom Corrective Demand Mtce</v>
          </cell>
          <cell r="O68">
            <v>1</v>
          </cell>
          <cell r="R68">
            <v>1</v>
          </cell>
          <cell r="U68">
            <v>1</v>
          </cell>
          <cell r="X68">
            <v>1</v>
          </cell>
          <cell r="AA68">
            <v>1</v>
          </cell>
          <cell r="AD68">
            <v>1</v>
          </cell>
          <cell r="AF68">
            <v>0</v>
          </cell>
          <cell r="AG68">
            <v>1</v>
          </cell>
          <cell r="AJ68">
            <v>1</v>
          </cell>
          <cell r="AM68">
            <v>1</v>
          </cell>
          <cell r="AP68">
            <v>1</v>
          </cell>
          <cell r="AS68">
            <v>1</v>
          </cell>
          <cell r="AV68">
            <v>1</v>
          </cell>
          <cell r="AX68">
            <v>1</v>
          </cell>
        </row>
        <row r="69">
          <cell r="A69" t="str">
            <v>HVCDM</v>
          </cell>
          <cell r="E69" t="str">
            <v>HV Cable Corrective Demand Mtce</v>
          </cell>
          <cell r="O69">
            <v>0.77</v>
          </cell>
          <cell r="R69">
            <v>0.77</v>
          </cell>
          <cell r="U69">
            <v>0.77</v>
          </cell>
          <cell r="X69">
            <v>0.77</v>
          </cell>
          <cell r="AA69">
            <v>0.77</v>
          </cell>
          <cell r="AD69">
            <v>0.77</v>
          </cell>
          <cell r="AF69">
            <v>0</v>
          </cell>
          <cell r="AG69">
            <v>0.77</v>
          </cell>
          <cell r="AJ69">
            <v>0.77</v>
          </cell>
          <cell r="AM69">
            <v>0.77</v>
          </cell>
          <cell r="AP69">
            <v>0.77</v>
          </cell>
          <cell r="AS69">
            <v>0.77</v>
          </cell>
          <cell r="AV69">
            <v>0.77</v>
          </cell>
          <cell r="AX69">
            <v>0.77</v>
          </cell>
        </row>
        <row r="70">
          <cell r="A70" t="str">
            <v>ROWOM</v>
          </cell>
          <cell r="E70" t="str">
            <v>ROW Other Maintenance</v>
          </cell>
          <cell r="O70">
            <v>1</v>
          </cell>
          <cell r="R70">
            <v>1</v>
          </cell>
          <cell r="U70">
            <v>1</v>
          </cell>
          <cell r="X70">
            <v>1</v>
          </cell>
          <cell r="AA70">
            <v>1</v>
          </cell>
          <cell r="AD70">
            <v>1</v>
          </cell>
          <cell r="AF70">
            <v>0</v>
          </cell>
          <cell r="AG70">
            <v>1</v>
          </cell>
          <cell r="AJ70">
            <v>1</v>
          </cell>
          <cell r="AM70">
            <v>1</v>
          </cell>
          <cell r="AP70">
            <v>1</v>
          </cell>
          <cell r="AS70">
            <v>1</v>
          </cell>
          <cell r="AV70">
            <v>1</v>
          </cell>
          <cell r="AX70">
            <v>1</v>
          </cell>
        </row>
        <row r="71">
          <cell r="A71" t="str">
            <v>TMDP</v>
          </cell>
          <cell r="E71" t="str">
            <v>Transformer Mtce Demand Program</v>
          </cell>
          <cell r="O71">
            <v>0</v>
          </cell>
          <cell r="R71">
            <v>0</v>
          </cell>
          <cell r="U71">
            <v>0</v>
          </cell>
          <cell r="X71">
            <v>0</v>
          </cell>
          <cell r="AA71">
            <v>0</v>
          </cell>
          <cell r="AD71">
            <v>0</v>
          </cell>
          <cell r="AF71">
            <v>0.05</v>
          </cell>
          <cell r="AG71">
            <v>0.05</v>
          </cell>
          <cell r="AJ71">
            <v>0.05</v>
          </cell>
          <cell r="AM71">
            <v>0.05</v>
          </cell>
          <cell r="AP71">
            <v>0.05</v>
          </cell>
          <cell r="AS71">
            <v>0.05</v>
          </cell>
          <cell r="AV71">
            <v>0.05</v>
          </cell>
          <cell r="AX71">
            <v>0.05</v>
          </cell>
        </row>
        <row r="72">
          <cell r="A72" t="str">
            <v>OPO</v>
          </cell>
          <cell r="E72" t="str">
            <v>Operating Other</v>
          </cell>
          <cell r="O72">
            <v>4.5734999999999992</v>
          </cell>
          <cell r="R72">
            <v>4.5734999999999992</v>
          </cell>
          <cell r="U72">
            <v>4.5734999999999992</v>
          </cell>
          <cell r="X72">
            <v>4.5734999999999992</v>
          </cell>
          <cell r="AA72">
            <v>4.5734999999999992</v>
          </cell>
          <cell r="AD72">
            <v>4.5734999999999992</v>
          </cell>
          <cell r="AF72">
            <v>0</v>
          </cell>
          <cell r="AG72">
            <v>4.5734999999999992</v>
          </cell>
          <cell r="AJ72">
            <v>4.5734999999999992</v>
          </cell>
          <cell r="AM72">
            <v>4.5734999999999992</v>
          </cell>
          <cell r="AP72">
            <v>4.5734999999999992</v>
          </cell>
          <cell r="AS72">
            <v>4.5734999999999992</v>
          </cell>
          <cell r="AV72">
            <v>4.5734999999999992</v>
          </cell>
          <cell r="AX72">
            <v>4.5734999999999992</v>
          </cell>
        </row>
        <row r="73">
          <cell r="A73" t="str">
            <v>OM</v>
          </cell>
          <cell r="E73" t="str">
            <v>Other Maintenance</v>
          </cell>
          <cell r="O73">
            <v>16.881000000000004</v>
          </cell>
          <cell r="R73">
            <v>16.881000000000004</v>
          </cell>
          <cell r="U73">
            <v>16.881000000000004</v>
          </cell>
          <cell r="X73">
            <v>16.881000000000004</v>
          </cell>
          <cell r="Z73">
            <v>-0.80000000000000426</v>
          </cell>
          <cell r="AA73">
            <v>16.081</v>
          </cell>
          <cell r="AD73">
            <v>16.081</v>
          </cell>
          <cell r="AF73">
            <v>-3.75</v>
          </cell>
          <cell r="AG73">
            <v>12.331</v>
          </cell>
          <cell r="AJ73">
            <v>12.331</v>
          </cell>
          <cell r="AM73">
            <v>12.331</v>
          </cell>
          <cell r="AP73">
            <v>12.331</v>
          </cell>
          <cell r="AS73">
            <v>12.331</v>
          </cell>
          <cell r="AV73">
            <v>12.331</v>
          </cell>
          <cell r="AX73">
            <v>12.331</v>
          </cell>
        </row>
        <row r="74">
          <cell r="E74" t="str">
            <v>Total Demand</v>
          </cell>
          <cell r="O74">
            <v>45.421849999999999</v>
          </cell>
          <cell r="Q74">
            <v>0</v>
          </cell>
          <cell r="R74">
            <v>45.421849999999999</v>
          </cell>
          <cell r="T74">
            <v>0</v>
          </cell>
          <cell r="U74">
            <v>45.421849999999999</v>
          </cell>
          <cell r="W74">
            <v>0</v>
          </cell>
          <cell r="X74">
            <v>45.421849999999999</v>
          </cell>
          <cell r="Z74">
            <v>-4.3000000000000043</v>
          </cell>
          <cell r="AA74">
            <v>41.121849999999995</v>
          </cell>
          <cell r="AC74">
            <v>0</v>
          </cell>
          <cell r="AD74">
            <v>41.121849999999995</v>
          </cell>
          <cell r="AF74">
            <v>-4.0250000000000004</v>
          </cell>
          <cell r="AG74">
            <v>37.096849999999996</v>
          </cell>
          <cell r="AI74">
            <v>0</v>
          </cell>
          <cell r="AJ74">
            <v>37.096849999999996</v>
          </cell>
          <cell r="AL74">
            <v>0</v>
          </cell>
          <cell r="AM74">
            <v>37.096849999999996</v>
          </cell>
          <cell r="AO74">
            <v>0</v>
          </cell>
          <cell r="AP74">
            <v>37.096849999999996</v>
          </cell>
          <cell r="AR74">
            <v>0</v>
          </cell>
          <cell r="AS74">
            <v>37.096849999999996</v>
          </cell>
          <cell r="AU74">
            <v>0</v>
          </cell>
          <cell r="AV74">
            <v>37.096849999999996</v>
          </cell>
          <cell r="AX74">
            <v>37.096849999999996</v>
          </cell>
        </row>
        <row r="75">
          <cell r="E75" t="str">
            <v>Total Stations P&amp;Ps SP=206</v>
          </cell>
          <cell r="O75">
            <v>138.03890000000001</v>
          </cell>
          <cell r="Q75">
            <v>0</v>
          </cell>
          <cell r="R75">
            <v>138.03890000000001</v>
          </cell>
          <cell r="T75">
            <v>0</v>
          </cell>
          <cell r="U75">
            <v>138.03890000000001</v>
          </cell>
          <cell r="W75">
            <v>0</v>
          </cell>
          <cell r="X75">
            <v>138.03890000000001</v>
          </cell>
          <cell r="Z75">
            <v>-5.3000000000000043</v>
          </cell>
          <cell r="AA75">
            <v>132.7389</v>
          </cell>
          <cell r="AC75">
            <v>0</v>
          </cell>
          <cell r="AD75">
            <v>132.7389</v>
          </cell>
          <cell r="AF75">
            <v>-5.2376500000000004</v>
          </cell>
          <cell r="AG75">
            <v>127.50125</v>
          </cell>
          <cell r="AI75">
            <v>0</v>
          </cell>
          <cell r="AJ75">
            <v>127.50125</v>
          </cell>
          <cell r="AL75">
            <v>0</v>
          </cell>
          <cell r="AM75">
            <v>127.50125</v>
          </cell>
          <cell r="AO75">
            <v>0</v>
          </cell>
          <cell r="AP75">
            <v>127.50125</v>
          </cell>
          <cell r="AR75">
            <v>0</v>
          </cell>
          <cell r="AS75">
            <v>127.50125</v>
          </cell>
          <cell r="AU75">
            <v>0</v>
          </cell>
          <cell r="AV75">
            <v>127.50125</v>
          </cell>
          <cell r="AX75">
            <v>127.50125</v>
          </cell>
        </row>
        <row r="76">
          <cell r="A76" t="str">
            <v>STMUR</v>
          </cell>
          <cell r="D76" t="str">
            <v>Payroll Burden Under Recovery</v>
          </cell>
          <cell r="O76">
            <v>0</v>
          </cell>
          <cell r="R76">
            <v>0</v>
          </cell>
          <cell r="U76">
            <v>0</v>
          </cell>
          <cell r="X76">
            <v>0</v>
          </cell>
          <cell r="AA76">
            <v>0</v>
          </cell>
          <cell r="AD76">
            <v>0</v>
          </cell>
          <cell r="AG76">
            <v>0</v>
          </cell>
          <cell r="AJ76">
            <v>0</v>
          </cell>
          <cell r="AM76">
            <v>0</v>
          </cell>
          <cell r="AP76">
            <v>0</v>
          </cell>
          <cell r="AS76">
            <v>0</v>
          </cell>
          <cell r="AV76">
            <v>0</v>
          </cell>
          <cell r="AX76">
            <v>0</v>
          </cell>
        </row>
        <row r="77">
          <cell r="D77" t="str">
            <v>Operating &amp; Outage Management P&amp;Ps SP=226</v>
          </cell>
        </row>
        <row r="78">
          <cell r="A78" t="str">
            <v>OOMTM</v>
          </cell>
          <cell r="E78" t="str">
            <v>Operating &amp; Outage Management P&amp;Ps</v>
          </cell>
          <cell r="O78">
            <v>0</v>
          </cell>
          <cell r="R78">
            <v>0</v>
          </cell>
          <cell r="U78">
            <v>0</v>
          </cell>
          <cell r="X78">
            <v>0</v>
          </cell>
          <cell r="AA78">
            <v>0</v>
          </cell>
          <cell r="AD78">
            <v>0</v>
          </cell>
          <cell r="AG78">
            <v>0</v>
          </cell>
          <cell r="AJ78">
            <v>0</v>
          </cell>
          <cell r="AM78">
            <v>0</v>
          </cell>
          <cell r="AP78">
            <v>0</v>
          </cell>
          <cell r="AS78">
            <v>0</v>
          </cell>
          <cell r="AV78">
            <v>0</v>
          </cell>
          <cell r="AX78">
            <v>0</v>
          </cell>
        </row>
        <row r="79">
          <cell r="A79" t="str">
            <v>80073</v>
          </cell>
          <cell r="E79" t="str">
            <v>Allocation of Operating &amp; Outage Management organization costs - T</v>
          </cell>
          <cell r="O79">
            <v>33.11</v>
          </cell>
          <cell r="Q79">
            <v>0</v>
          </cell>
          <cell r="R79">
            <v>33.11</v>
          </cell>
          <cell r="T79">
            <v>0</v>
          </cell>
          <cell r="U79">
            <v>33.11</v>
          </cell>
          <cell r="W79">
            <v>0</v>
          </cell>
          <cell r="X79">
            <v>33.11</v>
          </cell>
          <cell r="Z79">
            <v>-0.77</v>
          </cell>
          <cell r="AA79">
            <v>32.339999999999996</v>
          </cell>
          <cell r="AC79">
            <v>0</v>
          </cell>
          <cell r="AD79">
            <v>32.339999999999996</v>
          </cell>
          <cell r="AF79">
            <v>-0.77</v>
          </cell>
          <cell r="AG79">
            <v>31.569999999999997</v>
          </cell>
          <cell r="AI79">
            <v>0</v>
          </cell>
          <cell r="AJ79">
            <v>31.569999999999997</v>
          </cell>
          <cell r="AL79">
            <v>0</v>
          </cell>
          <cell r="AM79">
            <v>31.569999999999997</v>
          </cell>
          <cell r="AO79">
            <v>0</v>
          </cell>
          <cell r="AP79">
            <v>31.569999999999997</v>
          </cell>
          <cell r="AR79">
            <v>0</v>
          </cell>
          <cell r="AS79">
            <v>31.569999999999997</v>
          </cell>
          <cell r="AU79">
            <v>0</v>
          </cell>
          <cell r="AV79">
            <v>31.569999999999997</v>
          </cell>
          <cell r="AX79">
            <v>31.569999999999997</v>
          </cell>
        </row>
        <row r="80">
          <cell r="A80" t="str">
            <v>80075</v>
          </cell>
          <cell r="E80" t="str">
            <v>Allocation of Large Cust &amp; Generator Relns organization costs - T</v>
          </cell>
          <cell r="O80">
            <v>5.0149999999999997</v>
          </cell>
          <cell r="Q80">
            <v>0</v>
          </cell>
          <cell r="R80">
            <v>5.0149999999999997</v>
          </cell>
          <cell r="T80">
            <v>0</v>
          </cell>
          <cell r="U80">
            <v>5.0149999999999997</v>
          </cell>
          <cell r="W80">
            <v>0</v>
          </cell>
          <cell r="X80">
            <v>5.0149999999999997</v>
          </cell>
          <cell r="Z80">
            <v>0</v>
          </cell>
          <cell r="AA80">
            <v>5.0149999999999997</v>
          </cell>
          <cell r="AC80">
            <v>0</v>
          </cell>
          <cell r="AD80">
            <v>5.0149999999999997</v>
          </cell>
          <cell r="AF80">
            <v>0</v>
          </cell>
          <cell r="AG80">
            <v>5.0149999999999997</v>
          </cell>
          <cell r="AI80">
            <v>0</v>
          </cell>
          <cell r="AJ80">
            <v>5.0149999999999997</v>
          </cell>
          <cell r="AL80">
            <v>0</v>
          </cell>
          <cell r="AM80">
            <v>5.0149999999999997</v>
          </cell>
          <cell r="AO80">
            <v>0</v>
          </cell>
          <cell r="AP80">
            <v>5.0149999999999997</v>
          </cell>
          <cell r="AR80">
            <v>0</v>
          </cell>
          <cell r="AS80">
            <v>5.0149999999999997</v>
          </cell>
          <cell r="AU80">
            <v>0</v>
          </cell>
          <cell r="AV80">
            <v>5.0149999999999997</v>
          </cell>
          <cell r="AX80">
            <v>5.0149999999999997</v>
          </cell>
        </row>
        <row r="81">
          <cell r="E81" t="str">
            <v>Total Operating &amp; Outage Management P&amp;Ps SP=226</v>
          </cell>
          <cell r="O81">
            <v>38.125</v>
          </cell>
          <cell r="Q81">
            <v>0</v>
          </cell>
          <cell r="R81">
            <v>38.125</v>
          </cell>
          <cell r="T81">
            <v>0</v>
          </cell>
          <cell r="U81">
            <v>38.125</v>
          </cell>
          <cell r="W81">
            <v>0</v>
          </cell>
          <cell r="X81">
            <v>38.125</v>
          </cell>
          <cell r="Z81">
            <v>-0.77</v>
          </cell>
          <cell r="AA81">
            <v>37.354999999999997</v>
          </cell>
          <cell r="AC81">
            <v>0</v>
          </cell>
          <cell r="AD81">
            <v>37.354999999999997</v>
          </cell>
          <cell r="AF81">
            <v>-0.77</v>
          </cell>
          <cell r="AG81">
            <v>36.584999999999994</v>
          </cell>
          <cell r="AI81">
            <v>0</v>
          </cell>
          <cell r="AJ81">
            <v>36.584999999999994</v>
          </cell>
          <cell r="AL81">
            <v>0</v>
          </cell>
          <cell r="AM81">
            <v>36.584999999999994</v>
          </cell>
          <cell r="AO81">
            <v>0</v>
          </cell>
          <cell r="AP81">
            <v>36.584999999999994</v>
          </cell>
          <cell r="AR81">
            <v>0</v>
          </cell>
          <cell r="AS81">
            <v>36.584999999999994</v>
          </cell>
          <cell r="AU81">
            <v>0</v>
          </cell>
          <cell r="AV81">
            <v>36.584999999999994</v>
          </cell>
          <cell r="AX81">
            <v>36.584999999999994</v>
          </cell>
        </row>
        <row r="82">
          <cell r="D82" t="str">
            <v>Total Grid Operations</v>
          </cell>
          <cell r="O82">
            <v>176.16390000000001</v>
          </cell>
          <cell r="Q82">
            <v>0</v>
          </cell>
          <cell r="R82">
            <v>176.16390000000001</v>
          </cell>
          <cell r="T82">
            <v>0</v>
          </cell>
          <cell r="U82">
            <v>176.16390000000001</v>
          </cell>
          <cell r="W82">
            <v>0</v>
          </cell>
          <cell r="X82">
            <v>176.16390000000001</v>
          </cell>
          <cell r="Z82">
            <v>-6.0700000000000038</v>
          </cell>
          <cell r="AA82">
            <v>170.09389999999999</v>
          </cell>
          <cell r="AC82">
            <v>0</v>
          </cell>
          <cell r="AD82">
            <v>170.09389999999999</v>
          </cell>
          <cell r="AF82">
            <v>-6.0076499999999999</v>
          </cell>
          <cell r="AG82">
            <v>164.08625000000001</v>
          </cell>
          <cell r="AI82">
            <v>0</v>
          </cell>
          <cell r="AJ82">
            <v>164.08625000000001</v>
          </cell>
          <cell r="AL82">
            <v>0</v>
          </cell>
          <cell r="AM82">
            <v>164.08625000000001</v>
          </cell>
          <cell r="AO82">
            <v>0</v>
          </cell>
          <cell r="AP82">
            <v>164.08625000000001</v>
          </cell>
          <cell r="AR82">
            <v>0</v>
          </cell>
          <cell r="AS82">
            <v>164.08625000000001</v>
          </cell>
          <cell r="AU82">
            <v>0</v>
          </cell>
          <cell r="AV82">
            <v>164.08625000000001</v>
          </cell>
          <cell r="AX82">
            <v>164.08625000000001</v>
          </cell>
        </row>
        <row r="83">
          <cell r="C83" t="str">
            <v>Engineering &amp; Construction Services P&amp;Ps SP=203</v>
          </cell>
        </row>
        <row r="84">
          <cell r="A84" t="str">
            <v>14385</v>
          </cell>
          <cell r="D84" t="str">
            <v>CAD Drawing Support</v>
          </cell>
          <cell r="O84">
            <v>0.3</v>
          </cell>
          <cell r="R84">
            <v>0.3</v>
          </cell>
          <cell r="U84">
            <v>0.3</v>
          </cell>
          <cell r="W84">
            <v>0.29599999999999999</v>
          </cell>
          <cell r="X84">
            <v>0.59599999999999997</v>
          </cell>
          <cell r="Z84">
            <v>9.6999999999999975E-2</v>
          </cell>
          <cell r="AA84">
            <v>0.69299999999999995</v>
          </cell>
          <cell r="AD84">
            <v>0.69299999999999995</v>
          </cell>
          <cell r="AF84">
            <v>0.30400000000000005</v>
          </cell>
          <cell r="AG84">
            <v>0.997</v>
          </cell>
          <cell r="AI84">
            <v>0.15400000000000003</v>
          </cell>
          <cell r="AJ84">
            <v>1.151</v>
          </cell>
          <cell r="AM84">
            <v>1.151</v>
          </cell>
          <cell r="AP84">
            <v>1.151</v>
          </cell>
          <cell r="AS84">
            <v>1.151</v>
          </cell>
          <cell r="AV84">
            <v>1.151</v>
          </cell>
          <cell r="AX84">
            <v>1.151</v>
          </cell>
        </row>
        <row r="85">
          <cell r="A85">
            <v>14205</v>
          </cell>
          <cell r="D85" t="str">
            <v>Station Civil / Geotech Inspections &amp; ACA Program</v>
          </cell>
          <cell r="O85">
            <v>0.45713999999999999</v>
          </cell>
          <cell r="R85">
            <v>0.45713999999999999</v>
          </cell>
          <cell r="U85">
            <v>0.45713999999999999</v>
          </cell>
          <cell r="W85">
            <v>-0.18713999999999997</v>
          </cell>
          <cell r="X85">
            <v>0.27</v>
          </cell>
          <cell r="Z85">
            <v>8.3999999999999964E-2</v>
          </cell>
          <cell r="AA85">
            <v>0.35399999999999998</v>
          </cell>
          <cell r="AD85">
            <v>0.35399999999999998</v>
          </cell>
          <cell r="AF85">
            <v>-0.35399999999999998</v>
          </cell>
          <cell r="AG85">
            <v>0</v>
          </cell>
          <cell r="AI85">
            <v>0</v>
          </cell>
          <cell r="AJ85">
            <v>0</v>
          </cell>
          <cell r="AM85">
            <v>0</v>
          </cell>
          <cell r="AP85">
            <v>0</v>
          </cell>
          <cell r="AS85">
            <v>0</v>
          </cell>
          <cell r="AV85">
            <v>0</v>
          </cell>
          <cell r="AX85">
            <v>0</v>
          </cell>
        </row>
        <row r="86">
          <cell r="A86" t="str">
            <v>14218</v>
          </cell>
          <cell r="D86" t="str">
            <v>Land Assessment and Remediation</v>
          </cell>
          <cell r="O86">
            <v>1.5624000000000005</v>
          </cell>
          <cell r="Q86">
            <v>0.83799999999999986</v>
          </cell>
          <cell r="R86">
            <v>2.4004000000000003</v>
          </cell>
          <cell r="U86">
            <v>2.4004000000000003</v>
          </cell>
          <cell r="W86">
            <v>-0.34940000000000015</v>
          </cell>
          <cell r="X86">
            <v>2.0510000000000002</v>
          </cell>
          <cell r="Z86">
            <v>-2.6000000000000245E-2</v>
          </cell>
          <cell r="AA86">
            <v>2.0249999999999999</v>
          </cell>
          <cell r="AD86">
            <v>2.0249999999999999</v>
          </cell>
          <cell r="AF86">
            <v>0.13200000000000012</v>
          </cell>
          <cell r="AG86">
            <v>2.157</v>
          </cell>
          <cell r="AI86">
            <v>8.0000000000000071E-2</v>
          </cell>
          <cell r="AJ86">
            <v>2.2370000000000001</v>
          </cell>
          <cell r="AM86">
            <v>2.2370000000000001</v>
          </cell>
          <cell r="AP86">
            <v>2.2370000000000001</v>
          </cell>
          <cell r="AS86">
            <v>2.2370000000000001</v>
          </cell>
          <cell r="AV86">
            <v>2.2370000000000001</v>
          </cell>
          <cell r="AX86">
            <v>2.2370000000000001</v>
          </cell>
        </row>
        <row r="87">
          <cell r="A87">
            <v>14282</v>
          </cell>
          <cell r="D87" t="str">
            <v>PCB &amp; Regulated  Waste Management</v>
          </cell>
          <cell r="O87">
            <v>2.7733299999999996</v>
          </cell>
          <cell r="R87">
            <v>2.7733299999999996</v>
          </cell>
          <cell r="T87">
            <v>0.39967000000000041</v>
          </cell>
          <cell r="U87">
            <v>3.173</v>
          </cell>
          <cell r="W87">
            <v>0.16699999999999982</v>
          </cell>
          <cell r="X87">
            <v>3.34</v>
          </cell>
          <cell r="Z87">
            <v>-6.4999999999999947E-2</v>
          </cell>
          <cell r="AA87">
            <v>3.2749999999999999</v>
          </cell>
          <cell r="AD87">
            <v>3.2749999999999999</v>
          </cell>
          <cell r="AF87">
            <v>-0.38600000000000012</v>
          </cell>
          <cell r="AG87">
            <v>2.8889999999999998</v>
          </cell>
          <cell r="AI87">
            <v>-0.59599999999999964</v>
          </cell>
          <cell r="AJ87">
            <v>2.2930000000000001</v>
          </cell>
          <cell r="AM87">
            <v>2.2930000000000001</v>
          </cell>
          <cell r="AP87">
            <v>2.2930000000000001</v>
          </cell>
          <cell r="AS87">
            <v>2.2930000000000001</v>
          </cell>
          <cell r="AV87">
            <v>2.2930000000000001</v>
          </cell>
          <cell r="AX87">
            <v>2.2930000000000001</v>
          </cell>
        </row>
        <row r="88">
          <cell r="A88">
            <v>14300</v>
          </cell>
          <cell r="D88" t="str">
            <v>E&amp;CS Standards Development</v>
          </cell>
          <cell r="O88">
            <v>6.8</v>
          </cell>
          <cell r="R88">
            <v>6.8</v>
          </cell>
          <cell r="U88">
            <v>6.8</v>
          </cell>
          <cell r="W88">
            <v>-5.6999999999999496E-2</v>
          </cell>
          <cell r="X88">
            <v>6.7430000000000003</v>
          </cell>
          <cell r="Z88">
            <v>-9.2000000000000526E-2</v>
          </cell>
          <cell r="AA88">
            <v>6.6509999999999998</v>
          </cell>
          <cell r="AD88">
            <v>6.6509999999999998</v>
          </cell>
          <cell r="AF88">
            <v>-0.74099999999999966</v>
          </cell>
          <cell r="AG88">
            <v>5.91</v>
          </cell>
          <cell r="AI88">
            <v>0.46399999999999952</v>
          </cell>
          <cell r="AJ88">
            <v>6.3739999999999997</v>
          </cell>
          <cell r="AM88">
            <v>6.3739999999999997</v>
          </cell>
          <cell r="AP88">
            <v>6.3739999999999997</v>
          </cell>
          <cell r="AS88">
            <v>6.3739999999999997</v>
          </cell>
          <cell r="AV88">
            <v>6.3739999999999997</v>
          </cell>
          <cell r="AX88">
            <v>6.3739999999999997</v>
          </cell>
        </row>
        <row r="89">
          <cell r="A89">
            <v>14357</v>
          </cell>
          <cell r="D89" t="str">
            <v>Operating Diagram Development Mtce &amp; Printing</v>
          </cell>
          <cell r="O89">
            <v>0.6</v>
          </cell>
          <cell r="R89">
            <v>0.6</v>
          </cell>
          <cell r="U89">
            <v>0.6</v>
          </cell>
          <cell r="W89">
            <v>5.7000000000000051E-2</v>
          </cell>
          <cell r="X89">
            <v>0.65700000000000003</v>
          </cell>
          <cell r="Z89">
            <v>6.6999999999999948E-2</v>
          </cell>
          <cell r="AA89">
            <v>0.72399999999999998</v>
          </cell>
          <cell r="AD89">
            <v>0.72399999999999998</v>
          </cell>
          <cell r="AF89">
            <v>0.27</v>
          </cell>
          <cell r="AG89">
            <v>0.99399999999999999</v>
          </cell>
          <cell r="AI89">
            <v>6.6000000000000059E-2</v>
          </cell>
          <cell r="AJ89">
            <v>1.06</v>
          </cell>
          <cell r="AM89">
            <v>1.06</v>
          </cell>
          <cell r="AP89">
            <v>1.06</v>
          </cell>
          <cell r="AS89">
            <v>1.06</v>
          </cell>
          <cell r="AV89">
            <v>1.06</v>
          </cell>
          <cell r="AX89">
            <v>1.06</v>
          </cell>
        </row>
        <row r="90">
          <cell r="A90" t="str">
            <v>14358</v>
          </cell>
          <cell r="D90" t="str">
            <v>Control System Technical Support</v>
          </cell>
          <cell r="O90">
            <v>0.5</v>
          </cell>
          <cell r="R90">
            <v>0.5</v>
          </cell>
          <cell r="T90">
            <v>-0.2</v>
          </cell>
          <cell r="U90">
            <v>0.3</v>
          </cell>
          <cell r="W90">
            <v>0.19900000000000001</v>
          </cell>
          <cell r="X90">
            <v>0.499</v>
          </cell>
          <cell r="Z90">
            <v>-4.8999999999999988E-2</v>
          </cell>
          <cell r="AA90">
            <v>0.45</v>
          </cell>
          <cell r="AD90">
            <v>0.45</v>
          </cell>
          <cell r="AF90">
            <v>-0.38900000000000001</v>
          </cell>
          <cell r="AG90">
            <v>6.0999999999999999E-2</v>
          </cell>
          <cell r="AI90">
            <v>0</v>
          </cell>
          <cell r="AJ90">
            <v>6.0999999999999999E-2</v>
          </cell>
          <cell r="AM90">
            <v>6.0999999999999999E-2</v>
          </cell>
          <cell r="AP90">
            <v>6.0999999999999999E-2</v>
          </cell>
          <cell r="AS90">
            <v>6.0999999999999999E-2</v>
          </cell>
          <cell r="AV90">
            <v>6.0999999999999999E-2</v>
          </cell>
          <cell r="AX90">
            <v>6.0999999999999999E-2</v>
          </cell>
        </row>
        <row r="91">
          <cell r="A91" t="str">
            <v>14399</v>
          </cell>
          <cell r="D91" t="str">
            <v>P&amp;C - FMP, Demerger Drawings/Modifications</v>
          </cell>
          <cell r="O91">
            <v>1</v>
          </cell>
          <cell r="R91">
            <v>1</v>
          </cell>
          <cell r="U91">
            <v>1</v>
          </cell>
          <cell r="W91">
            <v>-0.05</v>
          </cell>
          <cell r="X91">
            <v>0.95</v>
          </cell>
          <cell r="Z91">
            <v>7.4999999999999997E-2</v>
          </cell>
          <cell r="AA91">
            <v>1.0249999999999999</v>
          </cell>
          <cell r="AD91">
            <v>1.0249999999999999</v>
          </cell>
          <cell r="AF91">
            <v>-0.1389999999999999</v>
          </cell>
          <cell r="AG91">
            <v>0.88600000000000001</v>
          </cell>
          <cell r="AI91">
            <v>-0.10599999999999998</v>
          </cell>
          <cell r="AJ91">
            <v>0.78</v>
          </cell>
          <cell r="AM91">
            <v>0.78</v>
          </cell>
          <cell r="AP91">
            <v>0.78</v>
          </cell>
          <cell r="AS91">
            <v>0.78</v>
          </cell>
          <cell r="AV91">
            <v>0.78</v>
          </cell>
          <cell r="AX91">
            <v>0.78</v>
          </cell>
        </row>
        <row r="92">
          <cell r="A92" t="str">
            <v>15468</v>
          </cell>
          <cell r="D92" t="str">
            <v>Tx Mgmt of Records/Telecom Mgmt of drawings/records</v>
          </cell>
          <cell r="O92">
            <v>0.7636400000000001</v>
          </cell>
          <cell r="Q92">
            <v>1.8360000000000001</v>
          </cell>
          <cell r="R92">
            <v>2.59964</v>
          </cell>
          <cell r="U92">
            <v>2.59964</v>
          </cell>
          <cell r="W92">
            <v>1.4359999999999928E-2</v>
          </cell>
          <cell r="X92">
            <v>2.6139999999999999</v>
          </cell>
          <cell r="Z92">
            <v>-4.2999999999999705E-2</v>
          </cell>
          <cell r="AA92">
            <v>2.5710000000000002</v>
          </cell>
          <cell r="AD92">
            <v>2.5710000000000002</v>
          </cell>
          <cell r="AF92">
            <v>0.16299999999999981</v>
          </cell>
          <cell r="AG92">
            <v>2.734</v>
          </cell>
          <cell r="AI92">
            <v>-2.7000000000000135E-2</v>
          </cell>
          <cell r="AJ92">
            <v>2.7069999999999999</v>
          </cell>
          <cell r="AM92">
            <v>2.7069999999999999</v>
          </cell>
          <cell r="AP92">
            <v>2.7069999999999999</v>
          </cell>
          <cell r="AS92">
            <v>2.7069999999999999</v>
          </cell>
          <cell r="AV92">
            <v>2.7069999999999999</v>
          </cell>
          <cell r="AX92">
            <v>2.7069999999999999</v>
          </cell>
        </row>
        <row r="93">
          <cell r="A93" t="str">
            <v>14379</v>
          </cell>
          <cell r="D93" t="str">
            <v>Technical Support E&amp;CS &lt; 50 hours</v>
          </cell>
          <cell r="O93">
            <v>5.2</v>
          </cell>
          <cell r="Q93">
            <v>-2.7</v>
          </cell>
          <cell r="R93">
            <v>2.5</v>
          </cell>
          <cell r="U93">
            <v>2.5</v>
          </cell>
          <cell r="W93">
            <v>0.48200000000000021</v>
          </cell>
          <cell r="X93">
            <v>2.9820000000000002</v>
          </cell>
          <cell r="Z93">
            <v>-0.17800000000000038</v>
          </cell>
          <cell r="AA93">
            <v>2.8039999999999998</v>
          </cell>
          <cell r="AD93">
            <v>2.8039999999999998</v>
          </cell>
          <cell r="AF93">
            <v>-0.129</v>
          </cell>
          <cell r="AG93">
            <v>2.6749999999999998</v>
          </cell>
          <cell r="AI93">
            <v>-8.3999999999999631E-2</v>
          </cell>
          <cell r="AJ93">
            <v>2.5910000000000002</v>
          </cell>
          <cell r="AM93">
            <v>2.5910000000000002</v>
          </cell>
          <cell r="AP93">
            <v>2.5910000000000002</v>
          </cell>
          <cell r="AS93">
            <v>2.5910000000000002</v>
          </cell>
          <cell r="AV93">
            <v>2.5910000000000002</v>
          </cell>
          <cell r="AX93">
            <v>2.5910000000000002</v>
          </cell>
        </row>
        <row r="94">
          <cell r="A94" t="str">
            <v>15581</v>
          </cell>
          <cell r="D94" t="str">
            <v>Tel Eng Tech &amp; OSS / OSP Design support/Leased Circuit Out Order SPOC</v>
          </cell>
          <cell r="O94">
            <v>2</v>
          </cell>
          <cell r="Q94">
            <v>-1.1000000000000001</v>
          </cell>
          <cell r="R94">
            <v>0.89999999999999991</v>
          </cell>
          <cell r="U94">
            <v>0.89999999999999991</v>
          </cell>
          <cell r="W94">
            <v>-0.08</v>
          </cell>
          <cell r="X94">
            <v>0.82</v>
          </cell>
          <cell r="Z94">
            <v>0.55900000000000005</v>
          </cell>
          <cell r="AA94">
            <v>1.379</v>
          </cell>
          <cell r="AD94">
            <v>1.379</v>
          </cell>
          <cell r="AF94">
            <v>0.35899999999999999</v>
          </cell>
          <cell r="AG94">
            <v>1.738</v>
          </cell>
          <cell r="AI94">
            <v>0.10899999999999999</v>
          </cell>
          <cell r="AJ94">
            <v>1.847</v>
          </cell>
          <cell r="AM94">
            <v>1.847</v>
          </cell>
          <cell r="AP94">
            <v>1.847</v>
          </cell>
          <cell r="AS94">
            <v>1.847</v>
          </cell>
          <cell r="AV94">
            <v>1.847</v>
          </cell>
          <cell r="AX94">
            <v>1.847</v>
          </cell>
        </row>
        <row r="95">
          <cell r="A95" t="str">
            <v>15577</v>
          </cell>
          <cell r="D95" t="str">
            <v>R&amp;D Program (E&amp;CS)</v>
          </cell>
          <cell r="O95">
            <v>0.5</v>
          </cell>
          <cell r="Q95">
            <v>-0.4</v>
          </cell>
          <cell r="R95">
            <v>9.9999999999999978E-2</v>
          </cell>
          <cell r="U95">
            <v>9.9999999999999978E-2</v>
          </cell>
          <cell r="W95">
            <v>4.300000000000001E-2</v>
          </cell>
          <cell r="X95">
            <v>0.14299999999999999</v>
          </cell>
          <cell r="Z95">
            <v>-7.9999999999999793E-3</v>
          </cell>
          <cell r="AA95">
            <v>0.13500000000000001</v>
          </cell>
          <cell r="AD95">
            <v>0.13500000000000001</v>
          </cell>
          <cell r="AF95">
            <v>2.6999999999999996E-2</v>
          </cell>
          <cell r="AG95">
            <v>0.16200000000000001</v>
          </cell>
          <cell r="AI95">
            <v>3.5000000000000003E-2</v>
          </cell>
          <cell r="AJ95">
            <v>0.19700000000000001</v>
          </cell>
          <cell r="AM95">
            <v>0.19700000000000001</v>
          </cell>
          <cell r="AP95">
            <v>0.19700000000000001</v>
          </cell>
          <cell r="AS95">
            <v>0.19700000000000001</v>
          </cell>
          <cell r="AV95">
            <v>0.19700000000000001</v>
          </cell>
          <cell r="AX95">
            <v>0.19700000000000001</v>
          </cell>
        </row>
        <row r="96">
          <cell r="A96" t="str">
            <v>ETMMMP</v>
          </cell>
          <cell r="D96" t="str">
            <v>Miscellaneous Maintenance Projects</v>
          </cell>
          <cell r="O96">
            <v>1</v>
          </cell>
          <cell r="R96">
            <v>1</v>
          </cell>
          <cell r="T96">
            <v>3.7202047500000006</v>
          </cell>
          <cell r="U96">
            <v>4.7202047500000006</v>
          </cell>
          <cell r="W96">
            <v>-3.7412047500000005</v>
          </cell>
          <cell r="X96">
            <v>0.97900000000000009</v>
          </cell>
          <cell r="Z96">
            <v>-0.1170000000000001</v>
          </cell>
          <cell r="AA96">
            <v>0.86199999999999999</v>
          </cell>
          <cell r="AD96">
            <v>0.86199999999999999</v>
          </cell>
          <cell r="AF96">
            <v>-4.3000000000000038E-2</v>
          </cell>
          <cell r="AG96">
            <v>0.81899999999999995</v>
          </cell>
          <cell r="AI96">
            <v>6.2000000000000055E-2</v>
          </cell>
          <cell r="AJ96">
            <v>0.88100000000000001</v>
          </cell>
          <cell r="AM96">
            <v>0.88100000000000001</v>
          </cell>
          <cell r="AP96">
            <v>0.88100000000000001</v>
          </cell>
          <cell r="AS96">
            <v>0.88100000000000001</v>
          </cell>
          <cell r="AV96">
            <v>0.88100000000000001</v>
          </cell>
          <cell r="AX96">
            <v>0.88100000000000001</v>
          </cell>
        </row>
        <row r="97">
          <cell r="A97" t="str">
            <v>ETMO</v>
          </cell>
          <cell r="D97" t="str">
            <v>Other E&amp;CS TM P&amp;Ps</v>
          </cell>
          <cell r="O97">
            <v>0.06</v>
          </cell>
          <cell r="Q97">
            <v>-0.17100000000000001</v>
          </cell>
          <cell r="R97">
            <v>-0.11100000000000002</v>
          </cell>
          <cell r="T97">
            <v>0.17143</v>
          </cell>
          <cell r="U97">
            <v>6.0429999999999984E-2</v>
          </cell>
          <cell r="W97">
            <v>1.7375700000000001</v>
          </cell>
          <cell r="X97">
            <v>1.798</v>
          </cell>
          <cell r="Z97">
            <v>4.8000000000000043E-2</v>
          </cell>
          <cell r="AA97">
            <v>1.8460000000000001</v>
          </cell>
          <cell r="AD97">
            <v>1.8460000000000001</v>
          </cell>
          <cell r="AF97">
            <v>0.7410000000000001</v>
          </cell>
          <cell r="AG97">
            <v>2.5870000000000002</v>
          </cell>
          <cell r="AI97">
            <v>0.11099999999999977</v>
          </cell>
          <cell r="AJ97">
            <v>2.698</v>
          </cell>
          <cell r="AM97">
            <v>2.698</v>
          </cell>
          <cell r="AP97">
            <v>2.698</v>
          </cell>
          <cell r="AS97">
            <v>2.698</v>
          </cell>
          <cell r="AV97">
            <v>2.698</v>
          </cell>
          <cell r="AX97">
            <v>2.698</v>
          </cell>
        </row>
        <row r="98">
          <cell r="D98" t="str">
            <v>Total Engineering &amp; Construction Services P&amp;Ps SP=203</v>
          </cell>
          <cell r="O98">
            <v>23.516509999999997</v>
          </cell>
          <cell r="Q98">
            <v>-1.6970000000000003</v>
          </cell>
          <cell r="R98">
            <v>21.819509999999998</v>
          </cell>
          <cell r="T98">
            <v>4.0913047500000008</v>
          </cell>
          <cell r="U98">
            <v>25.91081475</v>
          </cell>
          <cell r="W98">
            <v>-1.4688147500000002</v>
          </cell>
          <cell r="X98">
            <v>24.442</v>
          </cell>
          <cell r="Z98">
            <v>0.35199999999999909</v>
          </cell>
          <cell r="AA98">
            <v>24.794</v>
          </cell>
          <cell r="AC98">
            <v>0</v>
          </cell>
          <cell r="AD98">
            <v>24.794</v>
          </cell>
          <cell r="AF98">
            <v>-0.18499999999999961</v>
          </cell>
          <cell r="AG98">
            <v>24.608999999999998</v>
          </cell>
          <cell r="AI98">
            <v>0.26800000000000013</v>
          </cell>
          <cell r="AJ98">
            <v>24.877000000000002</v>
          </cell>
          <cell r="AL98">
            <v>0</v>
          </cell>
          <cell r="AM98">
            <v>24.877000000000002</v>
          </cell>
          <cell r="AO98">
            <v>0</v>
          </cell>
          <cell r="AP98">
            <v>24.877000000000002</v>
          </cell>
          <cell r="AR98">
            <v>0</v>
          </cell>
          <cell r="AS98">
            <v>24.877000000000002</v>
          </cell>
          <cell r="AU98">
            <v>0</v>
          </cell>
          <cell r="AV98">
            <v>24.877000000000002</v>
          </cell>
          <cell r="AX98">
            <v>24.877000000000002</v>
          </cell>
        </row>
        <row r="99">
          <cell r="A99" t="str">
            <v>ETMUR</v>
          </cell>
          <cell r="D99" t="str">
            <v>Payroll Burden Under Recovery</v>
          </cell>
          <cell r="O99">
            <v>0</v>
          </cell>
          <cell r="R99">
            <v>0</v>
          </cell>
          <cell r="U99">
            <v>0</v>
          </cell>
          <cell r="X99">
            <v>0</v>
          </cell>
          <cell r="AA99">
            <v>0</v>
          </cell>
          <cell r="AD99">
            <v>0</v>
          </cell>
          <cell r="AG99">
            <v>0</v>
          </cell>
          <cell r="AJ99">
            <v>0</v>
          </cell>
          <cell r="AM99">
            <v>0</v>
          </cell>
          <cell r="AP99">
            <v>0</v>
          </cell>
          <cell r="AS99">
            <v>0</v>
          </cell>
          <cell r="AV99">
            <v>0</v>
          </cell>
          <cell r="AX99">
            <v>0</v>
          </cell>
        </row>
        <row r="100">
          <cell r="D100" t="str">
            <v>Total Engineering &amp; Construction Services</v>
          </cell>
          <cell r="O100">
            <v>23.516509999999997</v>
          </cell>
          <cell r="Q100">
            <v>-1.6970000000000003</v>
          </cell>
          <cell r="R100">
            <v>21.819509999999998</v>
          </cell>
          <cell r="T100">
            <v>4.0913047500000008</v>
          </cell>
          <cell r="U100">
            <v>25.91081475</v>
          </cell>
          <cell r="W100">
            <v>-1.4688147500000002</v>
          </cell>
          <cell r="X100">
            <v>24.442</v>
          </cell>
          <cell r="Z100">
            <v>0.35199999999999909</v>
          </cell>
          <cell r="AA100">
            <v>24.794</v>
          </cell>
          <cell r="AC100">
            <v>0</v>
          </cell>
          <cell r="AD100">
            <v>24.794</v>
          </cell>
          <cell r="AF100">
            <v>-0.18499999999999961</v>
          </cell>
          <cell r="AG100">
            <v>24.608999999999998</v>
          </cell>
          <cell r="AI100">
            <v>0.26800000000000013</v>
          </cell>
          <cell r="AJ100">
            <v>24.877000000000002</v>
          </cell>
          <cell r="AL100">
            <v>0</v>
          </cell>
          <cell r="AM100">
            <v>24.877000000000002</v>
          </cell>
          <cell r="AO100">
            <v>0</v>
          </cell>
          <cell r="AP100">
            <v>24.877000000000002</v>
          </cell>
          <cell r="AR100">
            <v>0</v>
          </cell>
          <cell r="AS100">
            <v>24.877000000000002</v>
          </cell>
          <cell r="AU100">
            <v>0</v>
          </cell>
          <cell r="AV100">
            <v>24.877000000000002</v>
          </cell>
          <cell r="AX100">
            <v>24.877000000000002</v>
          </cell>
        </row>
        <row r="101">
          <cell r="C101" t="str">
            <v>Asset Management Managed Programs &amp; Projects</v>
          </cell>
        </row>
        <row r="102">
          <cell r="D102" t="str">
            <v>System Investment Managed Programs &amp; Projects (SP = 213)</v>
          </cell>
        </row>
        <row r="103">
          <cell r="A103" t="str">
            <v>10131</v>
          </cell>
          <cell r="E103" t="str">
            <v>2002 Ancillary Systems</v>
          </cell>
          <cell r="O103">
            <v>0</v>
          </cell>
          <cell r="R103">
            <v>0</v>
          </cell>
          <cell r="U103">
            <v>0</v>
          </cell>
          <cell r="X103">
            <v>0</v>
          </cell>
          <cell r="AA103">
            <v>0</v>
          </cell>
          <cell r="AD103">
            <v>0</v>
          </cell>
          <cell r="AG103">
            <v>0</v>
          </cell>
          <cell r="AJ103">
            <v>0</v>
          </cell>
          <cell r="AM103">
            <v>0</v>
          </cell>
          <cell r="AP103">
            <v>0</v>
          </cell>
          <cell r="AS103">
            <v>0</v>
          </cell>
          <cell r="AV103">
            <v>0</v>
          </cell>
          <cell r="AX103">
            <v>0</v>
          </cell>
        </row>
        <row r="104">
          <cell r="A104" t="str">
            <v>11123</v>
          </cell>
          <cell r="E104" t="str">
            <v>2003 Ancillary Systems</v>
          </cell>
          <cell r="O104">
            <v>0</v>
          </cell>
          <cell r="R104">
            <v>0</v>
          </cell>
          <cell r="U104">
            <v>0</v>
          </cell>
          <cell r="X104">
            <v>0</v>
          </cell>
          <cell r="AA104">
            <v>0</v>
          </cell>
          <cell r="AD104">
            <v>0</v>
          </cell>
          <cell r="AG104">
            <v>0</v>
          </cell>
          <cell r="AJ104">
            <v>0</v>
          </cell>
          <cell r="AM104">
            <v>0</v>
          </cell>
          <cell r="AP104">
            <v>0</v>
          </cell>
          <cell r="AS104">
            <v>0</v>
          </cell>
          <cell r="AV104">
            <v>0</v>
          </cell>
          <cell r="AX104">
            <v>0</v>
          </cell>
        </row>
        <row r="105">
          <cell r="A105" t="str">
            <v>11124</v>
          </cell>
          <cell r="E105" t="str">
            <v>2004 Ancillary Systems</v>
          </cell>
          <cell r="O105">
            <v>0</v>
          </cell>
          <cell r="R105">
            <v>0</v>
          </cell>
          <cell r="U105">
            <v>0</v>
          </cell>
          <cell r="X105">
            <v>0</v>
          </cell>
          <cell r="AA105">
            <v>0</v>
          </cell>
          <cell r="AD105">
            <v>0</v>
          </cell>
          <cell r="AG105">
            <v>0</v>
          </cell>
          <cell r="AJ105">
            <v>0</v>
          </cell>
          <cell r="AM105">
            <v>0</v>
          </cell>
          <cell r="AP105">
            <v>0</v>
          </cell>
          <cell r="AS105">
            <v>0</v>
          </cell>
          <cell r="AV105">
            <v>0</v>
          </cell>
          <cell r="AX105">
            <v>0</v>
          </cell>
        </row>
        <row r="106">
          <cell r="A106" t="str">
            <v>11946</v>
          </cell>
          <cell r="E106" t="str">
            <v>Payment for Breach</v>
          </cell>
          <cell r="O106">
            <v>0</v>
          </cell>
          <cell r="R106">
            <v>0</v>
          </cell>
          <cell r="U106">
            <v>0</v>
          </cell>
          <cell r="X106">
            <v>0</v>
          </cell>
        </row>
        <row r="107">
          <cell r="A107" t="str">
            <v>12103</v>
          </cell>
          <cell r="E107" t="str">
            <v>2005 Ancillary Systems</v>
          </cell>
          <cell r="O107">
            <v>0</v>
          </cell>
          <cell r="R107">
            <v>0</v>
          </cell>
          <cell r="U107">
            <v>0</v>
          </cell>
          <cell r="X107">
            <v>0</v>
          </cell>
          <cell r="AA107">
            <v>0</v>
          </cell>
          <cell r="AD107">
            <v>0</v>
          </cell>
          <cell r="AG107">
            <v>0</v>
          </cell>
          <cell r="AJ107">
            <v>0</v>
          </cell>
          <cell r="AM107">
            <v>0</v>
          </cell>
          <cell r="AP107">
            <v>0</v>
          </cell>
          <cell r="AS107">
            <v>0</v>
          </cell>
          <cell r="AV107">
            <v>0</v>
          </cell>
          <cell r="AX107">
            <v>0</v>
          </cell>
        </row>
        <row r="108">
          <cell r="A108" t="str">
            <v>12271</v>
          </cell>
          <cell r="E108" t="str">
            <v>2005 Transmission Technology Program - Kinectrics</v>
          </cell>
          <cell r="O108">
            <v>0</v>
          </cell>
          <cell r="R108">
            <v>0</v>
          </cell>
          <cell r="U108">
            <v>0</v>
          </cell>
          <cell r="X108">
            <v>0</v>
          </cell>
        </row>
        <row r="109">
          <cell r="A109" t="str">
            <v>12387</v>
          </cell>
          <cell r="E109" t="str">
            <v>2005 - Capital Investment Write-offs</v>
          </cell>
          <cell r="O109">
            <v>0</v>
          </cell>
          <cell r="R109">
            <v>0</v>
          </cell>
          <cell r="U109">
            <v>0</v>
          </cell>
          <cell r="X109">
            <v>0</v>
          </cell>
        </row>
        <row r="110">
          <cell r="A110" t="str">
            <v>12778</v>
          </cell>
          <cell r="E110" t="str">
            <v>University Program</v>
          </cell>
          <cell r="O110">
            <v>0.16</v>
          </cell>
          <cell r="R110">
            <v>0.16</v>
          </cell>
          <cell r="U110">
            <v>0.16</v>
          </cell>
          <cell r="X110">
            <v>0.16</v>
          </cell>
          <cell r="AA110">
            <v>0.16</v>
          </cell>
          <cell r="AD110">
            <v>0.16</v>
          </cell>
          <cell r="AG110">
            <v>0.16</v>
          </cell>
          <cell r="AJ110">
            <v>0.16</v>
          </cell>
          <cell r="AM110">
            <v>0.16</v>
          </cell>
          <cell r="AP110">
            <v>0.16</v>
          </cell>
          <cell r="AS110">
            <v>0.16</v>
          </cell>
          <cell r="AV110">
            <v>0.16</v>
          </cell>
          <cell r="AX110">
            <v>0.16</v>
          </cell>
        </row>
        <row r="111">
          <cell r="A111" t="str">
            <v>13007</v>
          </cell>
          <cell r="E111" t="str">
            <v>2006 Ancillary Systems</v>
          </cell>
          <cell r="O111">
            <v>0</v>
          </cell>
          <cell r="R111">
            <v>0</v>
          </cell>
          <cell r="U111">
            <v>0</v>
          </cell>
          <cell r="X111">
            <v>0</v>
          </cell>
          <cell r="AA111">
            <v>0</v>
          </cell>
          <cell r="AD111">
            <v>0</v>
          </cell>
          <cell r="AG111">
            <v>0</v>
          </cell>
          <cell r="AJ111">
            <v>0</v>
          </cell>
          <cell r="AM111">
            <v>0</v>
          </cell>
          <cell r="AP111">
            <v>0</v>
          </cell>
          <cell r="AS111">
            <v>0</v>
          </cell>
          <cell r="AV111">
            <v>0</v>
          </cell>
          <cell r="AX111">
            <v>0</v>
          </cell>
        </row>
        <row r="112">
          <cell r="A112" t="str">
            <v>13247</v>
          </cell>
          <cell r="E112" t="str">
            <v>2006 Critical Failure Analysis</v>
          </cell>
          <cell r="O112">
            <v>0</v>
          </cell>
          <cell r="R112">
            <v>0</v>
          </cell>
          <cell r="U112">
            <v>0</v>
          </cell>
          <cell r="X112">
            <v>0</v>
          </cell>
          <cell r="AA112">
            <v>0</v>
          </cell>
          <cell r="AD112">
            <v>0</v>
          </cell>
          <cell r="AG112">
            <v>0</v>
          </cell>
          <cell r="AJ112">
            <v>0</v>
          </cell>
          <cell r="AM112">
            <v>0</v>
          </cell>
          <cell r="AP112">
            <v>0</v>
          </cell>
          <cell r="AS112">
            <v>0</v>
          </cell>
          <cell r="AV112">
            <v>0</v>
          </cell>
          <cell r="AX112">
            <v>0</v>
          </cell>
        </row>
        <row r="113">
          <cell r="A113" t="str">
            <v>13389</v>
          </cell>
          <cell r="E113" t="str">
            <v>DMOG membership fee</v>
          </cell>
          <cell r="O113">
            <v>0</v>
          </cell>
          <cell r="R113">
            <v>0</v>
          </cell>
          <cell r="U113">
            <v>0</v>
          </cell>
          <cell r="X113">
            <v>0</v>
          </cell>
          <cell r="AA113">
            <v>0</v>
          </cell>
          <cell r="AD113">
            <v>0</v>
          </cell>
          <cell r="AG113">
            <v>0</v>
          </cell>
          <cell r="AJ113">
            <v>0</v>
          </cell>
          <cell r="AM113">
            <v>0</v>
          </cell>
          <cell r="AP113">
            <v>0</v>
          </cell>
          <cell r="AS113">
            <v>0</v>
          </cell>
          <cell r="AV113">
            <v>0</v>
          </cell>
          <cell r="AX113">
            <v>0</v>
          </cell>
        </row>
        <row r="114">
          <cell r="A114">
            <v>13404</v>
          </cell>
          <cell r="E114" t="str">
            <v>2007 HV UG Cable Maintenance Program - Kinectrics Related Work</v>
          </cell>
          <cell r="O114">
            <v>0</v>
          </cell>
          <cell r="R114">
            <v>0</v>
          </cell>
          <cell r="U114">
            <v>0</v>
          </cell>
          <cell r="X114">
            <v>0</v>
          </cell>
          <cell r="AA114">
            <v>0</v>
          </cell>
          <cell r="AD114">
            <v>0</v>
          </cell>
          <cell r="AG114">
            <v>0</v>
          </cell>
          <cell r="AJ114">
            <v>0</v>
          </cell>
          <cell r="AM114">
            <v>0</v>
          </cell>
          <cell r="AP114">
            <v>0</v>
          </cell>
          <cell r="AS114">
            <v>0</v>
          </cell>
          <cell r="AV114">
            <v>0</v>
          </cell>
          <cell r="AX114">
            <v>0</v>
          </cell>
        </row>
        <row r="115">
          <cell r="A115">
            <v>13405</v>
          </cell>
          <cell r="E115" t="str">
            <v>2007+2008 HV UG Cable Maintenance - DMOG Fees</v>
          </cell>
          <cell r="O115">
            <v>0</v>
          </cell>
          <cell r="R115">
            <v>0</v>
          </cell>
          <cell r="U115">
            <v>0</v>
          </cell>
          <cell r="X115">
            <v>0</v>
          </cell>
          <cell r="AA115">
            <v>0</v>
          </cell>
          <cell r="AD115">
            <v>0</v>
          </cell>
          <cell r="AG115">
            <v>0</v>
          </cell>
          <cell r="AJ115">
            <v>0</v>
          </cell>
          <cell r="AM115">
            <v>0</v>
          </cell>
          <cell r="AP115">
            <v>0</v>
          </cell>
          <cell r="AS115">
            <v>0</v>
          </cell>
          <cell r="AV115">
            <v>0</v>
          </cell>
          <cell r="AX115">
            <v>0</v>
          </cell>
        </row>
        <row r="116">
          <cell r="A116">
            <v>13406</v>
          </cell>
          <cell r="E116" t="str">
            <v>2007+2008 HV UG Cable Maintenance - TPUCC Fees</v>
          </cell>
          <cell r="O116">
            <v>0</v>
          </cell>
          <cell r="R116">
            <v>0</v>
          </cell>
          <cell r="U116">
            <v>0</v>
          </cell>
          <cell r="X116">
            <v>0</v>
          </cell>
          <cell r="AA116">
            <v>0</v>
          </cell>
          <cell r="AD116">
            <v>0</v>
          </cell>
          <cell r="AG116">
            <v>0</v>
          </cell>
          <cell r="AJ116">
            <v>0</v>
          </cell>
          <cell r="AM116">
            <v>0</v>
          </cell>
          <cell r="AP116">
            <v>0</v>
          </cell>
          <cell r="AS116">
            <v>0</v>
          </cell>
          <cell r="AV116">
            <v>0</v>
          </cell>
          <cell r="AX116">
            <v>0</v>
          </cell>
        </row>
        <row r="117">
          <cell r="A117">
            <v>13409</v>
          </cell>
          <cell r="E117" t="str">
            <v>2008 HV UG Cable Maintenance Program - Kinectrics Related Work</v>
          </cell>
          <cell r="O117">
            <v>0</v>
          </cell>
          <cell r="R117">
            <v>0</v>
          </cell>
          <cell r="U117">
            <v>0</v>
          </cell>
          <cell r="X117">
            <v>0</v>
          </cell>
          <cell r="AA117">
            <v>0</v>
          </cell>
          <cell r="AD117">
            <v>0</v>
          </cell>
          <cell r="AG117">
            <v>0</v>
          </cell>
          <cell r="AJ117">
            <v>0</v>
          </cell>
          <cell r="AM117">
            <v>0</v>
          </cell>
          <cell r="AP117">
            <v>0</v>
          </cell>
          <cell r="AS117">
            <v>0</v>
          </cell>
          <cell r="AV117">
            <v>0</v>
          </cell>
          <cell r="AX117">
            <v>0</v>
          </cell>
        </row>
        <row r="118">
          <cell r="A118" t="str">
            <v>13448</v>
          </cell>
          <cell r="E118" t="str">
            <v>2006 Circuit Breaker</v>
          </cell>
          <cell r="O118">
            <v>0</v>
          </cell>
          <cell r="R118">
            <v>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S118">
            <v>0</v>
          </cell>
          <cell r="AV118">
            <v>0</v>
          </cell>
          <cell r="AX118">
            <v>0</v>
          </cell>
        </row>
        <row r="119">
          <cell r="A119">
            <v>13450</v>
          </cell>
          <cell r="E119" t="str">
            <v>2007+2008 HV UG Cable Maintenance - Locates OOC Fees</v>
          </cell>
          <cell r="O119">
            <v>0</v>
          </cell>
          <cell r="R119">
            <v>0</v>
          </cell>
          <cell r="U119">
            <v>0</v>
          </cell>
          <cell r="X119">
            <v>0</v>
          </cell>
          <cell r="AA119">
            <v>0</v>
          </cell>
          <cell r="AD119">
            <v>0</v>
          </cell>
          <cell r="AG119">
            <v>0</v>
          </cell>
          <cell r="AJ119">
            <v>0</v>
          </cell>
          <cell r="AM119">
            <v>0</v>
          </cell>
          <cell r="AP119">
            <v>0</v>
          </cell>
          <cell r="AS119">
            <v>0</v>
          </cell>
          <cell r="AV119">
            <v>0</v>
          </cell>
          <cell r="AX119">
            <v>0</v>
          </cell>
        </row>
        <row r="120">
          <cell r="A120">
            <v>13452</v>
          </cell>
          <cell r="E120" t="str">
            <v>2007 Insulator Failures Analysis - Kinectrics</v>
          </cell>
          <cell r="O120">
            <v>0</v>
          </cell>
          <cell r="R120">
            <v>0</v>
          </cell>
          <cell r="U120">
            <v>0</v>
          </cell>
          <cell r="X120">
            <v>0</v>
          </cell>
          <cell r="AA120">
            <v>0</v>
          </cell>
          <cell r="AD120">
            <v>0</v>
          </cell>
          <cell r="AG120">
            <v>0</v>
          </cell>
          <cell r="AJ120">
            <v>0</v>
          </cell>
          <cell r="AM120">
            <v>0</v>
          </cell>
          <cell r="AP120">
            <v>0</v>
          </cell>
          <cell r="AS120">
            <v>0</v>
          </cell>
          <cell r="AV120">
            <v>0</v>
          </cell>
          <cell r="AX120">
            <v>0</v>
          </cell>
        </row>
        <row r="121">
          <cell r="A121" t="str">
            <v>13453</v>
          </cell>
          <cell r="E121" t="str">
            <v>OH Component Analysis</v>
          </cell>
          <cell r="O121">
            <v>0</v>
          </cell>
          <cell r="R121">
            <v>0</v>
          </cell>
          <cell r="U121">
            <v>0</v>
          </cell>
          <cell r="X121">
            <v>0</v>
          </cell>
          <cell r="AA121">
            <v>0</v>
          </cell>
          <cell r="AD121">
            <v>0</v>
          </cell>
          <cell r="AG121">
            <v>0</v>
          </cell>
          <cell r="AJ121">
            <v>0</v>
          </cell>
          <cell r="AM121">
            <v>0</v>
          </cell>
          <cell r="AP121">
            <v>0</v>
          </cell>
          <cell r="AS121">
            <v>0</v>
          </cell>
          <cell r="AV121">
            <v>0</v>
          </cell>
          <cell r="AX121">
            <v>0</v>
          </cell>
        </row>
        <row r="122">
          <cell r="A122">
            <v>13467</v>
          </cell>
          <cell r="E122" t="str">
            <v>Operation of Telecom Services - HOT</v>
          </cell>
          <cell r="O122">
            <v>0</v>
          </cell>
          <cell r="R122">
            <v>0</v>
          </cell>
          <cell r="U122">
            <v>0</v>
          </cell>
          <cell r="X122">
            <v>0</v>
          </cell>
          <cell r="AA122">
            <v>0</v>
          </cell>
          <cell r="AD122">
            <v>0</v>
          </cell>
          <cell r="AG122">
            <v>0</v>
          </cell>
          <cell r="AJ122">
            <v>0</v>
          </cell>
          <cell r="AM122">
            <v>0</v>
          </cell>
          <cell r="AP122">
            <v>0</v>
          </cell>
          <cell r="AS122">
            <v>0</v>
          </cell>
          <cell r="AV122">
            <v>0</v>
          </cell>
          <cell r="AX122">
            <v>0</v>
          </cell>
        </row>
        <row r="123">
          <cell r="A123">
            <v>13468</v>
          </cell>
          <cell r="E123" t="str">
            <v>Leased Telecom Facilities - HOT</v>
          </cell>
          <cell r="O123">
            <v>0</v>
          </cell>
          <cell r="R123">
            <v>0</v>
          </cell>
          <cell r="U123">
            <v>0</v>
          </cell>
          <cell r="X123">
            <v>0</v>
          </cell>
          <cell r="AA123">
            <v>0</v>
          </cell>
          <cell r="AD123">
            <v>0</v>
          </cell>
          <cell r="AG123">
            <v>0</v>
          </cell>
          <cell r="AJ123">
            <v>0</v>
          </cell>
          <cell r="AM123">
            <v>0</v>
          </cell>
          <cell r="AP123">
            <v>0</v>
          </cell>
          <cell r="AS123">
            <v>0</v>
          </cell>
          <cell r="AV123">
            <v>0</v>
          </cell>
          <cell r="AX123">
            <v>0</v>
          </cell>
        </row>
        <row r="124">
          <cell r="A124">
            <v>13516</v>
          </cell>
          <cell r="E124" t="str">
            <v>2007 &amp; 2008 Payments to OPG</v>
          </cell>
          <cell r="O124">
            <v>0</v>
          </cell>
          <cell r="R124">
            <v>0</v>
          </cell>
          <cell r="U124">
            <v>0</v>
          </cell>
          <cell r="X124">
            <v>0</v>
          </cell>
          <cell r="AA124">
            <v>0</v>
          </cell>
          <cell r="AD124">
            <v>0</v>
          </cell>
          <cell r="AG124">
            <v>0</v>
          </cell>
          <cell r="AJ124">
            <v>0</v>
          </cell>
          <cell r="AM124">
            <v>0</v>
          </cell>
          <cell r="AP124">
            <v>0</v>
          </cell>
          <cell r="AS124">
            <v>0</v>
          </cell>
          <cell r="AV124">
            <v>0</v>
          </cell>
          <cell r="AX124">
            <v>0</v>
          </cell>
        </row>
        <row r="125">
          <cell r="A125" t="str">
            <v>13599</v>
          </cell>
          <cell r="E125" t="str">
            <v>Capital Investment Write-offs</v>
          </cell>
          <cell r="O125">
            <v>0.27273000000000003</v>
          </cell>
          <cell r="R125">
            <v>0.27273000000000003</v>
          </cell>
          <cell r="U125">
            <v>0.27273000000000003</v>
          </cell>
          <cell r="X125">
            <v>0.27273000000000003</v>
          </cell>
          <cell r="AA125">
            <v>0.27273000000000003</v>
          </cell>
          <cell r="AD125">
            <v>0.27273000000000003</v>
          </cell>
          <cell r="AG125">
            <v>0.27273000000000003</v>
          </cell>
          <cell r="AJ125">
            <v>0.27273000000000003</v>
          </cell>
          <cell r="AM125">
            <v>0.27273000000000003</v>
          </cell>
          <cell r="AP125">
            <v>0.27273000000000003</v>
          </cell>
          <cell r="AS125">
            <v>0.27273000000000003</v>
          </cell>
          <cell r="AV125">
            <v>0.27273000000000003</v>
          </cell>
          <cell r="AX125">
            <v>0.27273000000000003</v>
          </cell>
        </row>
        <row r="126">
          <cell r="A126">
            <v>13600</v>
          </cell>
          <cell r="E126" t="str">
            <v>2007 Technical Support External</v>
          </cell>
          <cell r="O126">
            <v>0</v>
          </cell>
          <cell r="R126">
            <v>0</v>
          </cell>
          <cell r="U126">
            <v>0</v>
          </cell>
          <cell r="X126">
            <v>0</v>
          </cell>
          <cell r="AA126">
            <v>0</v>
          </cell>
          <cell r="AD126">
            <v>0</v>
          </cell>
          <cell r="AG126">
            <v>0</v>
          </cell>
          <cell r="AJ126">
            <v>0</v>
          </cell>
          <cell r="AM126">
            <v>0</v>
          </cell>
          <cell r="AP126">
            <v>0</v>
          </cell>
          <cell r="AS126">
            <v>0</v>
          </cell>
          <cell r="AV126">
            <v>0</v>
          </cell>
          <cell r="AX126">
            <v>0</v>
          </cell>
        </row>
        <row r="127">
          <cell r="A127" t="str">
            <v>13601</v>
          </cell>
          <cell r="E127" t="str">
            <v>Technical Support External</v>
          </cell>
          <cell r="O127">
            <v>0.72727000000000019</v>
          </cell>
          <cell r="R127">
            <v>0.72727000000000019</v>
          </cell>
          <cell r="U127">
            <v>0.72727000000000019</v>
          </cell>
          <cell r="X127">
            <v>0.72727000000000019</v>
          </cell>
          <cell r="AA127">
            <v>0.72727000000000019</v>
          </cell>
          <cell r="AD127">
            <v>0.72727000000000019</v>
          </cell>
          <cell r="AG127">
            <v>0.72727000000000019</v>
          </cell>
          <cell r="AJ127">
            <v>0.72727000000000019</v>
          </cell>
          <cell r="AM127">
            <v>0.72727000000000019</v>
          </cell>
          <cell r="AP127">
            <v>0.72727000000000019</v>
          </cell>
          <cell r="AS127">
            <v>0.72727000000000019</v>
          </cell>
          <cell r="AV127">
            <v>0.72727000000000019</v>
          </cell>
          <cell r="AX127">
            <v>0.72727000000000019</v>
          </cell>
        </row>
        <row r="128">
          <cell r="A128" t="str">
            <v>13624</v>
          </cell>
          <cell r="E128" t="str">
            <v>HOT Technical Support/Requests</v>
          </cell>
          <cell r="O128">
            <v>0.2</v>
          </cell>
          <cell r="R128">
            <v>0.2</v>
          </cell>
          <cell r="U128">
            <v>0.2</v>
          </cell>
          <cell r="X128">
            <v>0.2</v>
          </cell>
          <cell r="AA128">
            <v>0.2</v>
          </cell>
          <cell r="AD128">
            <v>0.2</v>
          </cell>
          <cell r="AG128">
            <v>0.2</v>
          </cell>
          <cell r="AJ128">
            <v>0.2</v>
          </cell>
          <cell r="AM128">
            <v>0.2</v>
          </cell>
          <cell r="AP128">
            <v>0.2</v>
          </cell>
          <cell r="AS128">
            <v>0.2</v>
          </cell>
          <cell r="AV128">
            <v>0.2</v>
          </cell>
          <cell r="AX128">
            <v>0.2</v>
          </cell>
        </row>
        <row r="129">
          <cell r="A129" t="str">
            <v>13626</v>
          </cell>
          <cell r="E129" t="str">
            <v>Approved work</v>
          </cell>
          <cell r="O129">
            <v>0</v>
          </cell>
          <cell r="R129">
            <v>0</v>
          </cell>
          <cell r="U129">
            <v>0</v>
          </cell>
          <cell r="X129">
            <v>0</v>
          </cell>
          <cell r="AA129">
            <v>0</v>
          </cell>
          <cell r="AD129">
            <v>0</v>
          </cell>
          <cell r="AG129">
            <v>0</v>
          </cell>
          <cell r="AJ129">
            <v>0</v>
          </cell>
          <cell r="AM129">
            <v>0</v>
          </cell>
          <cell r="AP129">
            <v>0</v>
          </cell>
          <cell r="AS129">
            <v>0</v>
          </cell>
          <cell r="AV129">
            <v>0</v>
          </cell>
          <cell r="AX129">
            <v>0</v>
          </cell>
        </row>
        <row r="130">
          <cell r="A130">
            <v>13757</v>
          </cell>
          <cell r="E130" t="str">
            <v>2007 Tx Standards Program - External</v>
          </cell>
          <cell r="O130">
            <v>0</v>
          </cell>
          <cell r="R130">
            <v>0</v>
          </cell>
          <cell r="U130">
            <v>0</v>
          </cell>
          <cell r="X130">
            <v>0</v>
          </cell>
          <cell r="AA130">
            <v>0</v>
          </cell>
          <cell r="AD130">
            <v>0</v>
          </cell>
          <cell r="AG130">
            <v>0</v>
          </cell>
          <cell r="AJ130">
            <v>0</v>
          </cell>
          <cell r="AM130">
            <v>0</v>
          </cell>
          <cell r="AP130">
            <v>0</v>
          </cell>
          <cell r="AS130">
            <v>0</v>
          </cell>
          <cell r="AV130">
            <v>0</v>
          </cell>
          <cell r="AX130">
            <v>0</v>
          </cell>
        </row>
        <row r="131">
          <cell r="A131">
            <v>13760</v>
          </cell>
          <cell r="E131" t="str">
            <v>2007 Tx R&amp;D Technology Program - External</v>
          </cell>
          <cell r="O131">
            <v>0</v>
          </cell>
          <cell r="R131">
            <v>0</v>
          </cell>
          <cell r="U131">
            <v>0</v>
          </cell>
          <cell r="X131">
            <v>0</v>
          </cell>
          <cell r="AA131">
            <v>0</v>
          </cell>
          <cell r="AD131">
            <v>0</v>
          </cell>
          <cell r="AG131">
            <v>0</v>
          </cell>
          <cell r="AJ131">
            <v>0</v>
          </cell>
          <cell r="AM131">
            <v>0</v>
          </cell>
          <cell r="AP131">
            <v>0</v>
          </cell>
          <cell r="AS131">
            <v>0</v>
          </cell>
          <cell r="AV131">
            <v>0</v>
          </cell>
          <cell r="AX131">
            <v>0</v>
          </cell>
        </row>
        <row r="132">
          <cell r="A132">
            <v>13819</v>
          </cell>
          <cell r="E132" t="str">
            <v>2007 &amp; 2008 Tx R&amp;D Technology Program - EPRI</v>
          </cell>
          <cell r="O132">
            <v>0</v>
          </cell>
          <cell r="R132">
            <v>0</v>
          </cell>
          <cell r="U132">
            <v>0</v>
          </cell>
          <cell r="X132">
            <v>0</v>
          </cell>
          <cell r="AA132">
            <v>0</v>
          </cell>
          <cell r="AD132">
            <v>0</v>
          </cell>
          <cell r="AG132">
            <v>0</v>
          </cell>
          <cell r="AJ132">
            <v>0</v>
          </cell>
          <cell r="AM132">
            <v>0</v>
          </cell>
          <cell r="AP132">
            <v>0</v>
          </cell>
          <cell r="AS132">
            <v>0</v>
          </cell>
          <cell r="AV132">
            <v>0</v>
          </cell>
          <cell r="AX132">
            <v>0</v>
          </cell>
        </row>
        <row r="133">
          <cell r="A133">
            <v>13820</v>
          </cell>
          <cell r="E133" t="str">
            <v>2007 &amp; 2008 R&amp;D Tx Technology Program - CEATI</v>
          </cell>
          <cell r="O133">
            <v>0</v>
          </cell>
          <cell r="R133">
            <v>0</v>
          </cell>
          <cell r="U133">
            <v>0</v>
          </cell>
          <cell r="X133">
            <v>0</v>
          </cell>
          <cell r="AA133">
            <v>0</v>
          </cell>
          <cell r="AD133">
            <v>0</v>
          </cell>
          <cell r="AG133">
            <v>0</v>
          </cell>
          <cell r="AJ133">
            <v>0</v>
          </cell>
          <cell r="AM133">
            <v>0</v>
          </cell>
          <cell r="AP133">
            <v>0</v>
          </cell>
          <cell r="AS133">
            <v>0</v>
          </cell>
          <cell r="AV133">
            <v>0</v>
          </cell>
          <cell r="AX133">
            <v>0</v>
          </cell>
        </row>
        <row r="134">
          <cell r="A134" t="str">
            <v>13909</v>
          </cell>
          <cell r="E134" t="str">
            <v>RFP for Tests Analysis</v>
          </cell>
          <cell r="O134">
            <v>0</v>
          </cell>
          <cell r="R134">
            <v>0</v>
          </cell>
          <cell r="U134">
            <v>0</v>
          </cell>
          <cell r="X134">
            <v>0</v>
          </cell>
          <cell r="AA134">
            <v>0</v>
          </cell>
          <cell r="AD134">
            <v>0</v>
          </cell>
          <cell r="AG134">
            <v>0</v>
          </cell>
          <cell r="AJ134">
            <v>0</v>
          </cell>
          <cell r="AM134">
            <v>0</v>
          </cell>
          <cell r="AP134">
            <v>0</v>
          </cell>
          <cell r="AS134">
            <v>0</v>
          </cell>
          <cell r="AV134">
            <v>0</v>
          </cell>
          <cell r="AX134">
            <v>0</v>
          </cell>
        </row>
        <row r="135">
          <cell r="A135" t="str">
            <v>13942</v>
          </cell>
          <cell r="E135" t="str">
            <v>Approval to Negotiate</v>
          </cell>
          <cell r="O135">
            <v>0</v>
          </cell>
          <cell r="R135">
            <v>0</v>
          </cell>
          <cell r="U135">
            <v>0</v>
          </cell>
          <cell r="X135">
            <v>0</v>
          </cell>
          <cell r="AA135">
            <v>0</v>
          </cell>
          <cell r="AD135">
            <v>0</v>
          </cell>
          <cell r="AG135">
            <v>0</v>
          </cell>
          <cell r="AJ135">
            <v>0</v>
          </cell>
          <cell r="AM135">
            <v>0</v>
          </cell>
          <cell r="AP135">
            <v>0</v>
          </cell>
          <cell r="AS135">
            <v>0</v>
          </cell>
          <cell r="AV135">
            <v>0</v>
          </cell>
          <cell r="AX135">
            <v>0</v>
          </cell>
        </row>
        <row r="136">
          <cell r="A136" t="str">
            <v>13946</v>
          </cell>
          <cell r="E136" t="str">
            <v>Measurements of GIC</v>
          </cell>
          <cell r="O136">
            <v>0</v>
          </cell>
          <cell r="R136">
            <v>0</v>
          </cell>
          <cell r="U136">
            <v>0</v>
          </cell>
          <cell r="X136">
            <v>0</v>
          </cell>
          <cell r="AA136">
            <v>0</v>
          </cell>
          <cell r="AD136">
            <v>0</v>
          </cell>
          <cell r="AG136">
            <v>0</v>
          </cell>
          <cell r="AJ136">
            <v>0</v>
          </cell>
          <cell r="AM136">
            <v>0</v>
          </cell>
          <cell r="AP136">
            <v>0</v>
          </cell>
          <cell r="AS136">
            <v>0</v>
          </cell>
          <cell r="AV136">
            <v>0</v>
          </cell>
          <cell r="AX136">
            <v>0</v>
          </cell>
        </row>
        <row r="137">
          <cell r="A137" t="str">
            <v>14032</v>
          </cell>
          <cell r="E137" t="str">
            <v>RFT</v>
          </cell>
          <cell r="O137">
            <v>0</v>
          </cell>
          <cell r="R137">
            <v>0</v>
          </cell>
          <cell r="U137">
            <v>0</v>
          </cell>
          <cell r="X137">
            <v>0</v>
          </cell>
          <cell r="AA137">
            <v>0</v>
          </cell>
          <cell r="AD137">
            <v>0</v>
          </cell>
          <cell r="AG137">
            <v>0</v>
          </cell>
          <cell r="AJ137">
            <v>0</v>
          </cell>
          <cell r="AM137">
            <v>0</v>
          </cell>
          <cell r="AP137">
            <v>0</v>
          </cell>
          <cell r="AS137">
            <v>0</v>
          </cell>
          <cell r="AV137">
            <v>0</v>
          </cell>
          <cell r="AX137">
            <v>0</v>
          </cell>
        </row>
        <row r="138">
          <cell r="A138" t="str">
            <v>14052</v>
          </cell>
          <cell r="E138" t="str">
            <v>2009 HG UG Cable Mtce-Kinectri</v>
          </cell>
          <cell r="O138">
            <v>0</v>
          </cell>
          <cell r="R138">
            <v>0</v>
          </cell>
          <cell r="U138">
            <v>0</v>
          </cell>
          <cell r="X138">
            <v>0</v>
          </cell>
          <cell r="AA138">
            <v>0</v>
          </cell>
          <cell r="AD138">
            <v>0</v>
          </cell>
          <cell r="AG138">
            <v>0</v>
          </cell>
          <cell r="AJ138">
            <v>0</v>
          </cell>
          <cell r="AM138">
            <v>0</v>
          </cell>
          <cell r="AP138">
            <v>0</v>
          </cell>
          <cell r="AS138">
            <v>0</v>
          </cell>
          <cell r="AV138">
            <v>0</v>
          </cell>
          <cell r="AX138">
            <v>0</v>
          </cell>
        </row>
        <row r="139">
          <cell r="A139" t="str">
            <v>14058</v>
          </cell>
          <cell r="E139" t="str">
            <v>2009- TPUCC Fees</v>
          </cell>
          <cell r="O139">
            <v>0</v>
          </cell>
          <cell r="R139">
            <v>0</v>
          </cell>
          <cell r="U139">
            <v>0</v>
          </cell>
          <cell r="X139">
            <v>0</v>
          </cell>
          <cell r="AA139">
            <v>0</v>
          </cell>
          <cell r="AD139">
            <v>0</v>
          </cell>
          <cell r="AG139">
            <v>0</v>
          </cell>
          <cell r="AJ139">
            <v>0</v>
          </cell>
          <cell r="AM139">
            <v>0</v>
          </cell>
          <cell r="AP139">
            <v>0</v>
          </cell>
          <cell r="AS139">
            <v>0</v>
          </cell>
          <cell r="AV139">
            <v>0</v>
          </cell>
          <cell r="AX139">
            <v>0</v>
          </cell>
        </row>
        <row r="140">
          <cell r="A140" t="str">
            <v>14179</v>
          </cell>
          <cell r="E140" t="str">
            <v>Richview TS SC22</v>
          </cell>
          <cell r="O140">
            <v>0</v>
          </cell>
          <cell r="R140">
            <v>0</v>
          </cell>
          <cell r="U140">
            <v>0</v>
          </cell>
          <cell r="X140">
            <v>0</v>
          </cell>
          <cell r="AA140">
            <v>0</v>
          </cell>
          <cell r="AD140">
            <v>0</v>
          </cell>
          <cell r="AG140">
            <v>0</v>
          </cell>
          <cell r="AJ140">
            <v>0</v>
          </cell>
          <cell r="AM140">
            <v>0</v>
          </cell>
          <cell r="AP140">
            <v>0</v>
          </cell>
          <cell r="AS140">
            <v>0</v>
          </cell>
          <cell r="AV140">
            <v>0</v>
          </cell>
          <cell r="AX140">
            <v>0</v>
          </cell>
        </row>
        <row r="141">
          <cell r="A141" t="str">
            <v>14209</v>
          </cell>
          <cell r="E141" t="str">
            <v>Payments for Ancillary Services to Third Parties</v>
          </cell>
          <cell r="O141">
            <v>2</v>
          </cell>
          <cell r="R141">
            <v>2</v>
          </cell>
          <cell r="U141">
            <v>2</v>
          </cell>
          <cell r="X141">
            <v>2</v>
          </cell>
          <cell r="AA141">
            <v>2</v>
          </cell>
          <cell r="AD141">
            <v>2</v>
          </cell>
          <cell r="AG141">
            <v>2</v>
          </cell>
          <cell r="AJ141">
            <v>2</v>
          </cell>
          <cell r="AM141">
            <v>2</v>
          </cell>
          <cell r="AP141">
            <v>2</v>
          </cell>
          <cell r="AS141">
            <v>2</v>
          </cell>
          <cell r="AV141">
            <v>2</v>
          </cell>
          <cell r="AX141">
            <v>2</v>
          </cell>
        </row>
        <row r="142">
          <cell r="A142" t="str">
            <v>14276</v>
          </cell>
          <cell r="E142" t="str">
            <v>Alarm Based Monitoring &amp; Response</v>
          </cell>
          <cell r="O142">
            <v>1.9</v>
          </cell>
          <cell r="R142">
            <v>1.9</v>
          </cell>
          <cell r="U142">
            <v>1.9</v>
          </cell>
          <cell r="X142">
            <v>1.9</v>
          </cell>
          <cell r="AA142">
            <v>1.9</v>
          </cell>
          <cell r="AD142">
            <v>1.9</v>
          </cell>
          <cell r="AG142">
            <v>1.9</v>
          </cell>
          <cell r="AJ142">
            <v>1.9</v>
          </cell>
          <cell r="AM142">
            <v>1.9</v>
          </cell>
          <cell r="AP142">
            <v>1.9</v>
          </cell>
          <cell r="AS142">
            <v>1.9</v>
          </cell>
          <cell r="AV142">
            <v>1.9</v>
          </cell>
          <cell r="AX142">
            <v>1.9</v>
          </cell>
        </row>
        <row r="143">
          <cell r="A143" t="str">
            <v>14291</v>
          </cell>
          <cell r="E143" t="str">
            <v>PMR Maintenance Lease</v>
          </cell>
          <cell r="O143">
            <v>2.7</v>
          </cell>
          <cell r="R143">
            <v>2.7</v>
          </cell>
          <cell r="U143">
            <v>2.7</v>
          </cell>
          <cell r="X143">
            <v>2.7</v>
          </cell>
          <cell r="AA143">
            <v>2.7</v>
          </cell>
          <cell r="AD143">
            <v>2.7</v>
          </cell>
          <cell r="AG143">
            <v>2.7</v>
          </cell>
          <cell r="AJ143">
            <v>2.7</v>
          </cell>
          <cell r="AM143">
            <v>2.7</v>
          </cell>
          <cell r="AP143">
            <v>2.7</v>
          </cell>
          <cell r="AS143">
            <v>2.7</v>
          </cell>
          <cell r="AV143">
            <v>2.7</v>
          </cell>
          <cell r="AX143">
            <v>2.7</v>
          </cell>
        </row>
        <row r="144">
          <cell r="A144" t="str">
            <v>14292</v>
          </cell>
          <cell r="E144" t="str">
            <v>IEC 61850 Mtce and Test</v>
          </cell>
          <cell r="O144">
            <v>0</v>
          </cell>
          <cell r="R144">
            <v>0</v>
          </cell>
          <cell r="U144">
            <v>0</v>
          </cell>
          <cell r="X144">
            <v>0</v>
          </cell>
          <cell r="AA144">
            <v>0</v>
          </cell>
          <cell r="AD144">
            <v>0</v>
          </cell>
          <cell r="AG144">
            <v>0</v>
          </cell>
          <cell r="AJ144">
            <v>0</v>
          </cell>
          <cell r="AM144">
            <v>0</v>
          </cell>
          <cell r="AP144">
            <v>0</v>
          </cell>
          <cell r="AS144">
            <v>0</v>
          </cell>
          <cell r="AV144">
            <v>0</v>
          </cell>
          <cell r="AX144">
            <v>0</v>
          </cell>
        </row>
        <row r="145">
          <cell r="A145" t="str">
            <v>14294</v>
          </cell>
          <cell r="E145" t="str">
            <v>External R&amp;D Program</v>
          </cell>
          <cell r="O145">
            <v>5.3630000000000004</v>
          </cell>
          <cell r="R145">
            <v>5.3630000000000004</v>
          </cell>
          <cell r="U145">
            <v>5.3630000000000004</v>
          </cell>
          <cell r="X145">
            <v>5.3630000000000004</v>
          </cell>
          <cell r="AA145">
            <v>5.3630000000000004</v>
          </cell>
          <cell r="AD145">
            <v>5.3630000000000004</v>
          </cell>
          <cell r="AG145">
            <v>5.3630000000000004</v>
          </cell>
          <cell r="AJ145">
            <v>5.3630000000000004</v>
          </cell>
          <cell r="AM145">
            <v>5.3630000000000004</v>
          </cell>
          <cell r="AP145">
            <v>5.3630000000000004</v>
          </cell>
          <cell r="AS145">
            <v>5.3630000000000004</v>
          </cell>
          <cell r="AV145">
            <v>5.3630000000000004</v>
          </cell>
          <cell r="AX145">
            <v>5.3630000000000004</v>
          </cell>
        </row>
        <row r="146">
          <cell r="A146" t="str">
            <v>14375</v>
          </cell>
          <cell r="E146" t="str">
            <v>ACA Studies for Demerger Sites</v>
          </cell>
          <cell r="O146">
            <v>0</v>
          </cell>
          <cell r="R146">
            <v>0</v>
          </cell>
          <cell r="U146">
            <v>0</v>
          </cell>
          <cell r="X146">
            <v>0</v>
          </cell>
          <cell r="AA146">
            <v>0</v>
          </cell>
          <cell r="AD146">
            <v>0</v>
          </cell>
          <cell r="AG146">
            <v>0</v>
          </cell>
          <cell r="AJ146">
            <v>0</v>
          </cell>
          <cell r="AM146">
            <v>0</v>
          </cell>
          <cell r="AP146">
            <v>0</v>
          </cell>
          <cell r="AS146">
            <v>0</v>
          </cell>
          <cell r="AV146">
            <v>0</v>
          </cell>
          <cell r="AX146">
            <v>0</v>
          </cell>
        </row>
        <row r="147">
          <cell r="A147" t="str">
            <v>14424</v>
          </cell>
          <cell r="E147" t="str">
            <v>Award for overhead study</v>
          </cell>
          <cell r="O147">
            <v>0</v>
          </cell>
          <cell r="R147">
            <v>0</v>
          </cell>
          <cell r="U147">
            <v>0</v>
          </cell>
          <cell r="X147">
            <v>0</v>
          </cell>
          <cell r="AA147">
            <v>0</v>
          </cell>
          <cell r="AD147">
            <v>0</v>
          </cell>
          <cell r="AG147">
            <v>0</v>
          </cell>
          <cell r="AJ147">
            <v>0</v>
          </cell>
          <cell r="AM147">
            <v>0</v>
          </cell>
          <cell r="AP147">
            <v>0</v>
          </cell>
          <cell r="AS147">
            <v>0</v>
          </cell>
          <cell r="AV147">
            <v>0</v>
          </cell>
          <cell r="AX147">
            <v>0</v>
          </cell>
        </row>
        <row r="148">
          <cell r="A148" t="str">
            <v>14452</v>
          </cell>
          <cell r="E148" t="str">
            <v>OSS Phase 1 Upgrades</v>
          </cell>
          <cell r="O148">
            <v>0</v>
          </cell>
          <cell r="R148">
            <v>0</v>
          </cell>
          <cell r="U148">
            <v>0</v>
          </cell>
          <cell r="X148">
            <v>0</v>
          </cell>
          <cell r="AA148">
            <v>0</v>
          </cell>
          <cell r="AD148">
            <v>0</v>
          </cell>
          <cell r="AG148">
            <v>0</v>
          </cell>
          <cell r="AJ148">
            <v>0</v>
          </cell>
          <cell r="AM148">
            <v>0</v>
          </cell>
          <cell r="AP148">
            <v>0</v>
          </cell>
          <cell r="AS148">
            <v>0</v>
          </cell>
          <cell r="AV148">
            <v>0</v>
          </cell>
          <cell r="AX148">
            <v>0</v>
          </cell>
        </row>
        <row r="149">
          <cell r="A149" t="str">
            <v>14545</v>
          </cell>
          <cell r="E149" t="str">
            <v>Collection Processing</v>
          </cell>
          <cell r="O149">
            <v>0</v>
          </cell>
          <cell r="R149">
            <v>0</v>
          </cell>
          <cell r="U149">
            <v>0</v>
          </cell>
          <cell r="X149">
            <v>0</v>
          </cell>
          <cell r="AA149">
            <v>0</v>
          </cell>
          <cell r="AD149">
            <v>0</v>
          </cell>
          <cell r="AG149">
            <v>0</v>
          </cell>
          <cell r="AJ149">
            <v>0</v>
          </cell>
          <cell r="AM149">
            <v>0</v>
          </cell>
          <cell r="AP149">
            <v>0</v>
          </cell>
          <cell r="AS149">
            <v>0</v>
          </cell>
          <cell r="AV149">
            <v>0</v>
          </cell>
          <cell r="AX149">
            <v>0</v>
          </cell>
        </row>
        <row r="150">
          <cell r="A150" t="str">
            <v>14561</v>
          </cell>
          <cell r="E150" t="str">
            <v>TLGIS Data Update</v>
          </cell>
          <cell r="O150">
            <v>0</v>
          </cell>
          <cell r="R150">
            <v>0</v>
          </cell>
          <cell r="U150">
            <v>0</v>
          </cell>
          <cell r="X150">
            <v>0</v>
          </cell>
          <cell r="AA150">
            <v>0</v>
          </cell>
          <cell r="AD150">
            <v>0</v>
          </cell>
          <cell r="AG150">
            <v>0</v>
          </cell>
          <cell r="AJ150">
            <v>0</v>
          </cell>
          <cell r="AM150">
            <v>0</v>
          </cell>
          <cell r="AP150">
            <v>0</v>
          </cell>
          <cell r="AS150">
            <v>0</v>
          </cell>
          <cell r="AV150">
            <v>0</v>
          </cell>
          <cell r="AX150">
            <v>0</v>
          </cell>
        </row>
        <row r="151">
          <cell r="A151" t="str">
            <v>14639</v>
          </cell>
          <cell r="E151" t="str">
            <v>Tx University Program</v>
          </cell>
          <cell r="O151">
            <v>0</v>
          </cell>
          <cell r="R151">
            <v>0</v>
          </cell>
          <cell r="U151">
            <v>0</v>
          </cell>
          <cell r="X151">
            <v>0</v>
          </cell>
          <cell r="AA151">
            <v>0</v>
          </cell>
          <cell r="AD151">
            <v>0</v>
          </cell>
          <cell r="AG151">
            <v>0</v>
          </cell>
          <cell r="AJ151">
            <v>0</v>
          </cell>
          <cell r="AM151">
            <v>0</v>
          </cell>
          <cell r="AP151">
            <v>0</v>
          </cell>
          <cell r="AS151">
            <v>0</v>
          </cell>
          <cell r="AV151">
            <v>0</v>
          </cell>
          <cell r="AX151">
            <v>0</v>
          </cell>
        </row>
        <row r="152">
          <cell r="A152" t="str">
            <v>14941</v>
          </cell>
          <cell r="E152" t="str">
            <v>Synchrophasor Real Time Dyn</v>
          </cell>
          <cell r="O152">
            <v>0</v>
          </cell>
          <cell r="R152">
            <v>0</v>
          </cell>
          <cell r="U152">
            <v>0</v>
          </cell>
          <cell r="X152">
            <v>0</v>
          </cell>
          <cell r="AA152">
            <v>0</v>
          </cell>
          <cell r="AD152">
            <v>0</v>
          </cell>
          <cell r="AG152">
            <v>0</v>
          </cell>
          <cell r="AJ152">
            <v>0</v>
          </cell>
          <cell r="AM152">
            <v>0</v>
          </cell>
          <cell r="AP152">
            <v>0</v>
          </cell>
          <cell r="AS152">
            <v>0</v>
          </cell>
          <cell r="AV152">
            <v>0</v>
          </cell>
          <cell r="AX152">
            <v>0</v>
          </cell>
        </row>
        <row r="153">
          <cell r="A153" t="str">
            <v>14960</v>
          </cell>
          <cell r="E153" t="str">
            <v>Copper Theft Deterrent</v>
          </cell>
          <cell r="O153">
            <v>0</v>
          </cell>
          <cell r="R153">
            <v>0</v>
          </cell>
          <cell r="U153">
            <v>0</v>
          </cell>
          <cell r="X153">
            <v>0</v>
          </cell>
          <cell r="AA153">
            <v>0</v>
          </cell>
          <cell r="AD153">
            <v>0</v>
          </cell>
          <cell r="AG153">
            <v>0</v>
          </cell>
          <cell r="AJ153">
            <v>0</v>
          </cell>
          <cell r="AM153">
            <v>0</v>
          </cell>
          <cell r="AP153">
            <v>0</v>
          </cell>
          <cell r="AS153">
            <v>0</v>
          </cell>
          <cell r="AV153">
            <v>0</v>
          </cell>
          <cell r="AX153">
            <v>0</v>
          </cell>
        </row>
        <row r="154">
          <cell r="A154" t="str">
            <v>15021</v>
          </cell>
          <cell r="E154" t="str">
            <v>Granite Xng Enhancements</v>
          </cell>
          <cell r="O154">
            <v>0</v>
          </cell>
          <cell r="R154">
            <v>0</v>
          </cell>
          <cell r="U154">
            <v>0</v>
          </cell>
          <cell r="X154">
            <v>0</v>
          </cell>
          <cell r="AA154">
            <v>0</v>
          </cell>
          <cell r="AD154">
            <v>0</v>
          </cell>
          <cell r="AG154">
            <v>0</v>
          </cell>
          <cell r="AJ154">
            <v>0</v>
          </cell>
          <cell r="AM154">
            <v>0</v>
          </cell>
          <cell r="AP154">
            <v>0</v>
          </cell>
          <cell r="AS154">
            <v>0</v>
          </cell>
          <cell r="AV154">
            <v>0</v>
          </cell>
          <cell r="AX154">
            <v>0</v>
          </cell>
        </row>
        <row r="155">
          <cell r="A155" t="str">
            <v>15023</v>
          </cell>
          <cell r="E155" t="str">
            <v>Tx Capital Investment write-offs</v>
          </cell>
          <cell r="O155">
            <v>0</v>
          </cell>
          <cell r="R155">
            <v>0</v>
          </cell>
          <cell r="U155">
            <v>0</v>
          </cell>
          <cell r="X155">
            <v>0</v>
          </cell>
          <cell r="AA155">
            <v>0</v>
          </cell>
          <cell r="AD155">
            <v>0</v>
          </cell>
          <cell r="AG155">
            <v>0</v>
          </cell>
          <cell r="AJ155">
            <v>0</v>
          </cell>
          <cell r="AM155">
            <v>0</v>
          </cell>
          <cell r="AP155">
            <v>0</v>
          </cell>
          <cell r="AS155">
            <v>0</v>
          </cell>
          <cell r="AV155">
            <v>0</v>
          </cell>
          <cell r="AX155">
            <v>0</v>
          </cell>
        </row>
        <row r="156">
          <cell r="A156" t="str">
            <v>15079</v>
          </cell>
          <cell r="E156" t="str">
            <v>Carrier Vendor Management</v>
          </cell>
          <cell r="O156">
            <v>0.91</v>
          </cell>
          <cell r="R156">
            <v>0.91</v>
          </cell>
          <cell r="U156">
            <v>0.91</v>
          </cell>
          <cell r="X156">
            <v>0.91</v>
          </cell>
          <cell r="AA156">
            <v>0.91</v>
          </cell>
          <cell r="AD156">
            <v>0.91</v>
          </cell>
          <cell r="AG156">
            <v>0.91</v>
          </cell>
          <cell r="AJ156">
            <v>0.91</v>
          </cell>
          <cell r="AM156">
            <v>0.91</v>
          </cell>
          <cell r="AP156">
            <v>0.91</v>
          </cell>
          <cell r="AS156">
            <v>0.91</v>
          </cell>
          <cell r="AV156">
            <v>0.91</v>
          </cell>
          <cell r="AX156">
            <v>0.91</v>
          </cell>
        </row>
        <row r="157">
          <cell r="A157" t="str">
            <v>15082</v>
          </cell>
          <cell r="E157" t="str">
            <v>PSTS Leased Circuits</v>
          </cell>
          <cell r="O157">
            <v>4.5</v>
          </cell>
          <cell r="R157">
            <v>4.5</v>
          </cell>
          <cell r="U157">
            <v>4.5</v>
          </cell>
          <cell r="X157">
            <v>4.5</v>
          </cell>
          <cell r="AA157">
            <v>4.5</v>
          </cell>
          <cell r="AD157">
            <v>4.5</v>
          </cell>
          <cell r="AG157">
            <v>4.5</v>
          </cell>
          <cell r="AJ157">
            <v>4.5</v>
          </cell>
          <cell r="AM157">
            <v>4.5</v>
          </cell>
          <cell r="AP157">
            <v>4.5</v>
          </cell>
          <cell r="AS157">
            <v>4.5</v>
          </cell>
          <cell r="AV157">
            <v>4.5</v>
          </cell>
          <cell r="AX157">
            <v>4.5</v>
          </cell>
        </row>
        <row r="158">
          <cell r="A158" t="str">
            <v>15168</v>
          </cell>
          <cell r="E158" t="str">
            <v>Coordination of Network Management</v>
          </cell>
          <cell r="O158">
            <v>1.6</v>
          </cell>
          <cell r="R158">
            <v>1.6</v>
          </cell>
          <cell r="U158">
            <v>1.6</v>
          </cell>
          <cell r="X158">
            <v>1.6</v>
          </cell>
          <cell r="AA158">
            <v>1.6</v>
          </cell>
          <cell r="AD158">
            <v>1.6</v>
          </cell>
          <cell r="AG158">
            <v>1.6</v>
          </cell>
          <cell r="AJ158">
            <v>1.6</v>
          </cell>
          <cell r="AM158">
            <v>1.6</v>
          </cell>
          <cell r="AP158">
            <v>1.6</v>
          </cell>
          <cell r="AS158">
            <v>1.6</v>
          </cell>
          <cell r="AV158">
            <v>1.6</v>
          </cell>
          <cell r="AX158">
            <v>1.6</v>
          </cell>
        </row>
        <row r="159">
          <cell r="A159" t="str">
            <v>15169</v>
          </cell>
          <cell r="E159" t="str">
            <v>System Analysis</v>
          </cell>
          <cell r="O159">
            <v>0.43</v>
          </cell>
          <cell r="R159">
            <v>0.43</v>
          </cell>
          <cell r="U159">
            <v>0.43</v>
          </cell>
          <cell r="X159">
            <v>0.43</v>
          </cell>
          <cell r="AA159">
            <v>0.43</v>
          </cell>
          <cell r="AD159">
            <v>0.43</v>
          </cell>
          <cell r="AG159">
            <v>0.43</v>
          </cell>
          <cell r="AJ159">
            <v>0.43</v>
          </cell>
          <cell r="AM159">
            <v>0.43</v>
          </cell>
          <cell r="AP159">
            <v>0.43</v>
          </cell>
          <cell r="AS159">
            <v>0.43</v>
          </cell>
          <cell r="AV159">
            <v>0.43</v>
          </cell>
          <cell r="AX159">
            <v>0.43</v>
          </cell>
        </row>
        <row r="160">
          <cell r="A160" t="str">
            <v>15246</v>
          </cell>
          <cell r="E160" t="str">
            <v>External Standards Development</v>
          </cell>
          <cell r="O160">
            <v>0.4</v>
          </cell>
          <cell r="R160">
            <v>0.4</v>
          </cell>
          <cell r="U160">
            <v>0.4</v>
          </cell>
          <cell r="X160">
            <v>0.4</v>
          </cell>
          <cell r="AA160">
            <v>0.4</v>
          </cell>
          <cell r="AD160">
            <v>0.4</v>
          </cell>
          <cell r="AG160">
            <v>0.4</v>
          </cell>
          <cell r="AJ160">
            <v>0.4</v>
          </cell>
          <cell r="AM160">
            <v>0.4</v>
          </cell>
          <cell r="AP160">
            <v>0.4</v>
          </cell>
          <cell r="AS160">
            <v>0.4</v>
          </cell>
          <cell r="AV160">
            <v>0.4</v>
          </cell>
          <cell r="AX160">
            <v>0.4</v>
          </cell>
        </row>
        <row r="161">
          <cell r="A161" t="str">
            <v>15339</v>
          </cell>
          <cell r="E161" t="str">
            <v>Payments to OPG for operation</v>
          </cell>
          <cell r="O161">
            <v>0</v>
          </cell>
          <cell r="R161">
            <v>0</v>
          </cell>
          <cell r="U161">
            <v>0</v>
          </cell>
          <cell r="X161">
            <v>0</v>
          </cell>
          <cell r="AA161">
            <v>0</v>
          </cell>
          <cell r="AD161">
            <v>0</v>
          </cell>
          <cell r="AG161">
            <v>0</v>
          </cell>
          <cell r="AJ161">
            <v>0</v>
          </cell>
          <cell r="AM161">
            <v>0</v>
          </cell>
          <cell r="AP161">
            <v>0</v>
          </cell>
          <cell r="AS161">
            <v>0</v>
          </cell>
          <cell r="AV161">
            <v>0</v>
          </cell>
          <cell r="AX161">
            <v>0</v>
          </cell>
        </row>
        <row r="162">
          <cell r="A162" t="str">
            <v>15406</v>
          </cell>
          <cell r="E162" t="str">
            <v>40000304KInectrics TX Conduct</v>
          </cell>
          <cell r="O162">
            <v>0</v>
          </cell>
          <cell r="R162">
            <v>0</v>
          </cell>
          <cell r="U162">
            <v>0</v>
          </cell>
          <cell r="X162">
            <v>0</v>
          </cell>
          <cell r="AA162">
            <v>0</v>
          </cell>
          <cell r="AD162">
            <v>0</v>
          </cell>
          <cell r="AG162">
            <v>0</v>
          </cell>
          <cell r="AJ162">
            <v>0</v>
          </cell>
          <cell r="AM162">
            <v>0</v>
          </cell>
          <cell r="AP162">
            <v>0</v>
          </cell>
          <cell r="AS162">
            <v>0</v>
          </cell>
          <cell r="AV162">
            <v>0</v>
          </cell>
          <cell r="AX162">
            <v>0</v>
          </cell>
        </row>
        <row r="163">
          <cell r="A163" t="str">
            <v>15423</v>
          </cell>
          <cell r="E163" t="str">
            <v>PQ Monitoring Jan to April</v>
          </cell>
          <cell r="O163">
            <v>0</v>
          </cell>
          <cell r="R163">
            <v>0</v>
          </cell>
          <cell r="U163">
            <v>0</v>
          </cell>
          <cell r="X163">
            <v>0</v>
          </cell>
          <cell r="AA163">
            <v>0</v>
          </cell>
          <cell r="AD163">
            <v>0</v>
          </cell>
          <cell r="AG163">
            <v>0</v>
          </cell>
          <cell r="AJ163">
            <v>0</v>
          </cell>
          <cell r="AM163">
            <v>0</v>
          </cell>
          <cell r="AP163">
            <v>0</v>
          </cell>
          <cell r="AS163">
            <v>0</v>
          </cell>
          <cell r="AV163">
            <v>0</v>
          </cell>
          <cell r="AX163">
            <v>0</v>
          </cell>
        </row>
        <row r="164">
          <cell r="A164">
            <v>15476</v>
          </cell>
          <cell r="E164" t="str">
            <v>Asset Management</v>
          </cell>
          <cell r="O164">
            <v>0.4</v>
          </cell>
          <cell r="R164">
            <v>0.4</v>
          </cell>
          <cell r="U164">
            <v>0.4</v>
          </cell>
          <cell r="X164">
            <v>0.4</v>
          </cell>
          <cell r="AA164">
            <v>0.4</v>
          </cell>
          <cell r="AD164">
            <v>0.4</v>
          </cell>
          <cell r="AG164">
            <v>0.4</v>
          </cell>
          <cell r="AJ164">
            <v>0.4</v>
          </cell>
          <cell r="AM164">
            <v>0.4</v>
          </cell>
          <cell r="AP164">
            <v>0.4</v>
          </cell>
          <cell r="AS164">
            <v>0.4</v>
          </cell>
          <cell r="AV164">
            <v>0.4</v>
          </cell>
          <cell r="AX164">
            <v>0.4</v>
          </cell>
        </row>
        <row r="165">
          <cell r="A165">
            <v>15477</v>
          </cell>
          <cell r="E165" t="str">
            <v>IESO SIA's</v>
          </cell>
          <cell r="O165">
            <v>0.1</v>
          </cell>
          <cell r="R165">
            <v>0.1</v>
          </cell>
          <cell r="U165">
            <v>0.1</v>
          </cell>
          <cell r="X165">
            <v>0.1</v>
          </cell>
          <cell r="AA165">
            <v>0.1</v>
          </cell>
          <cell r="AD165">
            <v>0.1</v>
          </cell>
          <cell r="AG165">
            <v>0.1</v>
          </cell>
          <cell r="AJ165">
            <v>0.1</v>
          </cell>
          <cell r="AM165">
            <v>0.1</v>
          </cell>
          <cell r="AP165">
            <v>0.1</v>
          </cell>
          <cell r="AS165">
            <v>0.1</v>
          </cell>
          <cell r="AV165">
            <v>0.1</v>
          </cell>
          <cell r="AX165">
            <v>0.1</v>
          </cell>
        </row>
        <row r="166">
          <cell r="A166">
            <v>15704</v>
          </cell>
          <cell r="E166" t="str">
            <v>IESO Projects completed in Q1</v>
          </cell>
          <cell r="O166">
            <v>0</v>
          </cell>
          <cell r="R166">
            <v>0</v>
          </cell>
          <cell r="U166">
            <v>0</v>
          </cell>
          <cell r="X166">
            <v>0</v>
          </cell>
          <cell r="AA166">
            <v>0</v>
          </cell>
          <cell r="AD166">
            <v>0</v>
          </cell>
          <cell r="AG166">
            <v>0</v>
          </cell>
          <cell r="AJ166">
            <v>0</v>
          </cell>
          <cell r="AM166">
            <v>0</v>
          </cell>
          <cell r="AP166">
            <v>0</v>
          </cell>
          <cell r="AS166">
            <v>0</v>
          </cell>
          <cell r="AV166">
            <v>0</v>
          </cell>
          <cell r="AX166">
            <v>0</v>
          </cell>
        </row>
        <row r="167">
          <cell r="A167">
            <v>15769</v>
          </cell>
          <cell r="E167" t="str">
            <v>Test ROCOF and Vector Jump Fun</v>
          </cell>
          <cell r="O167">
            <v>0</v>
          </cell>
          <cell r="R167">
            <v>0</v>
          </cell>
          <cell r="U167">
            <v>0</v>
          </cell>
          <cell r="X167">
            <v>0</v>
          </cell>
          <cell r="AA167">
            <v>0</v>
          </cell>
          <cell r="AD167">
            <v>0</v>
          </cell>
          <cell r="AG167">
            <v>0</v>
          </cell>
          <cell r="AJ167">
            <v>0</v>
          </cell>
          <cell r="AM167">
            <v>0</v>
          </cell>
          <cell r="AP167">
            <v>0</v>
          </cell>
          <cell r="AS167">
            <v>0</v>
          </cell>
          <cell r="AV167">
            <v>0</v>
          </cell>
          <cell r="AX167">
            <v>0</v>
          </cell>
        </row>
        <row r="168">
          <cell r="R168">
            <v>0</v>
          </cell>
          <cell r="U168">
            <v>0</v>
          </cell>
          <cell r="X168">
            <v>0</v>
          </cell>
          <cell r="AA168">
            <v>0</v>
          </cell>
          <cell r="AD168">
            <v>0</v>
          </cell>
          <cell r="AG168">
            <v>0</v>
          </cell>
          <cell r="AJ168">
            <v>0</v>
          </cell>
          <cell r="AM168">
            <v>0</v>
          </cell>
          <cell r="AP168">
            <v>0</v>
          </cell>
          <cell r="AS168">
            <v>0</v>
          </cell>
          <cell r="AV168">
            <v>0</v>
          </cell>
          <cell r="AX168">
            <v>0</v>
          </cell>
        </row>
        <row r="169">
          <cell r="E169" t="str">
            <v>Total System Investment Managed P&amp;Ps (SP = 213)</v>
          </cell>
          <cell r="O169">
            <v>21.663</v>
          </cell>
          <cell r="Q169">
            <v>0</v>
          </cell>
          <cell r="R169">
            <v>21.663</v>
          </cell>
          <cell r="T169">
            <v>0</v>
          </cell>
          <cell r="U169">
            <v>21.663</v>
          </cell>
          <cell r="W169">
            <v>0</v>
          </cell>
          <cell r="X169">
            <v>21.663</v>
          </cell>
          <cell r="Z169">
            <v>0</v>
          </cell>
          <cell r="AA169">
            <v>21.663</v>
          </cell>
          <cell r="AC169">
            <v>0</v>
          </cell>
          <cell r="AD169">
            <v>21.663</v>
          </cell>
          <cell r="AF169">
            <v>0</v>
          </cell>
          <cell r="AG169">
            <v>21.663</v>
          </cell>
          <cell r="AI169">
            <v>0</v>
          </cell>
          <cell r="AJ169">
            <v>21.663</v>
          </cell>
          <cell r="AL169">
            <v>0</v>
          </cell>
          <cell r="AM169">
            <v>21.663</v>
          </cell>
          <cell r="AO169">
            <v>0</v>
          </cell>
          <cell r="AP169">
            <v>21.663</v>
          </cell>
          <cell r="AR169">
            <v>0</v>
          </cell>
          <cell r="AS169">
            <v>21.663</v>
          </cell>
          <cell r="AU169">
            <v>0</v>
          </cell>
          <cell r="AV169">
            <v>21.663</v>
          </cell>
          <cell r="AX169">
            <v>21.663</v>
          </cell>
        </row>
        <row r="170">
          <cell r="D170" t="str">
            <v>Business Integration Managed Programs &amp; Projects (SP = 216)</v>
          </cell>
        </row>
        <row r="171">
          <cell r="R171">
            <v>0</v>
          </cell>
          <cell r="U171">
            <v>0</v>
          </cell>
          <cell r="X171">
            <v>0</v>
          </cell>
          <cell r="AA171">
            <v>0</v>
          </cell>
          <cell r="AD171">
            <v>0</v>
          </cell>
          <cell r="AG171">
            <v>0</v>
          </cell>
          <cell r="AJ171">
            <v>0</v>
          </cell>
          <cell r="AM171">
            <v>0</v>
          </cell>
          <cell r="AP171">
            <v>0</v>
          </cell>
          <cell r="AS171">
            <v>0</v>
          </cell>
          <cell r="AV171">
            <v>0</v>
          </cell>
          <cell r="AX171">
            <v>0</v>
          </cell>
        </row>
        <row r="172">
          <cell r="E172" t="str">
            <v>Total Business Integration Managed P&amp;Ps (SP = 216)</v>
          </cell>
          <cell r="O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Z172">
            <v>0</v>
          </cell>
          <cell r="AA172">
            <v>0</v>
          </cell>
          <cell r="AC172">
            <v>0</v>
          </cell>
          <cell r="AD172">
            <v>0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U172">
            <v>0</v>
          </cell>
          <cell r="AV172">
            <v>0</v>
          </cell>
          <cell r="AX172">
            <v>0</v>
          </cell>
        </row>
        <row r="173">
          <cell r="D173" t="str">
            <v>Strategy P&amp;Ps SP=220</v>
          </cell>
        </row>
        <row r="174">
          <cell r="A174" t="str">
            <v>CDM-TM</v>
          </cell>
          <cell r="E174" t="str">
            <v>Conservation &amp; Demand Management (CDM)</v>
          </cell>
          <cell r="O174">
            <v>0.27</v>
          </cell>
          <cell r="R174">
            <v>0.27</v>
          </cell>
          <cell r="U174">
            <v>0.27</v>
          </cell>
          <cell r="X174">
            <v>0.27</v>
          </cell>
          <cell r="AA174">
            <v>0.27</v>
          </cell>
          <cell r="AD174">
            <v>0.27</v>
          </cell>
          <cell r="AG174">
            <v>0.27</v>
          </cell>
          <cell r="AJ174">
            <v>0.27</v>
          </cell>
          <cell r="AM174">
            <v>0.27</v>
          </cell>
          <cell r="AP174">
            <v>0.27</v>
          </cell>
          <cell r="AS174">
            <v>0.27</v>
          </cell>
          <cell r="AV174">
            <v>0.27</v>
          </cell>
          <cell r="AX174">
            <v>0.27</v>
          </cell>
        </row>
        <row r="176">
          <cell r="E176" t="str">
            <v>Total Strategy P&amp;Ps SP=220</v>
          </cell>
          <cell r="O176">
            <v>0.27</v>
          </cell>
          <cell r="Q176">
            <v>0</v>
          </cell>
          <cell r="R176">
            <v>0.27</v>
          </cell>
          <cell r="T176">
            <v>0</v>
          </cell>
          <cell r="U176">
            <v>0.27</v>
          </cell>
          <cell r="W176">
            <v>0</v>
          </cell>
          <cell r="X176">
            <v>0.27</v>
          </cell>
          <cell r="Z176">
            <v>0</v>
          </cell>
          <cell r="AA176">
            <v>0.27</v>
          </cell>
          <cell r="AC176">
            <v>0</v>
          </cell>
          <cell r="AD176">
            <v>0.27</v>
          </cell>
          <cell r="AF176">
            <v>0</v>
          </cell>
          <cell r="AG176">
            <v>0.27</v>
          </cell>
          <cell r="AI176">
            <v>0</v>
          </cell>
          <cell r="AJ176">
            <v>0.27</v>
          </cell>
          <cell r="AL176">
            <v>0</v>
          </cell>
          <cell r="AM176">
            <v>0.27</v>
          </cell>
          <cell r="AO176">
            <v>0</v>
          </cell>
          <cell r="AP176">
            <v>0.27</v>
          </cell>
          <cell r="AR176">
            <v>0</v>
          </cell>
          <cell r="AS176">
            <v>0.27</v>
          </cell>
          <cell r="AU176">
            <v>0</v>
          </cell>
          <cell r="AV176">
            <v>0.27</v>
          </cell>
          <cell r="AX176">
            <v>0.27</v>
          </cell>
        </row>
        <row r="177">
          <cell r="D177" t="str">
            <v>Total Asset Management Managed Programs &amp; Projects</v>
          </cell>
          <cell r="O177">
            <v>21.933</v>
          </cell>
          <cell r="Q177">
            <v>0</v>
          </cell>
          <cell r="R177">
            <v>21.933</v>
          </cell>
          <cell r="T177">
            <v>0</v>
          </cell>
          <cell r="U177">
            <v>21.933</v>
          </cell>
          <cell r="W177">
            <v>0</v>
          </cell>
          <cell r="X177">
            <v>21.933</v>
          </cell>
          <cell r="Z177">
            <v>0</v>
          </cell>
          <cell r="AA177">
            <v>21.933</v>
          </cell>
          <cell r="AC177">
            <v>0</v>
          </cell>
          <cell r="AD177">
            <v>21.933</v>
          </cell>
          <cell r="AF177">
            <v>0</v>
          </cell>
          <cell r="AG177">
            <v>21.933</v>
          </cell>
          <cell r="AI177">
            <v>0</v>
          </cell>
          <cell r="AJ177">
            <v>21.933</v>
          </cell>
          <cell r="AL177">
            <v>0</v>
          </cell>
          <cell r="AM177">
            <v>21.933</v>
          </cell>
          <cell r="AO177">
            <v>0</v>
          </cell>
          <cell r="AP177">
            <v>21.933</v>
          </cell>
          <cell r="AR177">
            <v>0</v>
          </cell>
          <cell r="AS177">
            <v>21.933</v>
          </cell>
          <cell r="AU177">
            <v>0</v>
          </cell>
          <cell r="AV177">
            <v>21.933</v>
          </cell>
          <cell r="AX177">
            <v>21.933</v>
          </cell>
        </row>
        <row r="178">
          <cell r="C178" t="str">
            <v>Business Model &amp; Other</v>
          </cell>
        </row>
        <row r="179">
          <cell r="D179" t="str">
            <v>Business Model</v>
          </cell>
        </row>
        <row r="180">
          <cell r="A180" t="str">
            <v>80029</v>
          </cell>
          <cell r="E180" t="str">
            <v>Adjustment for Dep'n in OM&amp;A (Indirect Dep'n)</v>
          </cell>
          <cell r="O180">
            <v>-5.2352427520702065</v>
          </cell>
          <cell r="R180">
            <v>-5.2352427520702065</v>
          </cell>
          <cell r="U180">
            <v>-5.2352427520702065</v>
          </cell>
          <cell r="X180">
            <v>-5.2352427520702065</v>
          </cell>
          <cell r="AA180">
            <v>-5.2352427520702065</v>
          </cell>
          <cell r="AD180">
            <v>-5.2352427520702065</v>
          </cell>
          <cell r="AG180">
            <v>-5.2352427520702065</v>
          </cell>
          <cell r="AJ180">
            <v>-5.2352427520702065</v>
          </cell>
          <cell r="AM180">
            <v>-5.2352427520702065</v>
          </cell>
          <cell r="AP180">
            <v>-5.2352427520702065</v>
          </cell>
          <cell r="AS180">
            <v>-5.2352427520702065</v>
          </cell>
          <cell r="AV180">
            <v>-5.2352427520702065</v>
          </cell>
          <cell r="AX180">
            <v>-5.2352427520702065</v>
          </cell>
        </row>
        <row r="181">
          <cell r="A181" t="str">
            <v>80032</v>
          </cell>
          <cell r="E181" t="str">
            <v>Rates (Over)/Under Recovery</v>
          </cell>
          <cell r="O181">
            <v>0</v>
          </cell>
          <cell r="R181">
            <v>0</v>
          </cell>
          <cell r="U181">
            <v>0</v>
          </cell>
          <cell r="X181">
            <v>0</v>
          </cell>
          <cell r="AA181">
            <v>0</v>
          </cell>
          <cell r="AD181">
            <v>0</v>
          </cell>
          <cell r="AG181">
            <v>0</v>
          </cell>
          <cell r="AJ181">
            <v>0</v>
          </cell>
          <cell r="AM181">
            <v>0</v>
          </cell>
          <cell r="AP181">
            <v>0</v>
          </cell>
          <cell r="AS181">
            <v>0</v>
          </cell>
          <cell r="AV181">
            <v>0</v>
          </cell>
          <cell r="AX181">
            <v>0</v>
          </cell>
        </row>
        <row r="182">
          <cell r="A182" t="str">
            <v>80043</v>
          </cell>
          <cell r="E182" t="str">
            <v>Allocation of Common Residual Costs to Tx</v>
          </cell>
          <cell r="O182">
            <v>0</v>
          </cell>
          <cell r="R182">
            <v>0</v>
          </cell>
          <cell r="U182">
            <v>0</v>
          </cell>
          <cell r="X182">
            <v>0</v>
          </cell>
          <cell r="AA182">
            <v>0</v>
          </cell>
          <cell r="AD182">
            <v>0</v>
          </cell>
          <cell r="AG182">
            <v>0</v>
          </cell>
          <cell r="AJ182">
            <v>0</v>
          </cell>
          <cell r="AM182">
            <v>0</v>
          </cell>
          <cell r="AP182">
            <v>0</v>
          </cell>
          <cell r="AS182">
            <v>0</v>
          </cell>
          <cell r="AV182">
            <v>0</v>
          </cell>
          <cell r="AX182">
            <v>0</v>
          </cell>
        </row>
        <row r="183">
          <cell r="A183" t="str">
            <v>80045</v>
          </cell>
          <cell r="E183" t="str">
            <v>Allocation of Common Project Costs to Tx</v>
          </cell>
          <cell r="O183">
            <v>0</v>
          </cell>
          <cell r="R183">
            <v>0</v>
          </cell>
          <cell r="U183">
            <v>0</v>
          </cell>
          <cell r="X183">
            <v>0</v>
          </cell>
          <cell r="AA183">
            <v>0</v>
          </cell>
          <cell r="AD183">
            <v>0</v>
          </cell>
          <cell r="AG183">
            <v>0</v>
          </cell>
          <cell r="AJ183">
            <v>0</v>
          </cell>
          <cell r="AM183">
            <v>0</v>
          </cell>
          <cell r="AP183">
            <v>0</v>
          </cell>
          <cell r="AS183">
            <v>0</v>
          </cell>
          <cell r="AV183">
            <v>0</v>
          </cell>
          <cell r="AX183">
            <v>0</v>
          </cell>
        </row>
        <row r="184">
          <cell r="A184" t="str">
            <v>80046</v>
          </cell>
          <cell r="E184" t="str">
            <v>Costs posted to BU210</v>
          </cell>
          <cell r="O184">
            <v>0</v>
          </cell>
          <cell r="R184">
            <v>0</v>
          </cell>
          <cell r="U184">
            <v>0</v>
          </cell>
          <cell r="X184">
            <v>0</v>
          </cell>
          <cell r="AA184">
            <v>0</v>
          </cell>
          <cell r="AD184">
            <v>0</v>
          </cell>
          <cell r="AG184">
            <v>0</v>
          </cell>
          <cell r="AJ184">
            <v>0</v>
          </cell>
          <cell r="AM184">
            <v>0</v>
          </cell>
          <cell r="AP184">
            <v>0</v>
          </cell>
          <cell r="AS184">
            <v>0</v>
          </cell>
          <cell r="AV184">
            <v>0</v>
          </cell>
          <cell r="AX184">
            <v>0</v>
          </cell>
        </row>
        <row r="185">
          <cell r="A185" t="str">
            <v>80082</v>
          </cell>
          <cell r="E185" t="str">
            <v>Allocation of Operations Common to Tx</v>
          </cell>
          <cell r="O185">
            <v>42.037844331155171</v>
          </cell>
          <cell r="Q185">
            <v>0</v>
          </cell>
          <cell r="R185">
            <v>42.037844331155171</v>
          </cell>
          <cell r="T185">
            <v>0</v>
          </cell>
          <cell r="U185">
            <v>42.037844331155171</v>
          </cell>
          <cell r="W185">
            <v>0</v>
          </cell>
          <cell r="X185">
            <v>42.037844331155171</v>
          </cell>
          <cell r="Z185">
            <v>0</v>
          </cell>
          <cell r="AA185">
            <v>42.037844331155171</v>
          </cell>
          <cell r="AC185">
            <v>0</v>
          </cell>
          <cell r="AD185">
            <v>42.037844331155171</v>
          </cell>
          <cell r="AF185">
            <v>0</v>
          </cell>
          <cell r="AG185">
            <v>42.037844331155171</v>
          </cell>
          <cell r="AI185">
            <v>0</v>
          </cell>
          <cell r="AJ185">
            <v>42.037844331155171</v>
          </cell>
          <cell r="AL185">
            <v>0</v>
          </cell>
          <cell r="AM185">
            <v>42.037844331155171</v>
          </cell>
          <cell r="AO185">
            <v>0</v>
          </cell>
          <cell r="AP185">
            <v>42.037844331155171</v>
          </cell>
          <cell r="AR185">
            <v>0</v>
          </cell>
          <cell r="AS185">
            <v>42.037844331155171</v>
          </cell>
          <cell r="AU185">
            <v>0</v>
          </cell>
          <cell r="AV185">
            <v>42.037844331155171</v>
          </cell>
          <cell r="AX185">
            <v>42.037844331155171</v>
          </cell>
        </row>
        <row r="186">
          <cell r="A186" t="str">
            <v>80084</v>
          </cell>
          <cell r="E186" t="str">
            <v>Allocation of IMIT Common to Tx</v>
          </cell>
          <cell r="O186">
            <v>4.9544000000000006</v>
          </cell>
          <cell r="Q186">
            <v>0</v>
          </cell>
          <cell r="R186">
            <v>4.9544000000000006</v>
          </cell>
          <cell r="T186">
            <v>0</v>
          </cell>
          <cell r="U186">
            <v>4.9544000000000006</v>
          </cell>
          <cell r="W186">
            <v>-0.10560000000000029</v>
          </cell>
          <cell r="X186">
            <v>4.8488000000000007</v>
          </cell>
          <cell r="Z186">
            <v>-1.056</v>
          </cell>
          <cell r="AA186">
            <v>3.7928000000000006</v>
          </cell>
          <cell r="AC186">
            <v>0</v>
          </cell>
          <cell r="AD186">
            <v>3.7928000000000006</v>
          </cell>
          <cell r="AF186">
            <v>0.12804000000000004</v>
          </cell>
          <cell r="AG186">
            <v>3.9208400000000005</v>
          </cell>
          <cell r="AI186">
            <v>-0.13419999999999987</v>
          </cell>
          <cell r="AJ186">
            <v>3.7866400000000007</v>
          </cell>
          <cell r="AL186">
            <v>0</v>
          </cell>
          <cell r="AM186">
            <v>3.7866400000000007</v>
          </cell>
          <cell r="AO186">
            <v>0</v>
          </cell>
          <cell r="AP186">
            <v>3.7866400000000007</v>
          </cell>
          <cell r="AR186">
            <v>0</v>
          </cell>
          <cell r="AS186">
            <v>3.7866400000000007</v>
          </cell>
          <cell r="AU186">
            <v>0</v>
          </cell>
          <cell r="AV186">
            <v>3.7866400000000007</v>
          </cell>
          <cell r="AX186">
            <v>3.7866400000000007</v>
          </cell>
        </row>
        <row r="187">
          <cell r="A187" t="str">
            <v>80086</v>
          </cell>
          <cell r="E187" t="str">
            <v>Allocation of Bus Telecom Common to Tx</v>
          </cell>
          <cell r="O187">
            <v>9.6020339999999997</v>
          </cell>
          <cell r="Q187">
            <v>0</v>
          </cell>
          <cell r="R187">
            <v>9.6020339999999997</v>
          </cell>
          <cell r="T187">
            <v>0</v>
          </cell>
          <cell r="U187">
            <v>9.6020339999999997</v>
          </cell>
          <cell r="W187">
            <v>0</v>
          </cell>
          <cell r="X187">
            <v>9.6020339999999997</v>
          </cell>
          <cell r="Z187">
            <v>-0.71849999999999992</v>
          </cell>
          <cell r="AA187">
            <v>8.8835339999999992</v>
          </cell>
          <cell r="AC187">
            <v>0</v>
          </cell>
          <cell r="AD187">
            <v>8.8835339999999992</v>
          </cell>
          <cell r="AF187">
            <v>0</v>
          </cell>
          <cell r="AG187">
            <v>8.8835339999999992</v>
          </cell>
          <cell r="AI187">
            <v>0</v>
          </cell>
          <cell r="AJ187">
            <v>8.8835339999999992</v>
          </cell>
          <cell r="AL187">
            <v>0</v>
          </cell>
          <cell r="AM187">
            <v>8.8835339999999992</v>
          </cell>
          <cell r="AO187">
            <v>0</v>
          </cell>
          <cell r="AP187">
            <v>8.8835339999999992</v>
          </cell>
          <cell r="AR187">
            <v>0</v>
          </cell>
          <cell r="AS187">
            <v>8.8835339999999992</v>
          </cell>
          <cell r="AU187">
            <v>0</v>
          </cell>
          <cell r="AV187">
            <v>8.8835339999999992</v>
          </cell>
          <cell r="AX187">
            <v>8.8835339999999992</v>
          </cell>
        </row>
        <row r="188">
          <cell r="A188" t="str">
            <v>80088</v>
          </cell>
          <cell r="E188" t="str">
            <v>Allocation of Other Corp Common to Tx</v>
          </cell>
          <cell r="O188">
            <v>60.023221253485495</v>
          </cell>
          <cell r="Q188">
            <v>0</v>
          </cell>
          <cell r="R188">
            <v>60.023221253485495</v>
          </cell>
          <cell r="T188">
            <v>1.8660330000000027</v>
          </cell>
          <cell r="U188">
            <v>61.889254253485497</v>
          </cell>
          <cell r="W188">
            <v>-1.8297890000000001</v>
          </cell>
          <cell r="X188">
            <v>60.059465253485499</v>
          </cell>
          <cell r="Z188">
            <v>0.33365800000000184</v>
          </cell>
          <cell r="AA188">
            <v>60.393123253485498</v>
          </cell>
          <cell r="AC188">
            <v>0</v>
          </cell>
          <cell r="AD188">
            <v>60.393123253485498</v>
          </cell>
          <cell r="AF188">
            <v>-1.0008419055563949</v>
          </cell>
          <cell r="AG188">
            <v>59.392281347929107</v>
          </cell>
          <cell r="AI188">
            <v>0.13325000000000001</v>
          </cell>
          <cell r="AJ188">
            <v>59.525531347929103</v>
          </cell>
          <cell r="AL188">
            <v>0</v>
          </cell>
          <cell r="AM188">
            <v>59.525531347929103</v>
          </cell>
          <cell r="AO188">
            <v>0</v>
          </cell>
          <cell r="AP188">
            <v>59.525531347929103</v>
          </cell>
          <cell r="AR188">
            <v>0</v>
          </cell>
          <cell r="AS188">
            <v>59.525531347929103</v>
          </cell>
          <cell r="AU188">
            <v>0</v>
          </cell>
          <cell r="AV188">
            <v>59.525531347929103</v>
          </cell>
          <cell r="AX188">
            <v>59.525531347929103</v>
          </cell>
        </row>
        <row r="189">
          <cell r="A189" t="str">
            <v>80092</v>
          </cell>
          <cell r="E189" t="str">
            <v>Allocation of Real Estate Common to Tx</v>
          </cell>
          <cell r="O189">
            <v>17.445806166974982</v>
          </cell>
          <cell r="Q189">
            <v>0</v>
          </cell>
          <cell r="R189">
            <v>17.445806166974982</v>
          </cell>
          <cell r="T189">
            <v>0</v>
          </cell>
          <cell r="U189">
            <v>17.445806166974982</v>
          </cell>
          <cell r="W189">
            <v>0.40111999999999998</v>
          </cell>
          <cell r="X189">
            <v>17.846926166974981</v>
          </cell>
          <cell r="Z189">
            <v>0.39100000000000068</v>
          </cell>
          <cell r="AA189">
            <v>18.237926166974983</v>
          </cell>
          <cell r="AC189">
            <v>0</v>
          </cell>
          <cell r="AD189">
            <v>18.237926166974983</v>
          </cell>
          <cell r="AF189">
            <v>0.45095383302501701</v>
          </cell>
          <cell r="AG189">
            <v>18.688880000000001</v>
          </cell>
          <cell r="AI189">
            <v>0.50600000000000067</v>
          </cell>
          <cell r="AJ189">
            <v>19.194880000000001</v>
          </cell>
          <cell r="AL189">
            <v>0</v>
          </cell>
          <cell r="AM189">
            <v>19.194880000000001</v>
          </cell>
          <cell r="AO189">
            <v>0</v>
          </cell>
          <cell r="AP189">
            <v>19.194880000000001</v>
          </cell>
          <cell r="AR189">
            <v>0</v>
          </cell>
          <cell r="AS189">
            <v>19.194880000000001</v>
          </cell>
          <cell r="AU189">
            <v>0</v>
          </cell>
          <cell r="AV189">
            <v>19.194880000000001</v>
          </cell>
          <cell r="AX189">
            <v>19.194880000000001</v>
          </cell>
        </row>
        <row r="190">
          <cell r="A190" t="str">
            <v>80094</v>
          </cell>
          <cell r="E190" t="str">
            <v>Allocation of Corp Prjcts Common to Tx</v>
          </cell>
          <cell r="O190">
            <v>2.6367000000000003</v>
          </cell>
          <cell r="Q190">
            <v>0</v>
          </cell>
          <cell r="R190">
            <v>2.6367000000000003</v>
          </cell>
          <cell r="T190">
            <v>-2.3281500000000004</v>
          </cell>
          <cell r="U190">
            <v>0.30854999999999988</v>
          </cell>
          <cell r="W190">
            <v>3.7306500000000002</v>
          </cell>
          <cell r="X190">
            <v>4.0392000000000001</v>
          </cell>
          <cell r="Z190">
            <v>0</v>
          </cell>
          <cell r="AA190">
            <v>4.0392000000000001</v>
          </cell>
          <cell r="AC190">
            <v>0</v>
          </cell>
          <cell r="AD190">
            <v>4.0392000000000001</v>
          </cell>
          <cell r="AF190">
            <v>0</v>
          </cell>
          <cell r="AG190">
            <v>4.0392000000000001</v>
          </cell>
          <cell r="AI190">
            <v>0</v>
          </cell>
          <cell r="AJ190">
            <v>4.0392000000000001</v>
          </cell>
          <cell r="AL190">
            <v>0</v>
          </cell>
          <cell r="AM190">
            <v>4.0392000000000001</v>
          </cell>
          <cell r="AO190">
            <v>0</v>
          </cell>
          <cell r="AP190">
            <v>4.0392000000000001</v>
          </cell>
          <cell r="AR190">
            <v>0</v>
          </cell>
          <cell r="AS190">
            <v>4.0392000000000001</v>
          </cell>
          <cell r="AU190">
            <v>0</v>
          </cell>
          <cell r="AV190">
            <v>4.0392000000000001</v>
          </cell>
          <cell r="AX190">
            <v>4.0392000000000001</v>
          </cell>
        </row>
        <row r="191">
          <cell r="E191" t="str">
            <v>Plug to balance to ledger</v>
          </cell>
          <cell r="R191">
            <v>0</v>
          </cell>
          <cell r="U191">
            <v>0</v>
          </cell>
          <cell r="X191">
            <v>0</v>
          </cell>
          <cell r="AA191">
            <v>0</v>
          </cell>
          <cell r="AD191">
            <v>0</v>
          </cell>
          <cell r="AG191">
            <v>0</v>
          </cell>
          <cell r="AJ191">
            <v>0</v>
          </cell>
          <cell r="AM191">
            <v>0</v>
          </cell>
          <cell r="AP191">
            <v>0</v>
          </cell>
          <cell r="AS191">
            <v>0</v>
          </cell>
          <cell r="AV191">
            <v>0</v>
          </cell>
          <cell r="AX191">
            <v>0</v>
          </cell>
        </row>
        <row r="192">
          <cell r="E192" t="str">
            <v>Total Business Model</v>
          </cell>
          <cell r="O192">
            <v>131.46476299954543</v>
          </cell>
          <cell r="Q192">
            <v>0</v>
          </cell>
          <cell r="R192">
            <v>131.46476299954543</v>
          </cell>
          <cell r="T192">
            <v>-0.46211699999999767</v>
          </cell>
          <cell r="U192">
            <v>131.00264599954545</v>
          </cell>
          <cell r="W192">
            <v>2.1963809999999997</v>
          </cell>
          <cell r="X192">
            <v>133.19902699954542</v>
          </cell>
          <cell r="Z192">
            <v>-1.0498419999999975</v>
          </cell>
          <cell r="AA192">
            <v>132.14918499954544</v>
          </cell>
          <cell r="AC192">
            <v>0</v>
          </cell>
          <cell r="AD192">
            <v>132.14918499954544</v>
          </cell>
          <cell r="AF192">
            <v>-0.42184807253137779</v>
          </cell>
          <cell r="AG192">
            <v>131.72733692701408</v>
          </cell>
          <cell r="AI192">
            <v>0.50505000000000078</v>
          </cell>
          <cell r="AJ192">
            <v>132.23238692701406</v>
          </cell>
          <cell r="AL192">
            <v>0</v>
          </cell>
          <cell r="AM192">
            <v>132.23238692701406</v>
          </cell>
          <cell r="AO192">
            <v>0</v>
          </cell>
          <cell r="AP192">
            <v>132.23238692701406</v>
          </cell>
          <cell r="AR192">
            <v>0</v>
          </cell>
          <cell r="AS192">
            <v>132.23238692701406</v>
          </cell>
          <cell r="AU192">
            <v>0</v>
          </cell>
          <cell r="AV192">
            <v>132.23238692701406</v>
          </cell>
          <cell r="AX192">
            <v>132.23238692701406</v>
          </cell>
        </row>
        <row r="193">
          <cell r="D193" t="str">
            <v>Other</v>
          </cell>
        </row>
        <row r="194">
          <cell r="A194" t="str">
            <v>80023</v>
          </cell>
          <cell r="E194" t="str">
            <v>SMS/Strategic Procurement</v>
          </cell>
          <cell r="O194">
            <v>0</v>
          </cell>
          <cell r="R194">
            <v>0</v>
          </cell>
          <cell r="U194">
            <v>0</v>
          </cell>
          <cell r="X194">
            <v>0</v>
          </cell>
          <cell r="AA194">
            <v>0</v>
          </cell>
          <cell r="AD194">
            <v>0</v>
          </cell>
          <cell r="AG194">
            <v>0</v>
          </cell>
          <cell r="AJ194">
            <v>0</v>
          </cell>
          <cell r="AM194">
            <v>0</v>
          </cell>
          <cell r="AP194">
            <v>0</v>
          </cell>
          <cell r="AS194">
            <v>0</v>
          </cell>
          <cell r="AV194">
            <v>0</v>
          </cell>
          <cell r="AX194">
            <v>0</v>
          </cell>
        </row>
        <row r="195">
          <cell r="A195" t="str">
            <v>80047</v>
          </cell>
          <cell r="E195" t="str">
            <v>Costs posted to BU215</v>
          </cell>
          <cell r="O195">
            <v>0</v>
          </cell>
          <cell r="R195">
            <v>0</v>
          </cell>
          <cell r="U195">
            <v>0</v>
          </cell>
          <cell r="X195">
            <v>0</v>
          </cell>
          <cell r="AA195">
            <v>0</v>
          </cell>
          <cell r="AD195">
            <v>0</v>
          </cell>
          <cell r="AG195">
            <v>0</v>
          </cell>
          <cell r="AJ195">
            <v>0</v>
          </cell>
          <cell r="AM195">
            <v>0</v>
          </cell>
          <cell r="AP195">
            <v>0</v>
          </cell>
          <cell r="AS195">
            <v>0</v>
          </cell>
          <cell r="AV195">
            <v>0</v>
          </cell>
          <cell r="AX195">
            <v>0</v>
          </cell>
        </row>
        <row r="196">
          <cell r="A196" t="str">
            <v>80058</v>
          </cell>
          <cell r="E196" t="str">
            <v>Cost of External Work</v>
          </cell>
          <cell r="O196">
            <v>4.1123809999999992</v>
          </cell>
          <cell r="R196">
            <v>4.1123809999999992</v>
          </cell>
          <cell r="U196">
            <v>4.1123809999999992</v>
          </cell>
          <cell r="X196">
            <v>4.1123809999999992</v>
          </cell>
          <cell r="AA196">
            <v>4.1123809999999992</v>
          </cell>
          <cell r="AD196">
            <v>4.1123809999999992</v>
          </cell>
          <cell r="AG196">
            <v>4.1123809999999992</v>
          </cell>
          <cell r="AJ196">
            <v>4.1123809999999992</v>
          </cell>
          <cell r="AM196">
            <v>4.1123809999999992</v>
          </cell>
          <cell r="AP196">
            <v>4.1123809999999992</v>
          </cell>
          <cell r="AS196">
            <v>4.1123809999999992</v>
          </cell>
          <cell r="AV196">
            <v>4.1123809999999992</v>
          </cell>
          <cell r="AX196">
            <v>4.1123809999999992</v>
          </cell>
        </row>
        <row r="197">
          <cell r="A197" t="str">
            <v>TMErrors</v>
          </cell>
          <cell r="E197" t="str">
            <v>Project / Provider Coding Errors</v>
          </cell>
          <cell r="O197">
            <v>0</v>
          </cell>
          <cell r="R197">
            <v>0</v>
          </cell>
          <cell r="U197">
            <v>0</v>
          </cell>
          <cell r="X197">
            <v>0</v>
          </cell>
          <cell r="AA197">
            <v>0</v>
          </cell>
          <cell r="AD197">
            <v>0</v>
          </cell>
          <cell r="AG197">
            <v>0</v>
          </cell>
          <cell r="AJ197">
            <v>0</v>
          </cell>
          <cell r="AM197">
            <v>0</v>
          </cell>
          <cell r="AP197">
            <v>0</v>
          </cell>
          <cell r="AS197">
            <v>0</v>
          </cell>
          <cell r="AV197">
            <v>0</v>
          </cell>
          <cell r="AX197">
            <v>0</v>
          </cell>
        </row>
        <row r="198">
          <cell r="A198" t="str">
            <v>TMOther</v>
          </cell>
          <cell r="E198" t="str">
            <v>Other Asset Management project charges</v>
          </cell>
          <cell r="O198">
            <v>0</v>
          </cell>
          <cell r="R198">
            <v>0</v>
          </cell>
          <cell r="U198">
            <v>0</v>
          </cell>
          <cell r="X198">
            <v>0</v>
          </cell>
          <cell r="AA198">
            <v>0</v>
          </cell>
          <cell r="AD198">
            <v>0</v>
          </cell>
          <cell r="AG198">
            <v>0</v>
          </cell>
          <cell r="AJ198">
            <v>0</v>
          </cell>
          <cell r="AM198">
            <v>0</v>
          </cell>
          <cell r="AP198">
            <v>0</v>
          </cell>
          <cell r="AS198">
            <v>0</v>
          </cell>
          <cell r="AV198">
            <v>0</v>
          </cell>
          <cell r="AX198">
            <v>0</v>
          </cell>
        </row>
        <row r="199">
          <cell r="A199" t="str">
            <v>Plug-TM</v>
          </cell>
          <cell r="E199" t="str">
            <v>Service Provider Budget Adjustment</v>
          </cell>
          <cell r="O199">
            <v>-5.6380000000000026</v>
          </cell>
          <cell r="R199">
            <v>-5.6380000000000026</v>
          </cell>
          <cell r="U199">
            <v>-5.6380000000000026</v>
          </cell>
          <cell r="W199">
            <v>-2.5</v>
          </cell>
          <cell r="X199">
            <v>-8.1380000000000017</v>
          </cell>
          <cell r="Z199">
            <v>-14.5</v>
          </cell>
          <cell r="AA199">
            <v>-22.638000000000002</v>
          </cell>
          <cell r="AD199">
            <v>-22.638000000000002</v>
          </cell>
          <cell r="AF199">
            <v>7</v>
          </cell>
          <cell r="AG199">
            <v>-15.638000000000002</v>
          </cell>
          <cell r="AJ199">
            <v>-15.638000000000002</v>
          </cell>
          <cell r="AM199">
            <v>-15.638000000000002</v>
          </cell>
          <cell r="AP199">
            <v>-15.638000000000002</v>
          </cell>
          <cell r="AS199">
            <v>-15.638000000000002</v>
          </cell>
          <cell r="AV199">
            <v>-15.638000000000002</v>
          </cell>
          <cell r="AX199">
            <v>-15.638000000000002</v>
          </cell>
        </row>
        <row r="200">
          <cell r="E200" t="str">
            <v>Total Other</v>
          </cell>
          <cell r="O200">
            <v>-1.5256190000000034</v>
          </cell>
          <cell r="Q200">
            <v>0</v>
          </cell>
          <cell r="R200">
            <v>-1.5256190000000034</v>
          </cell>
          <cell r="T200">
            <v>0</v>
          </cell>
          <cell r="U200">
            <v>-1.5256190000000034</v>
          </cell>
          <cell r="W200">
            <v>-2.5</v>
          </cell>
          <cell r="X200">
            <v>-4.0256190000000025</v>
          </cell>
          <cell r="Z200">
            <v>-14.5</v>
          </cell>
          <cell r="AA200">
            <v>-18.525619000000003</v>
          </cell>
          <cell r="AC200">
            <v>0</v>
          </cell>
          <cell r="AD200">
            <v>-18.525619000000003</v>
          </cell>
          <cell r="AF200">
            <v>7</v>
          </cell>
          <cell r="AG200">
            <v>-11.525619000000003</v>
          </cell>
          <cell r="AI200">
            <v>0</v>
          </cell>
          <cell r="AJ200">
            <v>-11.525619000000003</v>
          </cell>
          <cell r="AL200">
            <v>0</v>
          </cell>
          <cell r="AM200">
            <v>-11.525619000000003</v>
          </cell>
          <cell r="AO200">
            <v>0</v>
          </cell>
          <cell r="AP200">
            <v>-11.525619000000003</v>
          </cell>
          <cell r="AR200">
            <v>0</v>
          </cell>
          <cell r="AS200">
            <v>-11.525619000000003</v>
          </cell>
          <cell r="AU200">
            <v>0</v>
          </cell>
          <cell r="AV200">
            <v>-11.525619000000003</v>
          </cell>
          <cell r="AX200">
            <v>-11.525619000000003</v>
          </cell>
        </row>
        <row r="201">
          <cell r="D201" t="str">
            <v>Total Business Model &amp; Other</v>
          </cell>
          <cell r="O201">
            <v>129.93914399954542</v>
          </cell>
          <cell r="Q201">
            <v>0</v>
          </cell>
          <cell r="R201">
            <v>129.93914399954542</v>
          </cell>
          <cell r="T201">
            <v>-0.46211699999999767</v>
          </cell>
          <cell r="U201">
            <v>129.47702699954544</v>
          </cell>
          <cell r="W201">
            <v>-0.30361900000000031</v>
          </cell>
          <cell r="X201">
            <v>129.17340799954542</v>
          </cell>
          <cell r="Z201">
            <v>-15.549841999999998</v>
          </cell>
          <cell r="AA201">
            <v>113.62356599954543</v>
          </cell>
          <cell r="AC201">
            <v>0</v>
          </cell>
          <cell r="AD201">
            <v>113.62356599954543</v>
          </cell>
          <cell r="AF201">
            <v>6.578151927468622</v>
          </cell>
          <cell r="AG201">
            <v>120.20171792701407</v>
          </cell>
          <cell r="AI201">
            <v>0.50505000000000078</v>
          </cell>
          <cell r="AJ201">
            <v>120.70676792701406</v>
          </cell>
          <cell r="AL201">
            <v>0</v>
          </cell>
          <cell r="AM201">
            <v>120.70676792701406</v>
          </cell>
          <cell r="AO201">
            <v>0</v>
          </cell>
          <cell r="AP201">
            <v>120.70676792701406</v>
          </cell>
          <cell r="AR201">
            <v>0</v>
          </cell>
          <cell r="AS201">
            <v>120.70676792701406</v>
          </cell>
          <cell r="AU201">
            <v>0</v>
          </cell>
          <cell r="AV201">
            <v>120.70676792701406</v>
          </cell>
          <cell r="AX201">
            <v>120.70676792701406</v>
          </cell>
        </row>
        <row r="202">
          <cell r="C202" t="str">
            <v>Corporate Costs</v>
          </cell>
        </row>
        <row r="203">
          <cell r="A203" t="str">
            <v>TPTR</v>
          </cell>
          <cell r="D203" t="str">
            <v>Property Taxes &amp; Rights Payments (SP = 215, TAXES)</v>
          </cell>
          <cell r="O203">
            <v>70.873000000000019</v>
          </cell>
          <cell r="R203">
            <v>70.873000000000019</v>
          </cell>
          <cell r="T203">
            <v>-3.4700000000000131</v>
          </cell>
          <cell r="U203">
            <v>67.403000000000006</v>
          </cell>
          <cell r="W203">
            <v>-0.49900000000000944</v>
          </cell>
          <cell r="X203">
            <v>66.903999999999996</v>
          </cell>
          <cell r="AA203">
            <v>66.903999999999996</v>
          </cell>
          <cell r="AD203">
            <v>66.903999999999996</v>
          </cell>
          <cell r="AF203">
            <v>-1</v>
          </cell>
          <cell r="AG203">
            <v>65.903999999999996</v>
          </cell>
          <cell r="AJ203">
            <v>65.903999999999996</v>
          </cell>
          <cell r="AM203">
            <v>65.903999999999996</v>
          </cell>
          <cell r="AP203">
            <v>65.903999999999996</v>
          </cell>
          <cell r="AS203">
            <v>65.903999999999996</v>
          </cell>
          <cell r="AV203">
            <v>65.903999999999996</v>
          </cell>
          <cell r="AX203">
            <v>65.903999999999996</v>
          </cell>
        </row>
        <row r="204">
          <cell r="D204" t="str">
            <v>Facilities and Real Estate P&amp;Ps SP=215</v>
          </cell>
        </row>
        <row r="205">
          <cell r="A205" t="str">
            <v>TREM</v>
          </cell>
          <cell r="E205" t="str">
            <v>LBSS charges to Tx projects</v>
          </cell>
          <cell r="O205">
            <v>18.47</v>
          </cell>
          <cell r="R205">
            <v>18.47</v>
          </cell>
          <cell r="U205">
            <v>18.47</v>
          </cell>
          <cell r="W205">
            <v>0.64000000000000057</v>
          </cell>
          <cell r="X205">
            <v>19.11</v>
          </cell>
          <cell r="AA205">
            <v>19.11</v>
          </cell>
          <cell r="AD205">
            <v>19.11</v>
          </cell>
          <cell r="AG205">
            <v>19.11</v>
          </cell>
          <cell r="AJ205">
            <v>19.11</v>
          </cell>
          <cell r="AM205">
            <v>19.11</v>
          </cell>
          <cell r="AP205">
            <v>19.11</v>
          </cell>
          <cell r="AS205">
            <v>19.11</v>
          </cell>
          <cell r="AV205">
            <v>19.11</v>
          </cell>
          <cell r="AX205">
            <v>19.11</v>
          </cell>
        </row>
        <row r="206">
          <cell r="E206" t="str">
            <v>Total Facilities and Real Estate P&amp;Ps SP=215</v>
          </cell>
          <cell r="O206">
            <v>18.47</v>
          </cell>
          <cell r="Q206">
            <v>0</v>
          </cell>
          <cell r="R206">
            <v>18.47</v>
          </cell>
          <cell r="T206">
            <v>0</v>
          </cell>
          <cell r="U206">
            <v>18.47</v>
          </cell>
          <cell r="W206">
            <v>0.64000000000000057</v>
          </cell>
          <cell r="X206">
            <v>19.11</v>
          </cell>
          <cell r="Z206">
            <v>0</v>
          </cell>
          <cell r="AA206">
            <v>19.11</v>
          </cell>
          <cell r="AC206">
            <v>0</v>
          </cell>
          <cell r="AD206">
            <v>19.11</v>
          </cell>
          <cell r="AF206">
            <v>0</v>
          </cell>
          <cell r="AG206">
            <v>19.11</v>
          </cell>
          <cell r="AI206">
            <v>0</v>
          </cell>
          <cell r="AJ206">
            <v>19.11</v>
          </cell>
          <cell r="AL206">
            <v>0</v>
          </cell>
          <cell r="AM206">
            <v>19.11</v>
          </cell>
          <cell r="AO206">
            <v>0</v>
          </cell>
          <cell r="AP206">
            <v>19.11</v>
          </cell>
          <cell r="AR206">
            <v>0</v>
          </cell>
          <cell r="AS206">
            <v>19.11</v>
          </cell>
          <cell r="AU206">
            <v>0</v>
          </cell>
          <cell r="AV206">
            <v>19.11</v>
          </cell>
          <cell r="AX206">
            <v>19.11</v>
          </cell>
        </row>
        <row r="207">
          <cell r="D207" t="str">
            <v>Information Management Services</v>
          </cell>
        </row>
        <row r="208">
          <cell r="A208" t="str">
            <v>TIMS</v>
          </cell>
          <cell r="E208" t="str">
            <v>Information Management Managed Programs &amp; Projects (SP = 212)</v>
          </cell>
          <cell r="O208">
            <v>32.308999999999997</v>
          </cell>
          <cell r="R208">
            <v>32.308999999999997</v>
          </cell>
          <cell r="U208">
            <v>32.308999999999997</v>
          </cell>
          <cell r="W208">
            <v>1.9890000000000043</v>
          </cell>
          <cell r="X208">
            <v>34.298000000000002</v>
          </cell>
          <cell r="Z208">
            <v>8.9999999999996305E-2</v>
          </cell>
          <cell r="AA208">
            <v>34.387999999999998</v>
          </cell>
          <cell r="AD208">
            <v>34.387999999999998</v>
          </cell>
          <cell r="AF208">
            <v>-0.80699999999999505</v>
          </cell>
          <cell r="AG208">
            <v>33.581000000000003</v>
          </cell>
          <cell r="AJ208">
            <v>33.581000000000003</v>
          </cell>
          <cell r="AM208">
            <v>33.581000000000003</v>
          </cell>
          <cell r="AP208">
            <v>33.581000000000003</v>
          </cell>
          <cell r="AS208">
            <v>33.581000000000003</v>
          </cell>
          <cell r="AV208">
            <v>33.581000000000003</v>
          </cell>
          <cell r="AX208">
            <v>33.581000000000003</v>
          </cell>
        </row>
        <row r="209">
          <cell r="A209" t="str">
            <v>TOGO</v>
          </cell>
          <cell r="E209" t="str">
            <v>Ontario Grid Ops P&amp;Ps SP=211 &amp; 217</v>
          </cell>
          <cell r="O209">
            <v>10.663999999999998</v>
          </cell>
          <cell r="R209">
            <v>10.663999999999998</v>
          </cell>
          <cell r="U209">
            <v>10.663999999999998</v>
          </cell>
          <cell r="W209">
            <v>0.71700000000000053</v>
          </cell>
          <cell r="X209">
            <v>11.380999999999998</v>
          </cell>
          <cell r="Z209">
            <v>-1</v>
          </cell>
          <cell r="AA209">
            <v>10.380999999999998</v>
          </cell>
          <cell r="AD209">
            <v>10.380999999999998</v>
          </cell>
          <cell r="AF209">
            <v>1.3120000000000012</v>
          </cell>
          <cell r="AG209">
            <v>11.693</v>
          </cell>
          <cell r="AI209">
            <v>-3.5000000000000142E-2</v>
          </cell>
          <cell r="AJ209">
            <v>11.657999999999999</v>
          </cell>
          <cell r="AM209">
            <v>11.657999999999999</v>
          </cell>
          <cell r="AP209">
            <v>11.657999999999999</v>
          </cell>
          <cell r="AS209">
            <v>11.657999999999999</v>
          </cell>
          <cell r="AV209">
            <v>11.657999999999999</v>
          </cell>
          <cell r="AX209">
            <v>11.657999999999999</v>
          </cell>
        </row>
        <row r="210">
          <cell r="E210" t="str">
            <v>Total Information Management Services</v>
          </cell>
          <cell r="O210">
            <v>42.972999999999999</v>
          </cell>
          <cell r="Q210">
            <v>0</v>
          </cell>
          <cell r="R210">
            <v>42.972999999999999</v>
          </cell>
          <cell r="T210">
            <v>0</v>
          </cell>
          <cell r="U210">
            <v>42.972999999999999</v>
          </cell>
          <cell r="W210">
            <v>2.7060000000000048</v>
          </cell>
          <cell r="X210">
            <v>45.679000000000002</v>
          </cell>
          <cell r="Z210">
            <v>-0.91000000000000369</v>
          </cell>
          <cell r="AA210">
            <v>44.768999999999998</v>
          </cell>
          <cell r="AC210">
            <v>0</v>
          </cell>
          <cell r="AD210">
            <v>44.768999999999998</v>
          </cell>
          <cell r="AF210">
            <v>0.50500000000000611</v>
          </cell>
          <cell r="AG210">
            <v>45.274000000000001</v>
          </cell>
          <cell r="AI210">
            <v>-3.5000000000000142E-2</v>
          </cell>
          <cell r="AJ210">
            <v>45.239000000000004</v>
          </cell>
          <cell r="AL210">
            <v>0</v>
          </cell>
          <cell r="AM210">
            <v>45.239000000000004</v>
          </cell>
          <cell r="AO210">
            <v>0</v>
          </cell>
          <cell r="AP210">
            <v>45.239000000000004</v>
          </cell>
          <cell r="AR210">
            <v>0</v>
          </cell>
          <cell r="AS210">
            <v>45.239000000000004</v>
          </cell>
          <cell r="AU210">
            <v>0</v>
          </cell>
          <cell r="AV210">
            <v>45.239000000000004</v>
          </cell>
          <cell r="AX210">
            <v>45.239000000000004</v>
          </cell>
        </row>
        <row r="211">
          <cell r="D211" t="str">
            <v>Enablement P&amp;Ps SP=228</v>
          </cell>
        </row>
        <row r="212">
          <cell r="A212" t="str">
            <v>CSETM</v>
          </cell>
          <cell r="E212" t="str">
            <v>Cornerstone Enablement P&amp;Ps</v>
          </cell>
          <cell r="O212">
            <v>0</v>
          </cell>
          <cell r="R212">
            <v>0</v>
          </cell>
          <cell r="U212">
            <v>0</v>
          </cell>
          <cell r="X212">
            <v>0</v>
          </cell>
          <cell r="AA212">
            <v>0</v>
          </cell>
          <cell r="AD212">
            <v>0</v>
          </cell>
          <cell r="AG212">
            <v>0</v>
          </cell>
          <cell r="AJ212">
            <v>0</v>
          </cell>
          <cell r="AM212">
            <v>0</v>
          </cell>
          <cell r="AP212">
            <v>0</v>
          </cell>
          <cell r="AS212">
            <v>0</v>
          </cell>
          <cell r="AV212">
            <v>0</v>
          </cell>
          <cell r="AX212">
            <v>0</v>
          </cell>
        </row>
        <row r="213">
          <cell r="E213" t="str">
            <v>Total Enablement P&amp;Ps SP=228</v>
          </cell>
          <cell r="O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  <cell r="AC213">
            <v>0</v>
          </cell>
          <cell r="AD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L213">
            <v>0</v>
          </cell>
          <cell r="AM213">
            <v>0</v>
          </cell>
          <cell r="AO213">
            <v>0</v>
          </cell>
          <cell r="AP213">
            <v>0</v>
          </cell>
          <cell r="AR213">
            <v>0</v>
          </cell>
          <cell r="AS213">
            <v>0</v>
          </cell>
          <cell r="AU213">
            <v>0</v>
          </cell>
          <cell r="AV213">
            <v>0</v>
          </cell>
          <cell r="AX213">
            <v>0</v>
          </cell>
        </row>
        <row r="214">
          <cell r="D214" t="str">
            <v>Corporate Projects P&amp;Ps SP=225</v>
          </cell>
        </row>
        <row r="215">
          <cell r="A215" t="str">
            <v>OTHCP-TM</v>
          </cell>
          <cell r="E215" t="str">
            <v>Corporate Projects</v>
          </cell>
          <cell r="O215">
            <v>0</v>
          </cell>
          <cell r="R215">
            <v>0</v>
          </cell>
          <cell r="U215">
            <v>0</v>
          </cell>
          <cell r="X215">
            <v>0</v>
          </cell>
          <cell r="AA215">
            <v>0</v>
          </cell>
          <cell r="AD215">
            <v>0</v>
          </cell>
          <cell r="AG215">
            <v>0</v>
          </cell>
          <cell r="AJ215">
            <v>0</v>
          </cell>
          <cell r="AM215">
            <v>0</v>
          </cell>
          <cell r="AP215">
            <v>0</v>
          </cell>
          <cell r="AS215">
            <v>0</v>
          </cell>
          <cell r="AV215">
            <v>0</v>
          </cell>
          <cell r="AX215">
            <v>0</v>
          </cell>
        </row>
        <row r="216">
          <cell r="E216" t="str">
            <v>Total Corporate Projects P&amp;Ps SP=225</v>
          </cell>
          <cell r="O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  <cell r="AC216">
            <v>0</v>
          </cell>
          <cell r="AD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L216">
            <v>0</v>
          </cell>
          <cell r="AM216">
            <v>0</v>
          </cell>
          <cell r="AO216">
            <v>0</v>
          </cell>
          <cell r="AP216">
            <v>0</v>
          </cell>
          <cell r="AR216">
            <v>0</v>
          </cell>
          <cell r="AS216">
            <v>0</v>
          </cell>
          <cell r="AU216">
            <v>0</v>
          </cell>
          <cell r="AV216">
            <v>0</v>
          </cell>
          <cell r="AX216">
            <v>0</v>
          </cell>
        </row>
        <row r="217">
          <cell r="A217" t="str">
            <v>80042</v>
          </cell>
          <cell r="D217" t="str">
            <v>Overheads Recovered on BU210 Capex</v>
          </cell>
          <cell r="O217">
            <v>-96.983148034055816</v>
          </cell>
          <cell r="R217">
            <v>-96.983148034055816</v>
          </cell>
          <cell r="U217">
            <v>-96.983148034055816</v>
          </cell>
          <cell r="X217">
            <v>-96.983148034055816</v>
          </cell>
          <cell r="AA217">
            <v>-96.983148034055816</v>
          </cell>
          <cell r="AD217">
            <v>-96.983148034055816</v>
          </cell>
          <cell r="AG217">
            <v>-96.983148034055816</v>
          </cell>
          <cell r="AJ217">
            <v>-96.983148034055816</v>
          </cell>
          <cell r="AM217">
            <v>-96.983148034055816</v>
          </cell>
          <cell r="AP217">
            <v>-96.983148034055816</v>
          </cell>
          <cell r="AS217">
            <v>-96.983148034055816</v>
          </cell>
          <cell r="AV217">
            <v>-96.983148034055816</v>
          </cell>
          <cell r="AX217">
            <v>-96.983148034055816</v>
          </cell>
        </row>
        <row r="218">
          <cell r="D218" t="str">
            <v>Environmental Provision Credits</v>
          </cell>
        </row>
        <row r="219">
          <cell r="A219" t="str">
            <v>80025</v>
          </cell>
          <cell r="E219" t="str">
            <v>Environmental Provision Credits - SP work only</v>
          </cell>
          <cell r="O219">
            <v>-2.1170660000000008</v>
          </cell>
          <cell r="Q219">
            <v>-0.83799999999999986</v>
          </cell>
          <cell r="R219">
            <v>-2.9550660000000004</v>
          </cell>
          <cell r="T219">
            <v>-7.9934000000000088E-2</v>
          </cell>
          <cell r="U219">
            <v>-3.0350000000000006</v>
          </cell>
          <cell r="W219">
            <v>0.31600000000000017</v>
          </cell>
          <cell r="X219">
            <v>-2.7190000000000003</v>
          </cell>
          <cell r="AA219">
            <v>-2.7190000000000003</v>
          </cell>
          <cell r="AD219">
            <v>-2.7190000000000003</v>
          </cell>
          <cell r="AG219">
            <v>-2.7190000000000003</v>
          </cell>
          <cell r="AJ219">
            <v>-2.7190000000000003</v>
          </cell>
          <cell r="AM219">
            <v>-2.7190000000000003</v>
          </cell>
          <cell r="AP219">
            <v>-2.7190000000000003</v>
          </cell>
          <cell r="AS219">
            <v>-2.7190000000000003</v>
          </cell>
          <cell r="AV219">
            <v>-2.7190000000000003</v>
          </cell>
          <cell r="AX219">
            <v>-2.7190000000000003</v>
          </cell>
        </row>
        <row r="220">
          <cell r="A220" t="str">
            <v>80064</v>
          </cell>
          <cell r="E220" t="str">
            <v>Environmental Provision Credits - real estate work only</v>
          </cell>
          <cell r="O220">
            <v>0</v>
          </cell>
          <cell r="R220">
            <v>0</v>
          </cell>
          <cell r="U220">
            <v>0</v>
          </cell>
          <cell r="X220">
            <v>0</v>
          </cell>
          <cell r="AA220">
            <v>0</v>
          </cell>
          <cell r="AD220">
            <v>0</v>
          </cell>
          <cell r="AG220">
            <v>0</v>
          </cell>
          <cell r="AJ220">
            <v>0</v>
          </cell>
          <cell r="AM220">
            <v>0</v>
          </cell>
          <cell r="AP220">
            <v>0</v>
          </cell>
          <cell r="AS220">
            <v>0</v>
          </cell>
          <cell r="AV220">
            <v>0</v>
          </cell>
          <cell r="AX220">
            <v>0</v>
          </cell>
        </row>
        <row r="221">
          <cell r="E221" t="str">
            <v>Total Environmental Provision Credits</v>
          </cell>
          <cell r="O221">
            <v>-2.1170660000000008</v>
          </cell>
          <cell r="Q221">
            <v>-0.83799999999999986</v>
          </cell>
          <cell r="R221">
            <v>-2.9550660000000004</v>
          </cell>
          <cell r="T221">
            <v>-7.9934000000000088E-2</v>
          </cell>
          <cell r="U221">
            <v>-3.0350000000000006</v>
          </cell>
          <cell r="W221">
            <v>0.31600000000000017</v>
          </cell>
          <cell r="X221">
            <v>-2.7190000000000003</v>
          </cell>
          <cell r="Z221">
            <v>0</v>
          </cell>
          <cell r="AA221">
            <v>-2.7190000000000003</v>
          </cell>
          <cell r="AC221">
            <v>0</v>
          </cell>
          <cell r="AD221">
            <v>-2.7190000000000003</v>
          </cell>
          <cell r="AF221">
            <v>0</v>
          </cell>
          <cell r="AG221">
            <v>-2.7190000000000003</v>
          </cell>
          <cell r="AI221">
            <v>0</v>
          </cell>
          <cell r="AJ221">
            <v>-2.7190000000000003</v>
          </cell>
          <cell r="AL221">
            <v>0</v>
          </cell>
          <cell r="AM221">
            <v>-2.7190000000000003</v>
          </cell>
          <cell r="AO221">
            <v>0</v>
          </cell>
          <cell r="AP221">
            <v>-2.7190000000000003</v>
          </cell>
          <cell r="AR221">
            <v>0</v>
          </cell>
          <cell r="AS221">
            <v>-2.7190000000000003</v>
          </cell>
          <cell r="AU221">
            <v>0</v>
          </cell>
          <cell r="AV221">
            <v>-2.7190000000000003</v>
          </cell>
          <cell r="AX221">
            <v>-2.7190000000000003</v>
          </cell>
        </row>
        <row r="222">
          <cell r="D222" t="str">
            <v>IPSP Credits</v>
          </cell>
        </row>
        <row r="223">
          <cell r="A223" t="str">
            <v>IPSPC</v>
          </cell>
          <cell r="E223" t="str">
            <v>IPSP Credits</v>
          </cell>
          <cell r="O223">
            <v>0</v>
          </cell>
          <cell r="R223">
            <v>0</v>
          </cell>
          <cell r="U223">
            <v>0</v>
          </cell>
          <cell r="X223">
            <v>0</v>
          </cell>
          <cell r="AA223">
            <v>0</v>
          </cell>
          <cell r="AD223">
            <v>0</v>
          </cell>
          <cell r="AG223">
            <v>0</v>
          </cell>
          <cell r="AJ223">
            <v>0</v>
          </cell>
          <cell r="AM223">
            <v>0</v>
          </cell>
          <cell r="AP223">
            <v>0</v>
          </cell>
          <cell r="AS223">
            <v>0</v>
          </cell>
          <cell r="AV223">
            <v>0</v>
          </cell>
          <cell r="AX223">
            <v>0</v>
          </cell>
        </row>
        <row r="224">
          <cell r="E224" t="str">
            <v>Total IPSP Credits</v>
          </cell>
          <cell r="O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  <cell r="AC224">
            <v>0</v>
          </cell>
          <cell r="AD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O224">
            <v>0</v>
          </cell>
          <cell r="AP224">
            <v>0</v>
          </cell>
          <cell r="AR224">
            <v>0</v>
          </cell>
          <cell r="AS224">
            <v>0</v>
          </cell>
          <cell r="AU224">
            <v>0</v>
          </cell>
          <cell r="AV224">
            <v>0</v>
          </cell>
          <cell r="AX224">
            <v>0</v>
          </cell>
        </row>
        <row r="225">
          <cell r="D225" t="str">
            <v>Corporate Managed Programs &amp; Projects (SP = 221)</v>
          </cell>
        </row>
        <row r="226">
          <cell r="A226" t="str">
            <v>80054</v>
          </cell>
          <cell r="E226" t="str">
            <v>Corporate Other Adjustments</v>
          </cell>
          <cell r="O226">
            <v>0.27237600000000001</v>
          </cell>
          <cell r="R226">
            <v>0.27237600000000001</v>
          </cell>
          <cell r="U226">
            <v>0.27237600000000001</v>
          </cell>
          <cell r="W226">
            <v>-4.1100000000000003</v>
          </cell>
          <cell r="X226">
            <v>-3.8376240000000004</v>
          </cell>
          <cell r="AA226">
            <v>-3.8376240000000004</v>
          </cell>
          <cell r="AD226">
            <v>-3.8376240000000004</v>
          </cell>
          <cell r="AF226">
            <v>-0.27237599999999995</v>
          </cell>
          <cell r="AG226">
            <v>-4.1100000000000003</v>
          </cell>
          <cell r="AJ226">
            <v>-4.1100000000000003</v>
          </cell>
          <cell r="AM226">
            <v>-4.1100000000000003</v>
          </cell>
          <cell r="AP226">
            <v>-4.1100000000000003</v>
          </cell>
          <cell r="AS226">
            <v>-4.1100000000000003</v>
          </cell>
          <cell r="AV226">
            <v>-4.1100000000000003</v>
          </cell>
          <cell r="AX226">
            <v>-4.1100000000000003</v>
          </cell>
        </row>
        <row r="227">
          <cell r="A227" t="str">
            <v>80069</v>
          </cell>
          <cell r="E227" t="str">
            <v>Tx Rate Hearing Support</v>
          </cell>
          <cell r="O227">
            <v>1.8460000000000001</v>
          </cell>
          <cell r="R227">
            <v>1.8460000000000001</v>
          </cell>
          <cell r="U227">
            <v>1.8460000000000001</v>
          </cell>
          <cell r="X227">
            <v>1.8460000000000001</v>
          </cell>
          <cell r="Z227">
            <v>0.30200000000000005</v>
          </cell>
          <cell r="AA227">
            <v>2.1480000000000001</v>
          </cell>
          <cell r="AD227">
            <v>2.1480000000000001</v>
          </cell>
          <cell r="AG227">
            <v>2.1480000000000001</v>
          </cell>
          <cell r="AJ227">
            <v>2.1480000000000001</v>
          </cell>
          <cell r="AM227">
            <v>2.1480000000000001</v>
          </cell>
          <cell r="AP227">
            <v>2.1480000000000001</v>
          </cell>
          <cell r="AS227">
            <v>2.1480000000000001</v>
          </cell>
          <cell r="AV227">
            <v>2.1480000000000001</v>
          </cell>
          <cell r="AX227">
            <v>2.1480000000000001</v>
          </cell>
        </row>
        <row r="228">
          <cell r="A228" t="str">
            <v>80079</v>
          </cell>
          <cell r="E228" t="str">
            <v>Tx Damage Claims</v>
          </cell>
          <cell r="O228">
            <v>0</v>
          </cell>
          <cell r="R228">
            <v>0</v>
          </cell>
          <cell r="U228">
            <v>0</v>
          </cell>
          <cell r="X228">
            <v>0</v>
          </cell>
          <cell r="AA228">
            <v>0</v>
          </cell>
          <cell r="AD228">
            <v>0</v>
          </cell>
          <cell r="AG228">
            <v>0</v>
          </cell>
          <cell r="AJ228">
            <v>0</v>
          </cell>
          <cell r="AM228">
            <v>0</v>
          </cell>
          <cell r="AP228">
            <v>0</v>
          </cell>
          <cell r="AS228">
            <v>0</v>
          </cell>
          <cell r="AV228">
            <v>0</v>
          </cell>
          <cell r="AX228">
            <v>0</v>
          </cell>
        </row>
        <row r="229">
          <cell r="A229" t="str">
            <v>15302</v>
          </cell>
          <cell r="E229" t="str">
            <v>Copper Theft Prevention</v>
          </cell>
          <cell r="O229">
            <v>0</v>
          </cell>
          <cell r="R229">
            <v>0</v>
          </cell>
          <cell r="U229">
            <v>0</v>
          </cell>
          <cell r="X229">
            <v>0</v>
          </cell>
          <cell r="AA229">
            <v>0</v>
          </cell>
          <cell r="AD229">
            <v>0</v>
          </cell>
          <cell r="AG229">
            <v>0</v>
          </cell>
          <cell r="AJ229">
            <v>0</v>
          </cell>
          <cell r="AM229">
            <v>0</v>
          </cell>
          <cell r="AP229">
            <v>0</v>
          </cell>
          <cell r="AS229">
            <v>0</v>
          </cell>
          <cell r="AV229">
            <v>0</v>
          </cell>
          <cell r="AX229">
            <v>0</v>
          </cell>
        </row>
        <row r="230">
          <cell r="E230" t="str">
            <v>Total Corporate Managed P&amp;Ps (SP = 221)</v>
          </cell>
          <cell r="O230">
            <v>2.118376</v>
          </cell>
          <cell r="Q230">
            <v>0</v>
          </cell>
          <cell r="R230">
            <v>2.118376</v>
          </cell>
          <cell r="T230">
            <v>0</v>
          </cell>
          <cell r="U230">
            <v>2.118376</v>
          </cell>
          <cell r="W230">
            <v>-4.1100000000000003</v>
          </cell>
          <cell r="X230">
            <v>-1.9916240000000003</v>
          </cell>
          <cell r="Z230">
            <v>0.30200000000000005</v>
          </cell>
          <cell r="AA230">
            <v>-1.6896240000000002</v>
          </cell>
          <cell r="AC230">
            <v>0</v>
          </cell>
          <cell r="AD230">
            <v>-1.6896240000000002</v>
          </cell>
          <cell r="AF230">
            <v>-0.27237599999999995</v>
          </cell>
          <cell r="AG230">
            <v>-1.9620000000000002</v>
          </cell>
          <cell r="AI230">
            <v>0</v>
          </cell>
          <cell r="AJ230">
            <v>-1.9620000000000002</v>
          </cell>
          <cell r="AL230">
            <v>0</v>
          </cell>
          <cell r="AM230">
            <v>-1.9620000000000002</v>
          </cell>
          <cell r="AO230">
            <v>0</v>
          </cell>
          <cell r="AP230">
            <v>-1.9620000000000002</v>
          </cell>
          <cell r="AR230">
            <v>0</v>
          </cell>
          <cell r="AS230">
            <v>-1.9620000000000002</v>
          </cell>
          <cell r="AU230">
            <v>0</v>
          </cell>
          <cell r="AV230">
            <v>-1.9620000000000002</v>
          </cell>
          <cell r="AX230">
            <v>-1.9620000000000002</v>
          </cell>
        </row>
        <row r="231">
          <cell r="D231" t="str">
            <v>Total Corporate Costs</v>
          </cell>
          <cell r="O231">
            <v>35.334161965944212</v>
          </cell>
          <cell r="Q231">
            <v>-0.83799999999999986</v>
          </cell>
          <cell r="R231">
            <v>34.496161965944211</v>
          </cell>
          <cell r="T231">
            <v>-3.5499340000000132</v>
          </cell>
          <cell r="U231">
            <v>30.946227965944189</v>
          </cell>
          <cell r="W231">
            <v>-0.94700000000000406</v>
          </cell>
          <cell r="X231">
            <v>29.999227965944165</v>
          </cell>
          <cell r="Z231">
            <v>-0.60800000000000365</v>
          </cell>
          <cell r="AA231">
            <v>29.391227965944168</v>
          </cell>
          <cell r="AC231">
            <v>0</v>
          </cell>
          <cell r="AD231">
            <v>29.391227965944168</v>
          </cell>
          <cell r="AF231">
            <v>-0.76737599999999384</v>
          </cell>
          <cell r="AG231">
            <v>28.623851965944194</v>
          </cell>
          <cell r="AI231">
            <v>-3.5000000000000142E-2</v>
          </cell>
          <cell r="AJ231">
            <v>28.588851965944169</v>
          </cell>
          <cell r="AL231">
            <v>0</v>
          </cell>
          <cell r="AM231">
            <v>28.588851965944169</v>
          </cell>
          <cell r="AO231">
            <v>0</v>
          </cell>
          <cell r="AP231">
            <v>28.588851965944169</v>
          </cell>
          <cell r="AR231">
            <v>0</v>
          </cell>
          <cell r="AS231">
            <v>28.588851965944169</v>
          </cell>
          <cell r="AU231">
            <v>0</v>
          </cell>
          <cell r="AV231">
            <v>28.588851965944169</v>
          </cell>
          <cell r="AX231">
            <v>28.588851965944169</v>
          </cell>
        </row>
        <row r="232">
          <cell r="C232" t="str">
            <v>Total Transmission OM&amp;A</v>
          </cell>
          <cell r="O232">
            <v>435.31371556548959</v>
          </cell>
          <cell r="Q232">
            <v>-2.5350000000000001</v>
          </cell>
          <cell r="R232">
            <v>432.77871556548968</v>
          </cell>
          <cell r="T232">
            <v>-0.36774625000000993</v>
          </cell>
          <cell r="U232">
            <v>432.41096931548964</v>
          </cell>
          <cell r="W232">
            <v>-2.3194337500000044</v>
          </cell>
          <cell r="X232">
            <v>430.09153556548961</v>
          </cell>
          <cell r="Z232">
            <v>-21.375842000000006</v>
          </cell>
          <cell r="AA232">
            <v>408.71569356548957</v>
          </cell>
          <cell r="AC232">
            <v>0</v>
          </cell>
          <cell r="AD232">
            <v>408.71569356548957</v>
          </cell>
          <cell r="AF232">
            <v>0.51812592746862718</v>
          </cell>
          <cell r="AG232">
            <v>409.23381949295828</v>
          </cell>
          <cell r="AI232">
            <v>-1.1619499999999992</v>
          </cell>
          <cell r="AJ232">
            <v>408.07186949295829</v>
          </cell>
          <cell r="AL232">
            <v>0</v>
          </cell>
          <cell r="AM232">
            <v>408.07186949295829</v>
          </cell>
          <cell r="AO232">
            <v>0</v>
          </cell>
          <cell r="AP232">
            <v>408.07186949295829</v>
          </cell>
          <cell r="AR232">
            <v>0</v>
          </cell>
          <cell r="AS232">
            <v>408.07186949295829</v>
          </cell>
          <cell r="AU232">
            <v>0</v>
          </cell>
          <cell r="AV232">
            <v>408.07186949295829</v>
          </cell>
          <cell r="AX232">
            <v>408.07186949295829</v>
          </cell>
        </row>
        <row r="234">
          <cell r="A234" t="str">
            <v>$M</v>
          </cell>
          <cell r="O234" t="str">
            <v>Annual</v>
          </cell>
          <cell r="Q234" t="str">
            <v>Jan</v>
          </cell>
          <cell r="R234" t="str">
            <v>Jan</v>
          </cell>
          <cell r="T234" t="str">
            <v>Feb</v>
          </cell>
          <cell r="U234" t="str">
            <v>Feb</v>
          </cell>
          <cell r="W234" t="str">
            <v>Mar</v>
          </cell>
          <cell r="X234" t="str">
            <v>Mar</v>
          </cell>
          <cell r="Z234" t="str">
            <v>Apr</v>
          </cell>
          <cell r="AA234" t="str">
            <v>Apr</v>
          </cell>
          <cell r="AC234" t="str">
            <v>May</v>
          </cell>
          <cell r="AD234" t="str">
            <v>May</v>
          </cell>
          <cell r="AF234" t="str">
            <v>Jun</v>
          </cell>
          <cell r="AG234" t="str">
            <v>Jun</v>
          </cell>
          <cell r="AI234" t="str">
            <v>Jul</v>
          </cell>
          <cell r="AJ234" t="str">
            <v>Jul</v>
          </cell>
          <cell r="AL234" t="str">
            <v>Aug</v>
          </cell>
          <cell r="AM234" t="str">
            <v>Aug</v>
          </cell>
          <cell r="AO234" t="str">
            <v>Sep</v>
          </cell>
          <cell r="AP234" t="str">
            <v>Sep</v>
          </cell>
          <cell r="AR234" t="str">
            <v>Oct</v>
          </cell>
          <cell r="AS234" t="str">
            <v>Oct</v>
          </cell>
          <cell r="AU234" t="str">
            <v>Nov</v>
          </cell>
          <cell r="AV234" t="str">
            <v>Nov</v>
          </cell>
          <cell r="AX234" t="str">
            <v>Current</v>
          </cell>
        </row>
        <row r="235">
          <cell r="O235" t="str">
            <v>Budget</v>
          </cell>
          <cell r="Q235" t="str">
            <v>Changes</v>
          </cell>
          <cell r="R235" t="str">
            <v>Forecast</v>
          </cell>
          <cell r="T235" t="str">
            <v>Changes</v>
          </cell>
          <cell r="U235" t="str">
            <v>Forecast</v>
          </cell>
          <cell r="W235" t="str">
            <v>Changes</v>
          </cell>
          <cell r="X235" t="str">
            <v>Forecast</v>
          </cell>
          <cell r="Z235" t="str">
            <v>Changes</v>
          </cell>
          <cell r="AA235" t="str">
            <v>Forecast</v>
          </cell>
          <cell r="AC235" t="str">
            <v>Changes</v>
          </cell>
          <cell r="AD235" t="str">
            <v>Forecast</v>
          </cell>
          <cell r="AF235" t="str">
            <v>Changes</v>
          </cell>
          <cell r="AG235" t="str">
            <v>Forecast</v>
          </cell>
          <cell r="AI235" t="str">
            <v>Changes</v>
          </cell>
          <cell r="AJ235" t="str">
            <v>Forecast</v>
          </cell>
          <cell r="AL235" t="str">
            <v>Changes</v>
          </cell>
          <cell r="AM235" t="str">
            <v>Forecast</v>
          </cell>
          <cell r="AO235" t="str">
            <v>Changes</v>
          </cell>
          <cell r="AP235" t="str">
            <v>Forecast</v>
          </cell>
          <cell r="AR235" t="str">
            <v>Changes</v>
          </cell>
          <cell r="AS235" t="str">
            <v>Forecast</v>
          </cell>
          <cell r="AU235" t="str">
            <v>Changes</v>
          </cell>
          <cell r="AV235" t="str">
            <v>Forecast</v>
          </cell>
          <cell r="AX235" t="str">
            <v>Forecast</v>
          </cell>
        </row>
        <row r="236">
          <cell r="A236" t="str">
            <v>Distribution OM&amp;A</v>
          </cell>
        </row>
        <row r="238">
          <cell r="C238" t="str">
            <v>Customer Operations</v>
          </cell>
        </row>
        <row r="239">
          <cell r="D239" t="str">
            <v>Lines P&amp;Ps SP=205</v>
          </cell>
        </row>
        <row r="240">
          <cell r="A240" t="str">
            <v>DML01</v>
          </cell>
          <cell r="E240" t="str">
            <v>Trouble Call</v>
          </cell>
          <cell r="O240">
            <v>56.30299999999999</v>
          </cell>
          <cell r="Q240">
            <v>-3.0000000000001137E-3</v>
          </cell>
          <cell r="R240">
            <v>56.29999999999999</v>
          </cell>
          <cell r="U240">
            <v>56.29999999999999</v>
          </cell>
          <cell r="X240">
            <v>56.29999999999999</v>
          </cell>
          <cell r="AA240">
            <v>56.29999999999999</v>
          </cell>
          <cell r="AD240">
            <v>56.29999999999999</v>
          </cell>
          <cell r="AG240">
            <v>56.29999999999999</v>
          </cell>
          <cell r="AJ240">
            <v>56.29999999999999</v>
          </cell>
          <cell r="AM240">
            <v>56.29999999999999</v>
          </cell>
          <cell r="AP240">
            <v>56.29999999999999</v>
          </cell>
          <cell r="AS240">
            <v>56.29999999999999</v>
          </cell>
          <cell r="AV240">
            <v>56.29999999999999</v>
          </cell>
          <cell r="AX240">
            <v>56.29999999999999</v>
          </cell>
        </row>
        <row r="241">
          <cell r="A241" t="str">
            <v>DML02</v>
          </cell>
          <cell r="E241" t="str">
            <v>Overtime &amp; Forestry Storm Costs</v>
          </cell>
          <cell r="O241">
            <v>6.0009999999999994</v>
          </cell>
          <cell r="Q241">
            <v>-1.000000000000334E-3</v>
          </cell>
          <cell r="R241">
            <v>5.9999999999999991</v>
          </cell>
          <cell r="U241">
            <v>5.9999999999999991</v>
          </cell>
          <cell r="X241">
            <v>5.9999999999999991</v>
          </cell>
          <cell r="AA241">
            <v>5.9999999999999991</v>
          </cell>
          <cell r="AD241">
            <v>5.9999999999999991</v>
          </cell>
          <cell r="AF241">
            <v>3.5</v>
          </cell>
          <cell r="AG241">
            <v>9.5</v>
          </cell>
          <cell r="AJ241">
            <v>9.5</v>
          </cell>
          <cell r="AM241">
            <v>9.5</v>
          </cell>
          <cell r="AP241">
            <v>9.5</v>
          </cell>
          <cell r="AS241">
            <v>9.5</v>
          </cell>
          <cell r="AV241">
            <v>9.5</v>
          </cell>
          <cell r="AX241">
            <v>9.5</v>
          </cell>
        </row>
        <row r="242">
          <cell r="A242" t="str">
            <v>DML03</v>
          </cell>
          <cell r="E242" t="str">
            <v>Cable Locates</v>
          </cell>
          <cell r="O242">
            <v>12.401000000000002</v>
          </cell>
          <cell r="Q242">
            <v>-9.9999999999944578E-4</v>
          </cell>
          <cell r="R242">
            <v>12.400000000000002</v>
          </cell>
          <cell r="U242">
            <v>12.400000000000002</v>
          </cell>
          <cell r="X242">
            <v>12.400000000000002</v>
          </cell>
          <cell r="AA242">
            <v>12.400000000000002</v>
          </cell>
          <cell r="AD242">
            <v>12.400000000000002</v>
          </cell>
          <cell r="AF242">
            <v>1.2</v>
          </cell>
          <cell r="AG242">
            <v>13.600000000000001</v>
          </cell>
          <cell r="AJ242">
            <v>13.600000000000001</v>
          </cell>
          <cell r="AM242">
            <v>13.600000000000001</v>
          </cell>
          <cell r="AP242">
            <v>13.600000000000001</v>
          </cell>
          <cell r="AS242">
            <v>13.600000000000001</v>
          </cell>
          <cell r="AV242">
            <v>13.600000000000001</v>
          </cell>
          <cell r="AX242">
            <v>13.600000000000001</v>
          </cell>
        </row>
        <row r="243">
          <cell r="A243" t="str">
            <v>DML04</v>
          </cell>
          <cell r="E243" t="str">
            <v>Disconnects &amp; Reconnects</v>
          </cell>
          <cell r="O243">
            <v>8.7010000000000005</v>
          </cell>
          <cell r="Q243">
            <v>-1.0000000000012221E-3</v>
          </cell>
          <cell r="R243">
            <v>8.6999999999999993</v>
          </cell>
          <cell r="U243">
            <v>8.6999999999999993</v>
          </cell>
          <cell r="X243">
            <v>8.6999999999999993</v>
          </cell>
          <cell r="AA243">
            <v>8.6999999999999993</v>
          </cell>
          <cell r="AD243">
            <v>8.6999999999999993</v>
          </cell>
          <cell r="AF243">
            <v>0.30000000000000071</v>
          </cell>
          <cell r="AG243">
            <v>9</v>
          </cell>
          <cell r="AJ243">
            <v>9</v>
          </cell>
          <cell r="AM243">
            <v>9</v>
          </cell>
          <cell r="AP243">
            <v>9</v>
          </cell>
          <cell r="AS243">
            <v>9</v>
          </cell>
          <cell r="AV243">
            <v>9</v>
          </cell>
          <cell r="AX243">
            <v>9</v>
          </cell>
        </row>
        <row r="244">
          <cell r="A244" t="str">
            <v>DML05</v>
          </cell>
          <cell r="E244" t="str">
            <v xml:space="preserve"> Field Collections, Special Invest &amp; Anc Activities</v>
          </cell>
          <cell r="O244">
            <v>10.203000000000001</v>
          </cell>
          <cell r="Q244">
            <v>1.0000000000012221E-3</v>
          </cell>
          <cell r="R244">
            <v>10.204000000000002</v>
          </cell>
          <cell r="U244">
            <v>10.204000000000002</v>
          </cell>
          <cell r="X244">
            <v>10.204000000000002</v>
          </cell>
          <cell r="AA244">
            <v>10.204000000000002</v>
          </cell>
          <cell r="AD244">
            <v>10.204000000000002</v>
          </cell>
          <cell r="AG244">
            <v>10.204000000000002</v>
          </cell>
          <cell r="AJ244">
            <v>10.204000000000002</v>
          </cell>
          <cell r="AM244">
            <v>10.204000000000002</v>
          </cell>
          <cell r="AP244">
            <v>10.204000000000002</v>
          </cell>
          <cell r="AS244">
            <v>10.204000000000002</v>
          </cell>
          <cell r="AV244">
            <v>10.204000000000002</v>
          </cell>
          <cell r="AX244">
            <v>10.204000000000002</v>
          </cell>
        </row>
        <row r="245">
          <cell r="A245" t="str">
            <v>DML09</v>
          </cell>
          <cell r="E245" t="str">
            <v>Other Demand Lines DM P&amp;P's</v>
          </cell>
          <cell r="O245">
            <v>10.045</v>
          </cell>
          <cell r="Q245">
            <v>9.9999999999997868E-3</v>
          </cell>
          <cell r="R245">
            <v>10.055</v>
          </cell>
          <cell r="U245">
            <v>10.055</v>
          </cell>
          <cell r="W245">
            <v>2.0999999999999996</v>
          </cell>
          <cell r="X245">
            <v>12.154999999999999</v>
          </cell>
          <cell r="AA245">
            <v>12.154999999999999</v>
          </cell>
          <cell r="AD245">
            <v>12.154999999999999</v>
          </cell>
          <cell r="AF245">
            <v>2.1</v>
          </cell>
          <cell r="AG245">
            <v>14.254999999999999</v>
          </cell>
          <cell r="AJ245">
            <v>14.254999999999999</v>
          </cell>
          <cell r="AM245">
            <v>14.254999999999999</v>
          </cell>
          <cell r="AP245">
            <v>14.254999999999999</v>
          </cell>
          <cell r="AS245">
            <v>14.254999999999999</v>
          </cell>
          <cell r="AV245">
            <v>14.254999999999999</v>
          </cell>
          <cell r="AX245">
            <v>14.254999999999999</v>
          </cell>
        </row>
        <row r="246">
          <cell r="A246" t="str">
            <v>DML10</v>
          </cell>
          <cell r="E246" t="str">
            <v xml:space="preserve"> Field Meter Reading</v>
          </cell>
          <cell r="O246">
            <v>12.623999999999999</v>
          </cell>
          <cell r="Q246">
            <v>-1.0000000000012221E-3</v>
          </cell>
          <cell r="R246">
            <v>12.622999999999998</v>
          </cell>
          <cell r="U246">
            <v>12.622999999999998</v>
          </cell>
          <cell r="X246">
            <v>12.622999999999998</v>
          </cell>
          <cell r="Z246">
            <v>1.7000000000000011</v>
          </cell>
          <cell r="AA246">
            <v>14.322999999999999</v>
          </cell>
          <cell r="AD246">
            <v>14.322999999999999</v>
          </cell>
          <cell r="AF246">
            <v>1.2</v>
          </cell>
          <cell r="AG246">
            <v>15.522999999999998</v>
          </cell>
          <cell r="AJ246">
            <v>15.522999999999998</v>
          </cell>
          <cell r="AM246">
            <v>15.522999999999998</v>
          </cell>
          <cell r="AP246">
            <v>15.522999999999998</v>
          </cell>
          <cell r="AS246">
            <v>15.522999999999998</v>
          </cell>
          <cell r="AV246">
            <v>15.522999999999998</v>
          </cell>
          <cell r="AX246">
            <v>15.522999999999998</v>
          </cell>
        </row>
        <row r="247">
          <cell r="A247" t="str">
            <v>DML11</v>
          </cell>
          <cell r="E247" t="str">
            <v>Meter Replacement Services</v>
          </cell>
          <cell r="O247">
            <v>2.8820000000000001</v>
          </cell>
          <cell r="Q247">
            <v>-2.0000000000002238E-3</v>
          </cell>
          <cell r="R247">
            <v>2.88</v>
          </cell>
          <cell r="U247">
            <v>2.88</v>
          </cell>
          <cell r="X247">
            <v>2.88</v>
          </cell>
          <cell r="AA247">
            <v>2.88</v>
          </cell>
          <cell r="AD247">
            <v>2.88</v>
          </cell>
          <cell r="AG247">
            <v>2.88</v>
          </cell>
          <cell r="AI247">
            <v>0.9</v>
          </cell>
          <cell r="AJ247">
            <v>3.78</v>
          </cell>
          <cell r="AM247">
            <v>3.78</v>
          </cell>
          <cell r="AP247">
            <v>3.78</v>
          </cell>
          <cell r="AS247">
            <v>3.78</v>
          </cell>
          <cell r="AV247">
            <v>3.78</v>
          </cell>
          <cell r="AX247">
            <v>3.78</v>
          </cell>
        </row>
        <row r="248">
          <cell r="A248" t="str">
            <v>DML12</v>
          </cell>
          <cell r="E248" t="str">
            <v>Eng/Tech Studies &amp; ERA</v>
          </cell>
          <cell r="O248">
            <v>4.633</v>
          </cell>
          <cell r="Q248">
            <v>-8.0000000000000071E-3</v>
          </cell>
          <cell r="R248">
            <v>4.625</v>
          </cell>
          <cell r="T248">
            <v>2.0999999999999996</v>
          </cell>
          <cell r="U248">
            <v>6.7249999999999996</v>
          </cell>
          <cell r="X248">
            <v>6.7249999999999996</v>
          </cell>
          <cell r="AA248">
            <v>6.7249999999999996</v>
          </cell>
          <cell r="AD248">
            <v>6.7249999999999996</v>
          </cell>
          <cell r="AG248">
            <v>6.7249999999999996</v>
          </cell>
          <cell r="AJ248">
            <v>6.7249999999999996</v>
          </cell>
          <cell r="AM248">
            <v>6.7249999999999996</v>
          </cell>
          <cell r="AP248">
            <v>6.7249999999999996</v>
          </cell>
          <cell r="AS248">
            <v>6.7249999999999996</v>
          </cell>
          <cell r="AV248">
            <v>6.7249999999999996</v>
          </cell>
          <cell r="AX248">
            <v>6.7249999999999996</v>
          </cell>
        </row>
        <row r="249">
          <cell r="A249" t="str">
            <v>DML13</v>
          </cell>
          <cell r="E249" t="str">
            <v>Line Patrol; Pole Testing &amp; Data Collection</v>
          </cell>
          <cell r="O249">
            <v>16.087</v>
          </cell>
          <cell r="Q249">
            <v>1.0000000000012221E-3</v>
          </cell>
          <cell r="R249">
            <v>16.088000000000001</v>
          </cell>
          <cell r="U249">
            <v>16.088000000000001</v>
          </cell>
          <cell r="W249">
            <v>1.0999999999999979</v>
          </cell>
          <cell r="X249">
            <v>17.187999999999999</v>
          </cell>
          <cell r="Z249">
            <v>-1.0999999999999979</v>
          </cell>
          <cell r="AA249">
            <v>16.088000000000001</v>
          </cell>
          <cell r="AD249">
            <v>16.088000000000001</v>
          </cell>
          <cell r="AF249">
            <v>-0.5</v>
          </cell>
          <cell r="AG249">
            <v>15.588000000000001</v>
          </cell>
          <cell r="AI249">
            <v>-2.5</v>
          </cell>
          <cell r="AJ249">
            <v>13.088000000000001</v>
          </cell>
          <cell r="AM249">
            <v>13.088000000000001</v>
          </cell>
          <cell r="AP249">
            <v>13.088000000000001</v>
          </cell>
          <cell r="AS249">
            <v>13.088000000000001</v>
          </cell>
          <cell r="AV249">
            <v>13.088000000000001</v>
          </cell>
          <cell r="AX249">
            <v>13.088000000000001</v>
          </cell>
        </row>
        <row r="250">
          <cell r="A250" t="str">
            <v>DML19</v>
          </cell>
          <cell r="E250" t="str">
            <v>Other Planned Lines DM P&amp;P's</v>
          </cell>
          <cell r="O250">
            <v>11.275</v>
          </cell>
          <cell r="Q250">
            <v>0.84999999999999964</v>
          </cell>
          <cell r="R250">
            <v>12.125</v>
          </cell>
          <cell r="U250">
            <v>12.125</v>
          </cell>
          <cell r="W250">
            <v>0.59999999999999964</v>
          </cell>
          <cell r="X250">
            <v>12.725</v>
          </cell>
          <cell r="AA250">
            <v>12.725</v>
          </cell>
          <cell r="AD250">
            <v>12.725</v>
          </cell>
          <cell r="AG250">
            <v>12.725</v>
          </cell>
          <cell r="AI250">
            <v>-0.59999999999999964</v>
          </cell>
          <cell r="AJ250">
            <v>12.125</v>
          </cell>
          <cell r="AM250">
            <v>12.125</v>
          </cell>
          <cell r="AP250">
            <v>12.125</v>
          </cell>
          <cell r="AS250">
            <v>12.125</v>
          </cell>
          <cell r="AV250">
            <v>12.125</v>
          </cell>
          <cell r="AX250">
            <v>12.125</v>
          </cell>
        </row>
        <row r="251">
          <cell r="E251" t="str">
            <v>Total Lines P&amp;Ps SP=205</v>
          </cell>
          <cell r="O251">
            <v>151.15499999999997</v>
          </cell>
          <cell r="Q251">
            <v>0.84499999999999931</v>
          </cell>
          <cell r="R251">
            <v>151.99999999999997</v>
          </cell>
          <cell r="T251">
            <v>2.0999999999999996</v>
          </cell>
          <cell r="U251">
            <v>154.09999999999997</v>
          </cell>
          <cell r="W251">
            <v>3.7999999999999972</v>
          </cell>
          <cell r="X251">
            <v>157.89999999999998</v>
          </cell>
          <cell r="Z251">
            <v>0.6000000000000032</v>
          </cell>
          <cell r="AA251">
            <v>158.49999999999997</v>
          </cell>
          <cell r="AC251">
            <v>0</v>
          </cell>
          <cell r="AD251">
            <v>158.49999999999997</v>
          </cell>
          <cell r="AF251">
            <v>7.8000000000000007</v>
          </cell>
          <cell r="AG251">
            <v>166.29999999999995</v>
          </cell>
          <cell r="AI251">
            <v>-2.1999999999999997</v>
          </cell>
          <cell r="AJ251">
            <v>164.09999999999997</v>
          </cell>
          <cell r="AL251">
            <v>0</v>
          </cell>
          <cell r="AM251">
            <v>164.09999999999997</v>
          </cell>
          <cell r="AO251">
            <v>0</v>
          </cell>
          <cell r="AP251">
            <v>164.09999999999997</v>
          </cell>
          <cell r="AR251">
            <v>0</v>
          </cell>
          <cell r="AS251">
            <v>164.09999999999997</v>
          </cell>
          <cell r="AU251">
            <v>0</v>
          </cell>
          <cell r="AV251">
            <v>164.09999999999997</v>
          </cell>
          <cell r="AX251">
            <v>164.09999999999997</v>
          </cell>
        </row>
        <row r="252">
          <cell r="A252" t="str">
            <v>LDMUR</v>
          </cell>
          <cell r="D252" t="str">
            <v>Payroll Burden Under Recovery</v>
          </cell>
          <cell r="O252">
            <v>0</v>
          </cell>
          <cell r="R252">
            <v>0</v>
          </cell>
          <cell r="U252">
            <v>0</v>
          </cell>
          <cell r="X252">
            <v>0</v>
          </cell>
          <cell r="AA252">
            <v>0</v>
          </cell>
          <cell r="AD252">
            <v>0</v>
          </cell>
          <cell r="AG252">
            <v>0</v>
          </cell>
          <cell r="AJ252">
            <v>0</v>
          </cell>
          <cell r="AM252">
            <v>0</v>
          </cell>
          <cell r="AP252">
            <v>0</v>
          </cell>
          <cell r="AS252">
            <v>0</v>
          </cell>
          <cell r="AV252">
            <v>0</v>
          </cell>
          <cell r="AX252">
            <v>0</v>
          </cell>
        </row>
        <row r="253">
          <cell r="A253" t="str">
            <v>H&amp;SDM</v>
          </cell>
          <cell r="D253" t="str">
            <v>Health &amp; Safety P&amp;Ps SP=209</v>
          </cell>
          <cell r="O253">
            <v>1.73</v>
          </cell>
          <cell r="R253">
            <v>1.73</v>
          </cell>
          <cell r="U253">
            <v>1.73</v>
          </cell>
          <cell r="X253">
            <v>1.73</v>
          </cell>
          <cell r="AA253">
            <v>1.73</v>
          </cell>
          <cell r="AD253">
            <v>1.73</v>
          </cell>
          <cell r="AG253">
            <v>1.73</v>
          </cell>
          <cell r="AJ253">
            <v>1.73</v>
          </cell>
          <cell r="AM253">
            <v>1.73</v>
          </cell>
          <cell r="AP253">
            <v>1.73</v>
          </cell>
          <cell r="AS253">
            <v>1.73</v>
          </cell>
          <cell r="AV253">
            <v>1.73</v>
          </cell>
          <cell r="AX253">
            <v>1.73</v>
          </cell>
        </row>
        <row r="254">
          <cell r="D254" t="str">
            <v>Total Lines</v>
          </cell>
          <cell r="O254">
            <v>152.88499999999996</v>
          </cell>
          <cell r="Q254">
            <v>0.84499999999999931</v>
          </cell>
          <cell r="R254">
            <v>153.72999999999996</v>
          </cell>
          <cell r="T254">
            <v>2.0999999999999996</v>
          </cell>
          <cell r="U254">
            <v>155.82999999999996</v>
          </cell>
          <cell r="W254">
            <v>3.7999999999999972</v>
          </cell>
          <cell r="X254">
            <v>159.62999999999997</v>
          </cell>
          <cell r="Z254">
            <v>0.6000000000000032</v>
          </cell>
          <cell r="AA254">
            <v>160.22999999999996</v>
          </cell>
          <cell r="AC254">
            <v>0</v>
          </cell>
          <cell r="AD254">
            <v>160.22999999999996</v>
          </cell>
          <cell r="AF254">
            <v>7.8000000000000007</v>
          </cell>
          <cell r="AG254">
            <v>168.02999999999994</v>
          </cell>
          <cell r="AI254">
            <v>-2.1999999999999997</v>
          </cell>
          <cell r="AJ254">
            <v>165.82999999999996</v>
          </cell>
          <cell r="AL254">
            <v>0</v>
          </cell>
          <cell r="AM254">
            <v>165.82999999999996</v>
          </cell>
          <cell r="AO254">
            <v>0</v>
          </cell>
          <cell r="AP254">
            <v>165.82999999999996</v>
          </cell>
          <cell r="AR254">
            <v>0</v>
          </cell>
          <cell r="AS254">
            <v>165.82999999999996</v>
          </cell>
          <cell r="AU254">
            <v>0</v>
          </cell>
          <cell r="AV254">
            <v>165.82999999999996</v>
          </cell>
          <cell r="AX254">
            <v>165.82999999999996</v>
          </cell>
        </row>
        <row r="255">
          <cell r="C255" t="str">
            <v>Forestry P&amp;Ps SP=204</v>
          </cell>
        </row>
        <row r="256">
          <cell r="A256" t="str">
            <v>DMF01</v>
          </cell>
          <cell r="D256" t="str">
            <v>Dx - Brush Control</v>
          </cell>
          <cell r="O256">
            <v>31.27</v>
          </cell>
          <cell r="R256">
            <v>31.27</v>
          </cell>
          <cell r="U256">
            <v>31.27</v>
          </cell>
          <cell r="X256">
            <v>31.27</v>
          </cell>
          <cell r="AA256">
            <v>31.27</v>
          </cell>
          <cell r="AD256">
            <v>31.27</v>
          </cell>
          <cell r="AF256">
            <v>1.4</v>
          </cell>
          <cell r="AG256">
            <v>32.67</v>
          </cell>
          <cell r="AI256">
            <v>-1.4000000000000021</v>
          </cell>
          <cell r="AJ256">
            <v>31.27</v>
          </cell>
          <cell r="AM256">
            <v>31.27</v>
          </cell>
          <cell r="AP256">
            <v>31.27</v>
          </cell>
          <cell r="AS256">
            <v>31.27</v>
          </cell>
          <cell r="AV256">
            <v>31.27</v>
          </cell>
          <cell r="AX256">
            <v>31.27</v>
          </cell>
        </row>
        <row r="257">
          <cell r="A257" t="str">
            <v>DMF02</v>
          </cell>
          <cell r="D257" t="str">
            <v>Dx - Line Clearing</v>
          </cell>
          <cell r="O257">
            <v>75.47</v>
          </cell>
          <cell r="R257">
            <v>75.47</v>
          </cell>
          <cell r="U257">
            <v>75.47</v>
          </cell>
          <cell r="W257">
            <v>13.299999999999997</v>
          </cell>
          <cell r="X257">
            <v>88.77</v>
          </cell>
          <cell r="Z257">
            <v>-2.2000000000000028</v>
          </cell>
          <cell r="AA257">
            <v>86.57</v>
          </cell>
          <cell r="AD257">
            <v>86.57</v>
          </cell>
          <cell r="AF257">
            <v>-1.3999999999999915</v>
          </cell>
          <cell r="AG257">
            <v>85.17</v>
          </cell>
          <cell r="AI257">
            <v>-9.7000000000000028</v>
          </cell>
          <cell r="AJ257">
            <v>75.47</v>
          </cell>
          <cell r="AM257">
            <v>75.47</v>
          </cell>
          <cell r="AP257">
            <v>75.47</v>
          </cell>
          <cell r="AS257">
            <v>75.47</v>
          </cell>
          <cell r="AV257">
            <v>75.47</v>
          </cell>
          <cell r="AX257">
            <v>75.47</v>
          </cell>
        </row>
        <row r="258">
          <cell r="A258" t="str">
            <v>DMF03</v>
          </cell>
          <cell r="D258" t="str">
            <v>Customer Notifications</v>
          </cell>
          <cell r="O258">
            <v>7.62</v>
          </cell>
          <cell r="R258">
            <v>7.62</v>
          </cell>
          <cell r="U258">
            <v>7.62</v>
          </cell>
          <cell r="X258">
            <v>7.62</v>
          </cell>
          <cell r="Z258">
            <v>1.3999999999999995</v>
          </cell>
          <cell r="AA258">
            <v>9.02</v>
          </cell>
          <cell r="AD258">
            <v>9.02</v>
          </cell>
          <cell r="AF258">
            <v>-0.4</v>
          </cell>
          <cell r="AG258">
            <v>8.6199999999999992</v>
          </cell>
          <cell r="AJ258">
            <v>8.6199999999999992</v>
          </cell>
          <cell r="AM258">
            <v>8.6199999999999992</v>
          </cell>
          <cell r="AP258">
            <v>8.6199999999999992</v>
          </cell>
          <cell r="AS258">
            <v>8.6199999999999992</v>
          </cell>
          <cell r="AV258">
            <v>8.6199999999999992</v>
          </cell>
          <cell r="AX258">
            <v>8.6199999999999992</v>
          </cell>
        </row>
        <row r="259">
          <cell r="A259" t="str">
            <v>DMF04</v>
          </cell>
          <cell r="D259" t="str">
            <v>Other Forestry DM P&amp;Ps</v>
          </cell>
          <cell r="O259">
            <v>8.4499999999999993</v>
          </cell>
          <cell r="R259">
            <v>8.4499999999999993</v>
          </cell>
          <cell r="U259">
            <v>8.4499999999999993</v>
          </cell>
          <cell r="X259">
            <v>8.4499999999999993</v>
          </cell>
          <cell r="Z259">
            <v>0.80000000000000071</v>
          </cell>
          <cell r="AA259">
            <v>9.25</v>
          </cell>
          <cell r="AD259">
            <v>9.25</v>
          </cell>
          <cell r="AF259">
            <v>0.4</v>
          </cell>
          <cell r="AG259">
            <v>9.65</v>
          </cell>
          <cell r="AI259">
            <v>-1.2000000000000011</v>
          </cell>
          <cell r="AJ259">
            <v>8.4499999999999993</v>
          </cell>
          <cell r="AM259">
            <v>8.4499999999999993</v>
          </cell>
          <cell r="AP259">
            <v>8.4499999999999993</v>
          </cell>
          <cell r="AS259">
            <v>8.4499999999999993</v>
          </cell>
          <cell r="AV259">
            <v>8.4499999999999993</v>
          </cell>
          <cell r="AX259">
            <v>8.4499999999999993</v>
          </cell>
        </row>
        <row r="260">
          <cell r="D260" t="str">
            <v>Total Forestry P&amp;Ps SP=204</v>
          </cell>
          <cell r="O260">
            <v>122.81</v>
          </cell>
          <cell r="Q260">
            <v>0</v>
          </cell>
          <cell r="R260">
            <v>122.81</v>
          </cell>
          <cell r="T260">
            <v>0</v>
          </cell>
          <cell r="U260">
            <v>122.81</v>
          </cell>
          <cell r="W260">
            <v>13.299999999999997</v>
          </cell>
          <cell r="X260">
            <v>136.10999999999999</v>
          </cell>
          <cell r="Z260">
            <v>-2.6645352591003757E-15</v>
          </cell>
          <cell r="AA260">
            <v>136.10999999999999</v>
          </cell>
          <cell r="AC260">
            <v>0</v>
          </cell>
          <cell r="AD260">
            <v>136.10999999999999</v>
          </cell>
          <cell r="AF260">
            <v>8.4376949871511897E-15</v>
          </cell>
          <cell r="AG260">
            <v>136.11000000000001</v>
          </cell>
          <cell r="AI260">
            <v>-12.300000000000006</v>
          </cell>
          <cell r="AJ260">
            <v>123.81</v>
          </cell>
          <cell r="AL260">
            <v>0</v>
          </cell>
          <cell r="AM260">
            <v>123.81</v>
          </cell>
          <cell r="AO260">
            <v>0</v>
          </cell>
          <cell r="AP260">
            <v>123.81</v>
          </cell>
          <cell r="AR260">
            <v>0</v>
          </cell>
          <cell r="AS260">
            <v>123.81</v>
          </cell>
          <cell r="AU260">
            <v>0</v>
          </cell>
          <cell r="AV260">
            <v>123.81</v>
          </cell>
          <cell r="AX260">
            <v>123.81</v>
          </cell>
        </row>
        <row r="261">
          <cell r="A261" t="str">
            <v>FDMUR</v>
          </cell>
          <cell r="D261" t="str">
            <v>Payroll Burden Under Recovery</v>
          </cell>
          <cell r="O261">
            <v>0</v>
          </cell>
          <cell r="R261">
            <v>0</v>
          </cell>
          <cell r="U261">
            <v>0</v>
          </cell>
          <cell r="X261">
            <v>0</v>
          </cell>
          <cell r="AA261">
            <v>0</v>
          </cell>
          <cell r="AD261">
            <v>0</v>
          </cell>
          <cell r="AG261">
            <v>0</v>
          </cell>
          <cell r="AJ261">
            <v>0</v>
          </cell>
          <cell r="AM261">
            <v>0</v>
          </cell>
          <cell r="AP261">
            <v>0</v>
          </cell>
          <cell r="AS261">
            <v>0</v>
          </cell>
          <cell r="AV261">
            <v>0</v>
          </cell>
          <cell r="AX261">
            <v>0</v>
          </cell>
        </row>
        <row r="262">
          <cell r="D262" t="str">
            <v>Total Forestry</v>
          </cell>
          <cell r="O262">
            <v>122.81</v>
          </cell>
          <cell r="Q262">
            <v>0</v>
          </cell>
          <cell r="R262">
            <v>122.81</v>
          </cell>
          <cell r="T262">
            <v>0</v>
          </cell>
          <cell r="U262">
            <v>122.81</v>
          </cell>
          <cell r="W262">
            <v>13.299999999999997</v>
          </cell>
          <cell r="X262">
            <v>136.10999999999999</v>
          </cell>
          <cell r="Z262">
            <v>-2.6645352591003757E-15</v>
          </cell>
          <cell r="AA262">
            <v>136.10999999999999</v>
          </cell>
          <cell r="AC262">
            <v>0</v>
          </cell>
          <cell r="AD262">
            <v>136.10999999999999</v>
          </cell>
          <cell r="AF262">
            <v>8.4376949871511897E-15</v>
          </cell>
          <cell r="AG262">
            <v>136.11000000000001</v>
          </cell>
          <cell r="AI262">
            <v>-12.300000000000006</v>
          </cell>
          <cell r="AJ262">
            <v>123.81</v>
          </cell>
          <cell r="AL262">
            <v>0</v>
          </cell>
          <cell r="AM262">
            <v>123.81</v>
          </cell>
          <cell r="AO262">
            <v>0</v>
          </cell>
          <cell r="AP262">
            <v>123.81</v>
          </cell>
          <cell r="AR262">
            <v>0</v>
          </cell>
          <cell r="AS262">
            <v>123.81</v>
          </cell>
          <cell r="AU262">
            <v>0</v>
          </cell>
          <cell r="AV262">
            <v>123.81</v>
          </cell>
          <cell r="AX262">
            <v>123.81</v>
          </cell>
        </row>
        <row r="263">
          <cell r="C263" t="str">
            <v>Customer Care Costs SP=202</v>
          </cell>
        </row>
        <row r="264">
          <cell r="A264" t="str">
            <v>80039</v>
          </cell>
          <cell r="D264" t="str">
            <v>Inergi Settlements Charges</v>
          </cell>
          <cell r="O264">
            <v>2.5360000000000009</v>
          </cell>
          <cell r="R264">
            <v>2.5360000000000009</v>
          </cell>
          <cell r="U264">
            <v>2.5360000000000009</v>
          </cell>
          <cell r="X264">
            <v>2.5360000000000009</v>
          </cell>
          <cell r="AA264">
            <v>2.5360000000000009</v>
          </cell>
          <cell r="AD264">
            <v>2.5360000000000009</v>
          </cell>
          <cell r="AG264">
            <v>2.5360000000000009</v>
          </cell>
          <cell r="AJ264">
            <v>2.5360000000000009</v>
          </cell>
          <cell r="AM264">
            <v>2.5360000000000009</v>
          </cell>
          <cell r="AP264">
            <v>2.5360000000000009</v>
          </cell>
          <cell r="AS264">
            <v>2.5360000000000009</v>
          </cell>
          <cell r="AV264">
            <v>2.5360000000000009</v>
          </cell>
          <cell r="AX264">
            <v>2.5360000000000009</v>
          </cell>
        </row>
        <row r="265">
          <cell r="A265" t="str">
            <v>80040</v>
          </cell>
          <cell r="D265" t="str">
            <v>Other Service support costs (BU620 - DeptID 8150 alloc'n)</v>
          </cell>
          <cell r="O265">
            <v>23.098576448969965</v>
          </cell>
          <cell r="Q265">
            <v>2.9780000000000015</v>
          </cell>
          <cell r="R265">
            <v>26.076576448969966</v>
          </cell>
          <cell r="T265">
            <v>0.39142355103003368</v>
          </cell>
          <cell r="U265">
            <v>26.468</v>
          </cell>
          <cell r="W265">
            <v>-3.3689999999999998</v>
          </cell>
          <cell r="X265">
            <v>23.099</v>
          </cell>
          <cell r="Z265">
            <v>3.5259999999999998</v>
          </cell>
          <cell r="AA265">
            <v>26.625</v>
          </cell>
          <cell r="AD265">
            <v>26.625</v>
          </cell>
          <cell r="AG265">
            <v>26.625</v>
          </cell>
          <cell r="AJ265">
            <v>26.625</v>
          </cell>
          <cell r="AM265">
            <v>26.625</v>
          </cell>
          <cell r="AP265">
            <v>26.625</v>
          </cell>
          <cell r="AS265">
            <v>26.625</v>
          </cell>
          <cell r="AV265">
            <v>26.625</v>
          </cell>
          <cell r="AX265">
            <v>26.625</v>
          </cell>
        </row>
        <row r="266">
          <cell r="A266" t="str">
            <v>80056</v>
          </cell>
          <cell r="D266" t="str">
            <v>Inergi CSO Sustaining Charges</v>
          </cell>
          <cell r="O266">
            <v>37.706999999999994</v>
          </cell>
          <cell r="R266">
            <v>37.706999999999994</v>
          </cell>
          <cell r="T266">
            <v>-0.47599999999999199</v>
          </cell>
          <cell r="U266">
            <v>37.231000000000002</v>
          </cell>
          <cell r="X266">
            <v>37.231000000000002</v>
          </cell>
          <cell r="AA266">
            <v>37.231000000000002</v>
          </cell>
          <cell r="AD266">
            <v>37.231000000000002</v>
          </cell>
          <cell r="AF266">
            <v>0.24899999999999523</v>
          </cell>
          <cell r="AG266">
            <v>37.479999999999997</v>
          </cell>
          <cell r="AJ266">
            <v>37.479999999999997</v>
          </cell>
          <cell r="AM266">
            <v>37.479999999999997</v>
          </cell>
          <cell r="AP266">
            <v>37.479999999999997</v>
          </cell>
          <cell r="AS266">
            <v>37.479999999999997</v>
          </cell>
          <cell r="AV266">
            <v>37.479999999999997</v>
          </cell>
          <cell r="AX266">
            <v>37.479999999999997</v>
          </cell>
        </row>
        <row r="267">
          <cell r="A267" t="str">
            <v>80081</v>
          </cell>
          <cell r="D267" t="str">
            <v>Regulatory Projects</v>
          </cell>
          <cell r="O267">
            <v>2.1</v>
          </cell>
          <cell r="R267">
            <v>2.1</v>
          </cell>
          <cell r="T267">
            <v>0.61</v>
          </cell>
          <cell r="U267">
            <v>2.71</v>
          </cell>
          <cell r="W267">
            <v>0.64500000000000002</v>
          </cell>
          <cell r="X267">
            <v>3.355</v>
          </cell>
          <cell r="Z267">
            <v>-7.0000000000001172E-3</v>
          </cell>
          <cell r="AA267">
            <v>3.3479999999999999</v>
          </cell>
          <cell r="AD267">
            <v>3.3479999999999999</v>
          </cell>
          <cell r="AF267">
            <v>-0.45799999999999974</v>
          </cell>
          <cell r="AG267">
            <v>2.89</v>
          </cell>
          <cell r="AI267">
            <v>0.30200000000000005</v>
          </cell>
          <cell r="AJ267">
            <v>3.1920000000000002</v>
          </cell>
          <cell r="AM267">
            <v>3.1920000000000002</v>
          </cell>
          <cell r="AP267">
            <v>3.1920000000000002</v>
          </cell>
          <cell r="AS267">
            <v>3.1920000000000002</v>
          </cell>
          <cell r="AV267">
            <v>3.1920000000000002</v>
          </cell>
          <cell r="AX267">
            <v>3.1920000000000002</v>
          </cell>
        </row>
        <row r="268">
          <cell r="A268" t="str">
            <v>80057</v>
          </cell>
          <cell r="D268" t="str">
            <v>Service Enhancements</v>
          </cell>
          <cell r="O268">
            <v>2.9139919999999999</v>
          </cell>
          <cell r="R268">
            <v>2.9139919999999999</v>
          </cell>
          <cell r="T268">
            <v>-0.40599199999999991</v>
          </cell>
          <cell r="U268">
            <v>2.508</v>
          </cell>
          <cell r="W268">
            <v>1.056</v>
          </cell>
          <cell r="X268">
            <v>3.5640000000000001</v>
          </cell>
          <cell r="Z268">
            <v>-0.15100000000000025</v>
          </cell>
          <cell r="AA268">
            <v>3.4129999999999998</v>
          </cell>
          <cell r="AD268">
            <v>3.4129999999999998</v>
          </cell>
          <cell r="AF268">
            <v>-0.24199999999999999</v>
          </cell>
          <cell r="AG268">
            <v>3.1709999999999998</v>
          </cell>
          <cell r="AI268">
            <v>0.14400000000000013</v>
          </cell>
          <cell r="AJ268">
            <v>3.3149999999999999</v>
          </cell>
          <cell r="AM268">
            <v>3.3149999999999999</v>
          </cell>
          <cell r="AP268">
            <v>3.3149999999999999</v>
          </cell>
          <cell r="AS268">
            <v>3.3149999999999999</v>
          </cell>
          <cell r="AV268">
            <v>3.3149999999999999</v>
          </cell>
          <cell r="AX268">
            <v>3.3149999999999999</v>
          </cell>
        </row>
        <row r="269">
          <cell r="A269" t="str">
            <v>80072</v>
          </cell>
          <cell r="D269" t="str">
            <v>Allocation of Customer Care organization costs - D</v>
          </cell>
          <cell r="O269">
            <v>7.4601600000000001</v>
          </cell>
          <cell r="Q269">
            <v>0</v>
          </cell>
          <cell r="R269">
            <v>7.4601600000000001</v>
          </cell>
          <cell r="T269">
            <v>0</v>
          </cell>
          <cell r="U269">
            <v>7.4601600000000001</v>
          </cell>
          <cell r="W269">
            <v>0</v>
          </cell>
          <cell r="X269">
            <v>7.4601600000000001</v>
          </cell>
          <cell r="Z269">
            <v>0</v>
          </cell>
          <cell r="AA269">
            <v>7.4601600000000001</v>
          </cell>
          <cell r="AC269">
            <v>0</v>
          </cell>
          <cell r="AD269">
            <v>7.4601600000000001</v>
          </cell>
          <cell r="AF269">
            <v>0</v>
          </cell>
          <cell r="AG269">
            <v>7.4601600000000001</v>
          </cell>
          <cell r="AI269">
            <v>0</v>
          </cell>
          <cell r="AJ269">
            <v>7.4601600000000001</v>
          </cell>
          <cell r="AL269">
            <v>0</v>
          </cell>
          <cell r="AM269">
            <v>7.4601600000000001</v>
          </cell>
          <cell r="AO269">
            <v>0</v>
          </cell>
          <cell r="AP269">
            <v>7.4601600000000001</v>
          </cell>
          <cell r="AR269">
            <v>0</v>
          </cell>
          <cell r="AS269">
            <v>7.4601600000000001</v>
          </cell>
          <cell r="AU269">
            <v>0</v>
          </cell>
          <cell r="AV269">
            <v>7.4601600000000001</v>
          </cell>
          <cell r="AX269">
            <v>7.4601600000000001</v>
          </cell>
        </row>
        <row r="270">
          <cell r="D270" t="str">
            <v>Total Customer Care Costs SP=202</v>
          </cell>
          <cell r="O270">
            <v>75.815728448969949</v>
          </cell>
          <cell r="Q270">
            <v>2.9780000000000015</v>
          </cell>
          <cell r="R270">
            <v>78.793728448969958</v>
          </cell>
          <cell r="T270">
            <v>0.11943155103004177</v>
          </cell>
          <cell r="U270">
            <v>78.913159999999991</v>
          </cell>
          <cell r="W270">
            <v>-1.6679999999999997</v>
          </cell>
          <cell r="X270">
            <v>77.245159999999998</v>
          </cell>
          <cell r="Z270">
            <v>3.3679999999999994</v>
          </cell>
          <cell r="AA270">
            <v>80.613159999999993</v>
          </cell>
          <cell r="AC270">
            <v>0</v>
          </cell>
          <cell r="AD270">
            <v>80.613159999999993</v>
          </cell>
          <cell r="AF270">
            <v>-0.45100000000000451</v>
          </cell>
          <cell r="AG270">
            <v>80.16216</v>
          </cell>
          <cell r="AI270">
            <v>0.44600000000000017</v>
          </cell>
          <cell r="AJ270">
            <v>80.608159999999998</v>
          </cell>
          <cell r="AL270">
            <v>0</v>
          </cell>
          <cell r="AM270">
            <v>80.608159999999998</v>
          </cell>
          <cell r="AO270">
            <v>0</v>
          </cell>
          <cell r="AP270">
            <v>80.608159999999998</v>
          </cell>
          <cell r="AR270">
            <v>0</v>
          </cell>
          <cell r="AS270">
            <v>80.608159999999998</v>
          </cell>
          <cell r="AU270">
            <v>0</v>
          </cell>
          <cell r="AV270">
            <v>80.608159999999998</v>
          </cell>
          <cell r="AX270">
            <v>80.608159999999998</v>
          </cell>
        </row>
        <row r="271">
          <cell r="C271" t="str">
            <v>Grid Operations</v>
          </cell>
        </row>
        <row r="272">
          <cell r="D272" t="str">
            <v>Stations P&amp;Ps SP=206</v>
          </cell>
        </row>
        <row r="273">
          <cell r="A273" t="str">
            <v>DSPM</v>
          </cell>
          <cell r="E273" t="str">
            <v>DS Preventive Maintenance</v>
          </cell>
          <cell r="O273">
            <v>10.4</v>
          </cell>
          <cell r="R273">
            <v>10.4</v>
          </cell>
          <cell r="U273">
            <v>10.4</v>
          </cell>
          <cell r="X273">
            <v>10.4</v>
          </cell>
          <cell r="AA273">
            <v>10.4</v>
          </cell>
          <cell r="AD273">
            <v>10.4</v>
          </cell>
          <cell r="AF273">
            <v>-0.4</v>
          </cell>
          <cell r="AG273">
            <v>10</v>
          </cell>
          <cell r="AJ273">
            <v>10</v>
          </cell>
          <cell r="AM273">
            <v>10</v>
          </cell>
          <cell r="AP273">
            <v>10</v>
          </cell>
          <cell r="AS273">
            <v>10</v>
          </cell>
          <cell r="AV273">
            <v>10</v>
          </cell>
          <cell r="AX273">
            <v>10</v>
          </cell>
        </row>
        <row r="274">
          <cell r="A274" t="str">
            <v>DTPP</v>
          </cell>
          <cell r="E274" t="str">
            <v>Transformer Mtce Planned Program</v>
          </cell>
          <cell r="O274">
            <v>2.2000000000000002</v>
          </cell>
          <cell r="R274">
            <v>2.2000000000000002</v>
          </cell>
          <cell r="U274">
            <v>2.2000000000000002</v>
          </cell>
          <cell r="X274">
            <v>2.2000000000000002</v>
          </cell>
          <cell r="AA274">
            <v>2.2000000000000002</v>
          </cell>
          <cell r="AD274">
            <v>2.2000000000000002</v>
          </cell>
          <cell r="AF274">
            <v>0.2</v>
          </cell>
          <cell r="AG274">
            <v>2.4000000000000004</v>
          </cell>
          <cell r="AJ274">
            <v>2.4000000000000004</v>
          </cell>
          <cell r="AM274">
            <v>2.4000000000000004</v>
          </cell>
          <cell r="AP274">
            <v>2.4000000000000004</v>
          </cell>
          <cell r="AS274">
            <v>2.4000000000000004</v>
          </cell>
          <cell r="AV274">
            <v>2.4000000000000004</v>
          </cell>
          <cell r="AX274">
            <v>2.4000000000000004</v>
          </cell>
        </row>
        <row r="275">
          <cell r="A275" t="str">
            <v>DSCPM</v>
          </cell>
          <cell r="E275" t="str">
            <v>DS Corrective Planned Mtce</v>
          </cell>
          <cell r="O275">
            <v>2.8</v>
          </cell>
          <cell r="R275">
            <v>2.8</v>
          </cell>
          <cell r="U275">
            <v>2.8</v>
          </cell>
          <cell r="X275">
            <v>2.8</v>
          </cell>
          <cell r="AA275">
            <v>2.8</v>
          </cell>
          <cell r="AD275">
            <v>2.8</v>
          </cell>
          <cell r="AF275">
            <v>2</v>
          </cell>
          <cell r="AG275">
            <v>4.8</v>
          </cell>
          <cell r="AJ275">
            <v>4.8</v>
          </cell>
          <cell r="AM275">
            <v>4.8</v>
          </cell>
          <cell r="AP275">
            <v>4.8</v>
          </cell>
          <cell r="AS275">
            <v>4.8</v>
          </cell>
          <cell r="AV275">
            <v>4.8</v>
          </cell>
          <cell r="AX275">
            <v>4.8</v>
          </cell>
        </row>
        <row r="276">
          <cell r="A276" t="str">
            <v>DSCDM</v>
          </cell>
          <cell r="E276" t="str">
            <v>DS Corrective Demand Mtce</v>
          </cell>
          <cell r="O276">
            <v>2.9570000000000003</v>
          </cell>
          <cell r="R276">
            <v>2.9570000000000003</v>
          </cell>
          <cell r="U276">
            <v>2.9570000000000003</v>
          </cell>
          <cell r="X276">
            <v>2.9570000000000003</v>
          </cell>
          <cell r="AA276">
            <v>2.9570000000000003</v>
          </cell>
          <cell r="AD276">
            <v>2.9570000000000003</v>
          </cell>
          <cell r="AF276">
            <v>-2</v>
          </cell>
          <cell r="AG276">
            <v>0.95700000000000029</v>
          </cell>
          <cell r="AJ276">
            <v>0.95700000000000029</v>
          </cell>
          <cell r="AM276">
            <v>0.95700000000000029</v>
          </cell>
          <cell r="AP276">
            <v>0.95700000000000029</v>
          </cell>
          <cell r="AS276">
            <v>0.95700000000000029</v>
          </cell>
          <cell r="AV276">
            <v>0.95700000000000029</v>
          </cell>
          <cell r="AX276">
            <v>0.95700000000000029</v>
          </cell>
        </row>
        <row r="277">
          <cell r="A277" t="str">
            <v>DSOP</v>
          </cell>
          <cell r="E277" t="str">
            <v>DS Operating</v>
          </cell>
          <cell r="O277">
            <v>0.16</v>
          </cell>
          <cell r="R277">
            <v>0.16</v>
          </cell>
          <cell r="U277">
            <v>0.16</v>
          </cell>
          <cell r="X277">
            <v>0.16</v>
          </cell>
          <cell r="AA277">
            <v>0.16</v>
          </cell>
          <cell r="AD277">
            <v>0.16</v>
          </cell>
          <cell r="AF277">
            <v>0</v>
          </cell>
          <cell r="AG277">
            <v>0.16</v>
          </cell>
          <cell r="AJ277">
            <v>0.16</v>
          </cell>
          <cell r="AM277">
            <v>0.16</v>
          </cell>
          <cell r="AP277">
            <v>0.16</v>
          </cell>
          <cell r="AS277">
            <v>0.16</v>
          </cell>
          <cell r="AV277">
            <v>0.16</v>
          </cell>
          <cell r="AX277">
            <v>0.16</v>
          </cell>
        </row>
        <row r="278">
          <cell r="A278" t="str">
            <v>MMD</v>
          </cell>
          <cell r="E278" t="str">
            <v>Metering Maintenance</v>
          </cell>
          <cell r="O278">
            <v>5.2734404999999986</v>
          </cell>
          <cell r="R278">
            <v>5.2734404999999986</v>
          </cell>
          <cell r="U278">
            <v>5.2734404999999986</v>
          </cell>
          <cell r="X278">
            <v>5.2734404999999986</v>
          </cell>
          <cell r="AA278">
            <v>5.2734404999999986</v>
          </cell>
          <cell r="AD278">
            <v>5.2734404999999986</v>
          </cell>
          <cell r="AF278">
            <v>0</v>
          </cell>
          <cell r="AG278">
            <v>5.2734404999999986</v>
          </cell>
          <cell r="AJ278">
            <v>5.2734404999999986</v>
          </cell>
          <cell r="AM278">
            <v>5.2734404999999986</v>
          </cell>
          <cell r="AP278">
            <v>5.2734404999999986</v>
          </cell>
          <cell r="AS278">
            <v>5.2734404999999986</v>
          </cell>
          <cell r="AV278">
            <v>5.2734404999999986</v>
          </cell>
          <cell r="AX278">
            <v>5.2734404999999986</v>
          </cell>
        </row>
        <row r="279">
          <cell r="A279" t="str">
            <v>DOM</v>
          </cell>
          <cell r="E279" t="str">
            <v>Other Maintenance</v>
          </cell>
          <cell r="O279">
            <v>0.82200000000000006</v>
          </cell>
          <cell r="R279">
            <v>0.82200000000000006</v>
          </cell>
          <cell r="U279">
            <v>0.82200000000000006</v>
          </cell>
          <cell r="X279">
            <v>0.82200000000000006</v>
          </cell>
          <cell r="AA279">
            <v>0.82200000000000006</v>
          </cell>
          <cell r="AD279">
            <v>0.82200000000000006</v>
          </cell>
          <cell r="AF279">
            <v>0.2</v>
          </cell>
          <cell r="AG279">
            <v>1.022</v>
          </cell>
          <cell r="AJ279">
            <v>1.022</v>
          </cell>
          <cell r="AM279">
            <v>1.022</v>
          </cell>
          <cell r="AP279">
            <v>1.022</v>
          </cell>
          <cell r="AS279">
            <v>1.022</v>
          </cell>
          <cell r="AV279">
            <v>1.022</v>
          </cell>
          <cell r="AX279">
            <v>1.022</v>
          </cell>
        </row>
        <row r="280">
          <cell r="E280" t="str">
            <v>Total Stations P&amp;Ps SP=206</v>
          </cell>
          <cell r="O280">
            <v>24.612440500000002</v>
          </cell>
          <cell r="Q280">
            <v>0</v>
          </cell>
          <cell r="R280">
            <v>24.612440500000002</v>
          </cell>
          <cell r="T280">
            <v>0</v>
          </cell>
          <cell r="U280">
            <v>24.612440500000002</v>
          </cell>
          <cell r="W280">
            <v>0</v>
          </cell>
          <cell r="X280">
            <v>24.612440500000002</v>
          </cell>
          <cell r="Z280">
            <v>0</v>
          </cell>
          <cell r="AA280">
            <v>24.612440500000002</v>
          </cell>
          <cell r="AC280">
            <v>0</v>
          </cell>
          <cell r="AD280">
            <v>24.612440500000002</v>
          </cell>
          <cell r="AF280">
            <v>0</v>
          </cell>
          <cell r="AG280">
            <v>24.612440499999998</v>
          </cell>
          <cell r="AI280">
            <v>0</v>
          </cell>
          <cell r="AJ280">
            <v>24.612440499999998</v>
          </cell>
          <cell r="AL280">
            <v>0</v>
          </cell>
          <cell r="AM280">
            <v>24.612440499999998</v>
          </cell>
          <cell r="AO280">
            <v>0</v>
          </cell>
          <cell r="AP280">
            <v>24.612440499999998</v>
          </cell>
          <cell r="AR280">
            <v>0</v>
          </cell>
          <cell r="AS280">
            <v>24.612440499999998</v>
          </cell>
          <cell r="AU280">
            <v>0</v>
          </cell>
          <cell r="AV280">
            <v>24.612440499999998</v>
          </cell>
          <cell r="AX280">
            <v>24.612440499999998</v>
          </cell>
        </row>
        <row r="281">
          <cell r="A281" t="str">
            <v>SDMUR</v>
          </cell>
          <cell r="D281" t="str">
            <v>Payroll Burden Under Recovery</v>
          </cell>
          <cell r="O281">
            <v>0</v>
          </cell>
          <cell r="R281">
            <v>0</v>
          </cell>
          <cell r="U281">
            <v>0</v>
          </cell>
          <cell r="X281">
            <v>0</v>
          </cell>
          <cell r="AA281">
            <v>0</v>
          </cell>
          <cell r="AD281">
            <v>0</v>
          </cell>
          <cell r="AG281">
            <v>0</v>
          </cell>
          <cell r="AJ281">
            <v>0</v>
          </cell>
          <cell r="AM281">
            <v>0</v>
          </cell>
          <cell r="AP281">
            <v>0</v>
          </cell>
          <cell r="AS281">
            <v>0</v>
          </cell>
          <cell r="AV281">
            <v>0</v>
          </cell>
          <cell r="AX281">
            <v>0</v>
          </cell>
        </row>
        <row r="282">
          <cell r="D282" t="str">
            <v>Operating &amp; Outage Management P&amp;Ps SP=226</v>
          </cell>
        </row>
        <row r="283">
          <cell r="A283" t="str">
            <v>OOMDM</v>
          </cell>
          <cell r="E283" t="str">
            <v>Operating &amp; Outage Management P&amp;Ps</v>
          </cell>
          <cell r="O283">
            <v>0</v>
          </cell>
          <cell r="R283">
            <v>0</v>
          </cell>
          <cell r="U283">
            <v>0</v>
          </cell>
          <cell r="X283">
            <v>0</v>
          </cell>
          <cell r="AA283">
            <v>0</v>
          </cell>
          <cell r="AD283">
            <v>0</v>
          </cell>
          <cell r="AG283">
            <v>0</v>
          </cell>
          <cell r="AJ283">
            <v>0</v>
          </cell>
          <cell r="AM283">
            <v>0</v>
          </cell>
          <cell r="AP283">
            <v>0</v>
          </cell>
          <cell r="AS283">
            <v>0</v>
          </cell>
          <cell r="AV283">
            <v>0</v>
          </cell>
          <cell r="AX283">
            <v>0</v>
          </cell>
        </row>
        <row r="284">
          <cell r="A284" t="str">
            <v>80074</v>
          </cell>
          <cell r="E284" t="str">
            <v>Allocation of Operating &amp; Outage Management organization costs - D</v>
          </cell>
          <cell r="O284">
            <v>9.89</v>
          </cell>
          <cell r="Q284">
            <v>0</v>
          </cell>
          <cell r="R284">
            <v>9.89</v>
          </cell>
          <cell r="T284">
            <v>0</v>
          </cell>
          <cell r="U284">
            <v>9.89</v>
          </cell>
          <cell r="W284">
            <v>0</v>
          </cell>
          <cell r="X284">
            <v>9.89</v>
          </cell>
          <cell r="Z284">
            <v>-0.23</v>
          </cell>
          <cell r="AA284">
            <v>9.66</v>
          </cell>
          <cell r="AC284">
            <v>0</v>
          </cell>
          <cell r="AD284">
            <v>9.66</v>
          </cell>
          <cell r="AF284">
            <v>-0.23</v>
          </cell>
          <cell r="AG284">
            <v>9.43</v>
          </cell>
          <cell r="AI284">
            <v>0</v>
          </cell>
          <cell r="AJ284">
            <v>9.43</v>
          </cell>
          <cell r="AL284">
            <v>0</v>
          </cell>
          <cell r="AM284">
            <v>9.43</v>
          </cell>
          <cell r="AO284">
            <v>0</v>
          </cell>
          <cell r="AP284">
            <v>9.43</v>
          </cell>
          <cell r="AR284">
            <v>0</v>
          </cell>
          <cell r="AS284">
            <v>9.43</v>
          </cell>
          <cell r="AU284">
            <v>0</v>
          </cell>
          <cell r="AV284">
            <v>9.43</v>
          </cell>
          <cell r="AX284">
            <v>9.43</v>
          </cell>
        </row>
        <row r="285">
          <cell r="A285" t="str">
            <v>80076</v>
          </cell>
          <cell r="E285" t="str">
            <v>Allocation of Large Cust &amp; Generator Relns organization costs - D</v>
          </cell>
          <cell r="O285">
            <v>0.88500000000000001</v>
          </cell>
          <cell r="Q285">
            <v>0</v>
          </cell>
          <cell r="R285">
            <v>0.88500000000000001</v>
          </cell>
          <cell r="T285">
            <v>0</v>
          </cell>
          <cell r="U285">
            <v>0.88500000000000001</v>
          </cell>
          <cell r="W285">
            <v>0</v>
          </cell>
          <cell r="X285">
            <v>0.88500000000000001</v>
          </cell>
          <cell r="Z285">
            <v>0</v>
          </cell>
          <cell r="AA285">
            <v>0.88500000000000001</v>
          </cell>
          <cell r="AC285">
            <v>0</v>
          </cell>
          <cell r="AD285">
            <v>0.88500000000000001</v>
          </cell>
          <cell r="AF285">
            <v>0</v>
          </cell>
          <cell r="AG285">
            <v>0.88500000000000001</v>
          </cell>
          <cell r="AI285">
            <v>0</v>
          </cell>
          <cell r="AJ285">
            <v>0.88500000000000001</v>
          </cell>
          <cell r="AL285">
            <v>0</v>
          </cell>
          <cell r="AM285">
            <v>0.88500000000000001</v>
          </cell>
          <cell r="AO285">
            <v>0</v>
          </cell>
          <cell r="AP285">
            <v>0.88500000000000001</v>
          </cell>
          <cell r="AR285">
            <v>0</v>
          </cell>
          <cell r="AS285">
            <v>0.88500000000000001</v>
          </cell>
          <cell r="AU285">
            <v>0</v>
          </cell>
          <cell r="AV285">
            <v>0.88500000000000001</v>
          </cell>
          <cell r="AX285">
            <v>0.88500000000000001</v>
          </cell>
        </row>
        <row r="286">
          <cell r="E286" t="str">
            <v>Total Operating &amp; Outage Management P&amp;Ps SP=226</v>
          </cell>
          <cell r="O286">
            <v>10.775</v>
          </cell>
          <cell r="Q286">
            <v>0</v>
          </cell>
          <cell r="R286">
            <v>10.775</v>
          </cell>
          <cell r="T286">
            <v>0</v>
          </cell>
          <cell r="U286">
            <v>10.775</v>
          </cell>
          <cell r="W286">
            <v>0</v>
          </cell>
          <cell r="X286">
            <v>10.775</v>
          </cell>
          <cell r="Z286">
            <v>-0.23</v>
          </cell>
          <cell r="AA286">
            <v>10.545</v>
          </cell>
          <cell r="AC286">
            <v>0</v>
          </cell>
          <cell r="AD286">
            <v>10.545</v>
          </cell>
          <cell r="AF286">
            <v>-0.23</v>
          </cell>
          <cell r="AG286">
            <v>10.315</v>
          </cell>
          <cell r="AI286">
            <v>0</v>
          </cell>
          <cell r="AJ286">
            <v>10.315</v>
          </cell>
          <cell r="AL286">
            <v>0</v>
          </cell>
          <cell r="AM286">
            <v>10.315</v>
          </cell>
          <cell r="AO286">
            <v>0</v>
          </cell>
          <cell r="AP286">
            <v>10.315</v>
          </cell>
          <cell r="AR286">
            <v>0</v>
          </cell>
          <cell r="AS286">
            <v>10.315</v>
          </cell>
          <cell r="AU286">
            <v>0</v>
          </cell>
          <cell r="AV286">
            <v>10.315</v>
          </cell>
          <cell r="AX286">
            <v>10.315</v>
          </cell>
        </row>
        <row r="287">
          <cell r="D287" t="str">
            <v>Total Grid Operations</v>
          </cell>
          <cell r="O287">
            <v>35.387440500000004</v>
          </cell>
          <cell r="Q287">
            <v>0</v>
          </cell>
          <cell r="R287">
            <v>35.387440500000004</v>
          </cell>
          <cell r="T287">
            <v>0</v>
          </cell>
          <cell r="U287">
            <v>35.387440500000004</v>
          </cell>
          <cell r="W287">
            <v>0</v>
          </cell>
          <cell r="X287">
            <v>35.387440500000004</v>
          </cell>
          <cell r="Z287">
            <v>-0.23</v>
          </cell>
          <cell r="AA287">
            <v>35.1574405</v>
          </cell>
          <cell r="AC287">
            <v>0</v>
          </cell>
          <cell r="AD287">
            <v>35.1574405</v>
          </cell>
          <cell r="AF287">
            <v>-0.23</v>
          </cell>
          <cell r="AG287">
            <v>34.927440499999996</v>
          </cell>
          <cell r="AI287">
            <v>0</v>
          </cell>
          <cell r="AJ287">
            <v>34.927440499999996</v>
          </cell>
          <cell r="AL287">
            <v>0</v>
          </cell>
          <cell r="AM287">
            <v>34.927440499999996</v>
          </cell>
          <cell r="AO287">
            <v>0</v>
          </cell>
          <cell r="AP287">
            <v>34.927440499999996</v>
          </cell>
          <cell r="AR287">
            <v>0</v>
          </cell>
          <cell r="AS287">
            <v>34.927440499999996</v>
          </cell>
          <cell r="AU287">
            <v>0</v>
          </cell>
          <cell r="AV287">
            <v>34.927440499999996</v>
          </cell>
          <cell r="AX287">
            <v>34.927440499999996</v>
          </cell>
        </row>
        <row r="288">
          <cell r="C288" t="str">
            <v>Engineering &amp; Construction Services P&amp;Ps SP=203</v>
          </cell>
        </row>
        <row r="289">
          <cell r="A289">
            <v>13842</v>
          </cell>
          <cell r="D289" t="str">
            <v>PCB &amp; Waste Management</v>
          </cell>
          <cell r="O289">
            <v>3.5</v>
          </cell>
          <cell r="R289">
            <v>3.5</v>
          </cell>
          <cell r="U289">
            <v>3.5</v>
          </cell>
          <cell r="W289">
            <v>0.16599999999999993</v>
          </cell>
          <cell r="X289">
            <v>3.6659999999999999</v>
          </cell>
          <cell r="Z289">
            <v>-0.16400000000000015</v>
          </cell>
          <cell r="AA289">
            <v>3.5019999999999998</v>
          </cell>
          <cell r="AD289">
            <v>3.5019999999999998</v>
          </cell>
          <cell r="AF289">
            <v>0.42100000000000026</v>
          </cell>
          <cell r="AG289">
            <v>3.923</v>
          </cell>
          <cell r="AI289">
            <v>-4.7000000000000153E-2</v>
          </cell>
          <cell r="AJ289">
            <v>3.8759999999999999</v>
          </cell>
          <cell r="AM289">
            <v>3.8759999999999999</v>
          </cell>
          <cell r="AP289">
            <v>3.8759999999999999</v>
          </cell>
          <cell r="AS289">
            <v>3.8759999999999999</v>
          </cell>
          <cell r="AV289">
            <v>3.8759999999999999</v>
          </cell>
          <cell r="AX289">
            <v>3.8759999999999999</v>
          </cell>
        </row>
        <row r="290">
          <cell r="A290" t="str">
            <v>14222</v>
          </cell>
          <cell r="D290" t="str">
            <v>Land Assessment and Remediation</v>
          </cell>
          <cell r="O290">
            <v>1</v>
          </cell>
          <cell r="Q290">
            <v>2.9</v>
          </cell>
          <cell r="R290">
            <v>3.9</v>
          </cell>
          <cell r="U290">
            <v>3.9</v>
          </cell>
          <cell r="W290">
            <v>-1.43</v>
          </cell>
          <cell r="X290">
            <v>2.4699999999999998</v>
          </cell>
          <cell r="Z290">
            <v>-5.3999999999999826E-2</v>
          </cell>
          <cell r="AA290">
            <v>2.4159999999999999</v>
          </cell>
          <cell r="AD290">
            <v>2.4159999999999999</v>
          </cell>
          <cell r="AF290">
            <v>0.29899999999999993</v>
          </cell>
          <cell r="AG290">
            <v>2.7149999999999999</v>
          </cell>
          <cell r="AI290">
            <v>-5.9999999999997833E-3</v>
          </cell>
          <cell r="AJ290">
            <v>2.7090000000000001</v>
          </cell>
          <cell r="AM290">
            <v>2.7090000000000001</v>
          </cell>
          <cell r="AP290">
            <v>2.7090000000000001</v>
          </cell>
          <cell r="AS290">
            <v>2.7090000000000001</v>
          </cell>
          <cell r="AV290">
            <v>2.7090000000000001</v>
          </cell>
          <cell r="AX290">
            <v>2.7090000000000001</v>
          </cell>
        </row>
        <row r="291">
          <cell r="A291">
            <v>14353</v>
          </cell>
          <cell r="D291" t="str">
            <v>DOM Mtce &amp; DS Operating Diagrams</v>
          </cell>
          <cell r="O291">
            <v>1.6</v>
          </cell>
          <cell r="R291">
            <v>1.6</v>
          </cell>
          <cell r="U291">
            <v>1.6</v>
          </cell>
          <cell r="W291">
            <v>-9.3000000000000194E-2</v>
          </cell>
          <cell r="X291">
            <v>1.5069999999999999</v>
          </cell>
          <cell r="Z291">
            <v>-0.23599999999999999</v>
          </cell>
          <cell r="AA291">
            <v>1.2709999999999999</v>
          </cell>
          <cell r="AD291">
            <v>1.2709999999999999</v>
          </cell>
          <cell r="AF291">
            <v>-0.79299999999999993</v>
          </cell>
          <cell r="AG291">
            <v>0.47799999999999998</v>
          </cell>
          <cell r="AI291">
            <v>-1.2999999999999956E-2</v>
          </cell>
          <cell r="AJ291">
            <v>0.46500000000000002</v>
          </cell>
          <cell r="AM291">
            <v>0.46500000000000002</v>
          </cell>
          <cell r="AP291">
            <v>0.46500000000000002</v>
          </cell>
          <cell r="AS291">
            <v>0.46500000000000002</v>
          </cell>
          <cell r="AV291">
            <v>0.46500000000000002</v>
          </cell>
          <cell r="AX291">
            <v>0.46500000000000002</v>
          </cell>
        </row>
        <row r="292">
          <cell r="A292">
            <v>15115</v>
          </cell>
          <cell r="D292" t="str">
            <v>Distribution Document Management</v>
          </cell>
          <cell r="O292">
            <v>0.5</v>
          </cell>
          <cell r="R292">
            <v>0.5</v>
          </cell>
          <cell r="T292">
            <v>-0.5</v>
          </cell>
          <cell r="U292">
            <v>0</v>
          </cell>
          <cell r="W292">
            <v>0.46800000000000003</v>
          </cell>
          <cell r="X292">
            <v>0.46800000000000003</v>
          </cell>
          <cell r="Z292">
            <v>9.9999999999994538E-4</v>
          </cell>
          <cell r="AA292">
            <v>0.46899999999999997</v>
          </cell>
          <cell r="AD292">
            <v>0.46899999999999997</v>
          </cell>
          <cell r="AF292">
            <v>2.6000000000000023E-2</v>
          </cell>
          <cell r="AG292">
            <v>0.495</v>
          </cell>
          <cell r="AI292">
            <v>-1.2000000000000011E-2</v>
          </cell>
          <cell r="AJ292">
            <v>0.48299999999999998</v>
          </cell>
          <cell r="AM292">
            <v>0.48299999999999998</v>
          </cell>
          <cell r="AP292">
            <v>0.48299999999999998</v>
          </cell>
          <cell r="AS292">
            <v>0.48299999999999998</v>
          </cell>
          <cell r="AV292">
            <v>0.48299999999999998</v>
          </cell>
          <cell r="AX292">
            <v>0.48299999999999998</v>
          </cell>
        </row>
        <row r="293">
          <cell r="A293" t="str">
            <v>EDMMMP</v>
          </cell>
          <cell r="D293" t="str">
            <v>Miscellaneous Maintenance Projects</v>
          </cell>
          <cell r="O293">
            <v>0.1</v>
          </cell>
          <cell r="R293">
            <v>0.1</v>
          </cell>
          <cell r="U293">
            <v>0.1</v>
          </cell>
          <cell r="W293">
            <v>-0.01</v>
          </cell>
          <cell r="X293">
            <v>9.0000000000000011E-2</v>
          </cell>
          <cell r="Z293">
            <v>-0.01</v>
          </cell>
          <cell r="AA293">
            <v>8.0000000000000016E-2</v>
          </cell>
          <cell r="AD293">
            <v>8.0000000000000016E-2</v>
          </cell>
          <cell r="AF293">
            <v>-0.02</v>
          </cell>
          <cell r="AG293">
            <v>6.0000000000000012E-2</v>
          </cell>
          <cell r="AI293">
            <v>-0.01</v>
          </cell>
          <cell r="AJ293">
            <v>5.000000000000001E-2</v>
          </cell>
          <cell r="AM293">
            <v>5.000000000000001E-2</v>
          </cell>
          <cell r="AP293">
            <v>5.000000000000001E-2</v>
          </cell>
          <cell r="AS293">
            <v>5.000000000000001E-2</v>
          </cell>
          <cell r="AV293">
            <v>5.000000000000001E-2</v>
          </cell>
          <cell r="AX293">
            <v>5.000000000000001E-2</v>
          </cell>
        </row>
        <row r="294">
          <cell r="A294" t="str">
            <v>EDMO</v>
          </cell>
          <cell r="D294" t="str">
            <v>Other E&amp;CS DM P&amp;Ps</v>
          </cell>
          <cell r="O294">
            <v>6.2999999999999987E-2</v>
          </cell>
          <cell r="R294">
            <v>6.2999999999999987E-2</v>
          </cell>
          <cell r="U294">
            <v>6.2999999999999987E-2</v>
          </cell>
          <cell r="W294">
            <v>2.1000000000000019E-2</v>
          </cell>
          <cell r="X294">
            <v>8.4000000000000005E-2</v>
          </cell>
          <cell r="Z294">
            <v>0.11900000000000001</v>
          </cell>
          <cell r="AA294">
            <v>0.20300000000000001</v>
          </cell>
          <cell r="AD294">
            <v>0.20300000000000001</v>
          </cell>
          <cell r="AF294">
            <v>1.0579999999999998</v>
          </cell>
          <cell r="AG294">
            <v>1.2609999999999999</v>
          </cell>
          <cell r="AI294">
            <v>-6.999999999999984E-2</v>
          </cell>
          <cell r="AJ294">
            <v>1.1910000000000001</v>
          </cell>
          <cell r="AM294">
            <v>1.1910000000000001</v>
          </cell>
          <cell r="AP294">
            <v>1.1910000000000001</v>
          </cell>
          <cell r="AS294">
            <v>1.1910000000000001</v>
          </cell>
          <cell r="AV294">
            <v>1.1910000000000001</v>
          </cell>
          <cell r="AX294">
            <v>1.1910000000000001</v>
          </cell>
        </row>
        <row r="295">
          <cell r="D295" t="str">
            <v>Total Engineering &amp; Construction Services P&amp;Ps SP=203</v>
          </cell>
          <cell r="O295">
            <v>6.762999999999999</v>
          </cell>
          <cell r="Q295">
            <v>2.9</v>
          </cell>
          <cell r="R295">
            <v>9.6630000000000003</v>
          </cell>
          <cell r="T295">
            <v>-0.5</v>
          </cell>
          <cell r="U295">
            <v>9.1630000000000003</v>
          </cell>
          <cell r="W295">
            <v>-0.87800000000000022</v>
          </cell>
          <cell r="X295">
            <v>8.2849999999999984</v>
          </cell>
          <cell r="Z295">
            <v>-0.34400000000000003</v>
          </cell>
          <cell r="AA295">
            <v>7.9409999999999998</v>
          </cell>
          <cell r="AC295">
            <v>0</v>
          </cell>
          <cell r="AD295">
            <v>7.9409999999999998</v>
          </cell>
          <cell r="AF295">
            <v>0.9910000000000001</v>
          </cell>
          <cell r="AG295">
            <v>8.9319999999999986</v>
          </cell>
          <cell r="AI295">
            <v>-0.15799999999999975</v>
          </cell>
          <cell r="AJ295">
            <v>8.7739999999999991</v>
          </cell>
          <cell r="AL295">
            <v>0</v>
          </cell>
          <cell r="AM295">
            <v>8.7739999999999991</v>
          </cell>
          <cell r="AO295">
            <v>0</v>
          </cell>
          <cell r="AP295">
            <v>8.7739999999999991</v>
          </cell>
          <cell r="AR295">
            <v>0</v>
          </cell>
          <cell r="AS295">
            <v>8.7739999999999991</v>
          </cell>
          <cell r="AU295">
            <v>0</v>
          </cell>
          <cell r="AV295">
            <v>8.7739999999999991</v>
          </cell>
          <cell r="AX295">
            <v>8.7739999999999991</v>
          </cell>
        </row>
        <row r="296">
          <cell r="A296" t="str">
            <v>EDMUR</v>
          </cell>
          <cell r="D296" t="str">
            <v>Payroll Burden Under Recovery</v>
          </cell>
          <cell r="O296">
            <v>0</v>
          </cell>
          <cell r="R296">
            <v>0</v>
          </cell>
          <cell r="U296">
            <v>0</v>
          </cell>
          <cell r="X296">
            <v>0</v>
          </cell>
          <cell r="AA296">
            <v>0</v>
          </cell>
          <cell r="AD296">
            <v>0</v>
          </cell>
          <cell r="AG296">
            <v>0</v>
          </cell>
          <cell r="AJ296">
            <v>0</v>
          </cell>
          <cell r="AM296">
            <v>0</v>
          </cell>
          <cell r="AP296">
            <v>0</v>
          </cell>
          <cell r="AS296">
            <v>0</v>
          </cell>
          <cell r="AV296">
            <v>0</v>
          </cell>
          <cell r="AX296">
            <v>0</v>
          </cell>
        </row>
        <row r="297">
          <cell r="D297" t="str">
            <v>Total E&amp;CS</v>
          </cell>
          <cell r="O297">
            <v>6.762999999999999</v>
          </cell>
          <cell r="Q297">
            <v>2.9</v>
          </cell>
          <cell r="R297">
            <v>9.6630000000000003</v>
          </cell>
          <cell r="T297">
            <v>-0.5</v>
          </cell>
          <cell r="U297">
            <v>9.1630000000000003</v>
          </cell>
          <cell r="W297">
            <v>-0.87800000000000022</v>
          </cell>
          <cell r="X297">
            <v>8.2849999999999984</v>
          </cell>
          <cell r="Z297">
            <v>-0.34400000000000003</v>
          </cell>
          <cell r="AA297">
            <v>7.9409999999999998</v>
          </cell>
          <cell r="AC297">
            <v>0</v>
          </cell>
          <cell r="AD297">
            <v>7.9409999999999998</v>
          </cell>
          <cell r="AF297">
            <v>0.9910000000000001</v>
          </cell>
          <cell r="AG297">
            <v>8.9319999999999986</v>
          </cell>
          <cell r="AI297">
            <v>-0.15799999999999975</v>
          </cell>
          <cell r="AJ297">
            <v>8.7739999999999991</v>
          </cell>
          <cell r="AL297">
            <v>0</v>
          </cell>
          <cell r="AM297">
            <v>8.7739999999999991</v>
          </cell>
          <cell r="AO297">
            <v>0</v>
          </cell>
          <cell r="AP297">
            <v>8.7739999999999991</v>
          </cell>
          <cell r="AR297">
            <v>0</v>
          </cell>
          <cell r="AS297">
            <v>8.7739999999999991</v>
          </cell>
          <cell r="AU297">
            <v>0</v>
          </cell>
          <cell r="AV297">
            <v>8.7739999999999991</v>
          </cell>
          <cell r="AX297">
            <v>8.7739999999999991</v>
          </cell>
        </row>
        <row r="298">
          <cell r="C298" t="str">
            <v>Asset Management Managed Programs &amp; Projects</v>
          </cell>
        </row>
        <row r="299">
          <cell r="D299" t="str">
            <v>System Investment Managed Programs &amp; Projects (SP = 213)</v>
          </cell>
        </row>
        <row r="300">
          <cell r="A300" t="str">
            <v>12442</v>
          </cell>
          <cell r="E300" t="str">
            <v>2005 Capital Investment Write-offs</v>
          </cell>
          <cell r="O300">
            <v>0</v>
          </cell>
          <cell r="R300">
            <v>0</v>
          </cell>
          <cell r="U300">
            <v>0</v>
          </cell>
          <cell r="X300">
            <v>0</v>
          </cell>
          <cell r="AA300">
            <v>0</v>
          </cell>
          <cell r="AD300">
            <v>0</v>
          </cell>
          <cell r="AG300">
            <v>0</v>
          </cell>
          <cell r="AJ300">
            <v>0</v>
          </cell>
          <cell r="AM300">
            <v>0</v>
          </cell>
          <cell r="AP300">
            <v>0</v>
          </cell>
          <cell r="AS300">
            <v>0</v>
          </cell>
          <cell r="AV300">
            <v>0</v>
          </cell>
          <cell r="AX300">
            <v>0</v>
          </cell>
        </row>
        <row r="301">
          <cell r="A301">
            <v>13764</v>
          </cell>
          <cell r="E301" t="str">
            <v>2007 Dx Standards Program - External</v>
          </cell>
          <cell r="O301">
            <v>0</v>
          </cell>
          <cell r="R301">
            <v>0</v>
          </cell>
          <cell r="U301">
            <v>0</v>
          </cell>
          <cell r="X301">
            <v>0</v>
          </cell>
          <cell r="AA301">
            <v>0</v>
          </cell>
          <cell r="AD301">
            <v>0</v>
          </cell>
          <cell r="AG301">
            <v>0</v>
          </cell>
          <cell r="AJ301">
            <v>0</v>
          </cell>
          <cell r="AM301">
            <v>0</v>
          </cell>
          <cell r="AP301">
            <v>0</v>
          </cell>
          <cell r="AS301">
            <v>0</v>
          </cell>
          <cell r="AV301">
            <v>0</v>
          </cell>
          <cell r="AX301">
            <v>0</v>
          </cell>
        </row>
        <row r="302">
          <cell r="A302">
            <v>13767</v>
          </cell>
          <cell r="E302" t="str">
            <v>2007 Dx R&amp;D Technology Program - External</v>
          </cell>
          <cell r="O302">
            <v>0</v>
          </cell>
          <cell r="R302">
            <v>0</v>
          </cell>
          <cell r="U302">
            <v>0</v>
          </cell>
          <cell r="X302">
            <v>0</v>
          </cell>
          <cell r="AA302">
            <v>0</v>
          </cell>
          <cell r="AD302">
            <v>0</v>
          </cell>
          <cell r="AG302">
            <v>0</v>
          </cell>
          <cell r="AJ302">
            <v>0</v>
          </cell>
          <cell r="AM302">
            <v>0</v>
          </cell>
          <cell r="AP302">
            <v>0</v>
          </cell>
          <cell r="AS302">
            <v>0</v>
          </cell>
          <cell r="AV302">
            <v>0</v>
          </cell>
          <cell r="AX302">
            <v>0</v>
          </cell>
        </row>
        <row r="303">
          <cell r="A303" t="str">
            <v>13821</v>
          </cell>
          <cell r="E303" t="str">
            <v>Dx R&amp;D Technology</v>
          </cell>
          <cell r="O303">
            <v>0</v>
          </cell>
          <cell r="R303">
            <v>0</v>
          </cell>
          <cell r="U303">
            <v>0</v>
          </cell>
          <cell r="X303">
            <v>0</v>
          </cell>
          <cell r="AA303">
            <v>0</v>
          </cell>
          <cell r="AD303">
            <v>0</v>
          </cell>
          <cell r="AG303">
            <v>0</v>
          </cell>
          <cell r="AJ303">
            <v>0</v>
          </cell>
          <cell r="AM303">
            <v>0</v>
          </cell>
          <cell r="AP303">
            <v>0</v>
          </cell>
          <cell r="AS303">
            <v>0</v>
          </cell>
          <cell r="AV303">
            <v>0</v>
          </cell>
          <cell r="AX303">
            <v>0</v>
          </cell>
        </row>
        <row r="304">
          <cell r="A304" t="str">
            <v>13822</v>
          </cell>
          <cell r="E304" t="str">
            <v>Dx R&amp;D Technology</v>
          </cell>
          <cell r="O304">
            <v>0</v>
          </cell>
          <cell r="R304">
            <v>0</v>
          </cell>
          <cell r="U304">
            <v>0</v>
          </cell>
          <cell r="X304">
            <v>0</v>
          </cell>
          <cell r="AA304">
            <v>0</v>
          </cell>
          <cell r="AD304">
            <v>0</v>
          </cell>
          <cell r="AG304">
            <v>0</v>
          </cell>
          <cell r="AJ304">
            <v>0</v>
          </cell>
          <cell r="AM304">
            <v>0</v>
          </cell>
          <cell r="AP304">
            <v>0</v>
          </cell>
          <cell r="AS304">
            <v>0</v>
          </cell>
          <cell r="AV304">
            <v>0</v>
          </cell>
          <cell r="AX304">
            <v>0</v>
          </cell>
        </row>
        <row r="305">
          <cell r="A305" t="str">
            <v>13969</v>
          </cell>
          <cell r="E305" t="str">
            <v>Weather Study</v>
          </cell>
          <cell r="O305">
            <v>0</v>
          </cell>
          <cell r="R305">
            <v>0</v>
          </cell>
          <cell r="U305">
            <v>0</v>
          </cell>
          <cell r="X305">
            <v>0</v>
          </cell>
          <cell r="AA305">
            <v>0</v>
          </cell>
          <cell r="AD305">
            <v>0</v>
          </cell>
          <cell r="AG305">
            <v>0</v>
          </cell>
          <cell r="AJ305">
            <v>0</v>
          </cell>
          <cell r="AM305">
            <v>0</v>
          </cell>
          <cell r="AP305">
            <v>0</v>
          </cell>
          <cell r="AS305">
            <v>0</v>
          </cell>
          <cell r="AV305">
            <v>0</v>
          </cell>
          <cell r="AX305">
            <v>0</v>
          </cell>
        </row>
        <row r="306">
          <cell r="A306" t="str">
            <v>13997</v>
          </cell>
          <cell r="E306" t="str">
            <v>Distribution Overvoltage</v>
          </cell>
          <cell r="O306">
            <v>0</v>
          </cell>
          <cell r="R306">
            <v>0</v>
          </cell>
          <cell r="U306">
            <v>0</v>
          </cell>
          <cell r="X306">
            <v>0</v>
          </cell>
          <cell r="AA306">
            <v>0</v>
          </cell>
          <cell r="AD306">
            <v>0</v>
          </cell>
          <cell r="AG306">
            <v>0</v>
          </cell>
          <cell r="AJ306">
            <v>0</v>
          </cell>
          <cell r="AM306">
            <v>0</v>
          </cell>
          <cell r="AP306">
            <v>0</v>
          </cell>
          <cell r="AS306">
            <v>0</v>
          </cell>
          <cell r="AV306">
            <v>0</v>
          </cell>
          <cell r="AX306">
            <v>0</v>
          </cell>
        </row>
        <row r="307">
          <cell r="A307" t="str">
            <v>14019</v>
          </cell>
          <cell r="E307" t="str">
            <v>Bus Case for 2008 Dx Application</v>
          </cell>
          <cell r="O307">
            <v>0</v>
          </cell>
          <cell r="R307">
            <v>0</v>
          </cell>
          <cell r="U307">
            <v>0</v>
          </cell>
          <cell r="X307">
            <v>0</v>
          </cell>
          <cell r="AA307">
            <v>0</v>
          </cell>
          <cell r="AD307">
            <v>0</v>
          </cell>
          <cell r="AG307">
            <v>0</v>
          </cell>
          <cell r="AJ307">
            <v>0</v>
          </cell>
          <cell r="AM307">
            <v>0</v>
          </cell>
          <cell r="AP307">
            <v>0</v>
          </cell>
          <cell r="AS307">
            <v>0</v>
          </cell>
          <cell r="AV307">
            <v>0</v>
          </cell>
          <cell r="AX307">
            <v>0</v>
          </cell>
        </row>
        <row r="308">
          <cell r="A308" t="str">
            <v>14062</v>
          </cell>
          <cell r="E308" t="str">
            <v>Dx Miscellaneous Work</v>
          </cell>
          <cell r="O308">
            <v>0</v>
          </cell>
          <cell r="R308">
            <v>0</v>
          </cell>
          <cell r="U308">
            <v>0</v>
          </cell>
          <cell r="X308">
            <v>0</v>
          </cell>
          <cell r="AA308">
            <v>0</v>
          </cell>
          <cell r="AD308">
            <v>0</v>
          </cell>
          <cell r="AG308">
            <v>0</v>
          </cell>
          <cell r="AJ308">
            <v>0</v>
          </cell>
          <cell r="AM308">
            <v>0</v>
          </cell>
          <cell r="AP308">
            <v>0</v>
          </cell>
          <cell r="AS308">
            <v>0</v>
          </cell>
          <cell r="AV308">
            <v>0</v>
          </cell>
          <cell r="AX308">
            <v>0</v>
          </cell>
        </row>
        <row r="309">
          <cell r="A309" t="str">
            <v>14063</v>
          </cell>
          <cell r="E309" t="str">
            <v>Misc Engineering &amp; Environmental Support</v>
          </cell>
          <cell r="O309">
            <v>0.3</v>
          </cell>
          <cell r="R309">
            <v>0.3</v>
          </cell>
          <cell r="U309">
            <v>0.3</v>
          </cell>
          <cell r="X309">
            <v>0.3</v>
          </cell>
          <cell r="AA309">
            <v>0.3</v>
          </cell>
          <cell r="AD309">
            <v>0.3</v>
          </cell>
          <cell r="AG309">
            <v>0.3</v>
          </cell>
          <cell r="AJ309">
            <v>0.3</v>
          </cell>
          <cell r="AM309">
            <v>0.3</v>
          </cell>
          <cell r="AP309">
            <v>0.3</v>
          </cell>
          <cell r="AS309">
            <v>0.3</v>
          </cell>
          <cell r="AV309">
            <v>0.3</v>
          </cell>
          <cell r="AX309">
            <v>0.3</v>
          </cell>
        </row>
        <row r="310">
          <cell r="A310" t="str">
            <v>14290</v>
          </cell>
          <cell r="E310" t="str">
            <v>LV Sectionalizer Telecom</v>
          </cell>
          <cell r="O310">
            <v>0.12</v>
          </cell>
          <cell r="R310">
            <v>0.12</v>
          </cell>
          <cell r="U310">
            <v>0.12</v>
          </cell>
          <cell r="X310">
            <v>0.12</v>
          </cell>
          <cell r="AA310">
            <v>0.12</v>
          </cell>
          <cell r="AD310">
            <v>0.12</v>
          </cell>
          <cell r="AG310">
            <v>0.12</v>
          </cell>
          <cell r="AJ310">
            <v>0.12</v>
          </cell>
          <cell r="AM310">
            <v>0.12</v>
          </cell>
          <cell r="AP310">
            <v>0.12</v>
          </cell>
          <cell r="AS310">
            <v>0.12</v>
          </cell>
          <cell r="AV310">
            <v>0.12</v>
          </cell>
          <cell r="AX310">
            <v>0.12</v>
          </cell>
        </row>
        <row r="311">
          <cell r="A311">
            <v>14293</v>
          </cell>
          <cell r="E311" t="str">
            <v>Wholesale Settlements Telecom</v>
          </cell>
          <cell r="O311">
            <v>0.5</v>
          </cell>
          <cell r="R311">
            <v>0.5</v>
          </cell>
          <cell r="U311">
            <v>0.5</v>
          </cell>
          <cell r="X311">
            <v>0.5</v>
          </cell>
          <cell r="AA311">
            <v>0.5</v>
          </cell>
          <cell r="AD311">
            <v>0.5</v>
          </cell>
          <cell r="AG311">
            <v>0.5</v>
          </cell>
          <cell r="AJ311">
            <v>0.5</v>
          </cell>
          <cell r="AM311">
            <v>0.5</v>
          </cell>
          <cell r="AP311">
            <v>0.5</v>
          </cell>
          <cell r="AS311">
            <v>0.5</v>
          </cell>
          <cell r="AV311">
            <v>0.5</v>
          </cell>
          <cell r="AX311">
            <v>0.5</v>
          </cell>
        </row>
        <row r="312">
          <cell r="A312">
            <v>14296</v>
          </cell>
          <cell r="E312" t="str">
            <v>R&amp;D Program (External)</v>
          </cell>
          <cell r="O312">
            <v>0</v>
          </cell>
          <cell r="R312">
            <v>0</v>
          </cell>
          <cell r="U312">
            <v>0</v>
          </cell>
          <cell r="X312">
            <v>0</v>
          </cell>
          <cell r="AA312">
            <v>0</v>
          </cell>
          <cell r="AD312">
            <v>0</v>
          </cell>
          <cell r="AG312">
            <v>0</v>
          </cell>
          <cell r="AJ312">
            <v>0</v>
          </cell>
          <cell r="AM312">
            <v>0</v>
          </cell>
          <cell r="AP312">
            <v>0</v>
          </cell>
          <cell r="AS312">
            <v>0</v>
          </cell>
          <cell r="AV312">
            <v>0</v>
          </cell>
          <cell r="AX312">
            <v>0</v>
          </cell>
        </row>
        <row r="313">
          <cell r="A313" t="str">
            <v>14445</v>
          </cell>
          <cell r="E313" t="str">
            <v>2007 Capital Write-offs</v>
          </cell>
          <cell r="O313">
            <v>0</v>
          </cell>
          <cell r="R313">
            <v>0</v>
          </cell>
          <cell r="U313">
            <v>0</v>
          </cell>
          <cell r="X313">
            <v>0</v>
          </cell>
          <cell r="AA313">
            <v>0</v>
          </cell>
          <cell r="AD313">
            <v>0</v>
          </cell>
          <cell r="AG313">
            <v>0</v>
          </cell>
          <cell r="AJ313">
            <v>0</v>
          </cell>
          <cell r="AM313">
            <v>0</v>
          </cell>
          <cell r="AP313">
            <v>0</v>
          </cell>
          <cell r="AS313">
            <v>0</v>
          </cell>
          <cell r="AV313">
            <v>0</v>
          </cell>
          <cell r="AX313">
            <v>0</v>
          </cell>
        </row>
        <row r="314">
          <cell r="A314" t="str">
            <v>14638</v>
          </cell>
          <cell r="E314" t="str">
            <v>2008 Dx University Program</v>
          </cell>
          <cell r="O314">
            <v>0</v>
          </cell>
          <cell r="R314">
            <v>0</v>
          </cell>
          <cell r="U314">
            <v>0</v>
          </cell>
          <cell r="X314">
            <v>0</v>
          </cell>
          <cell r="AA314">
            <v>0</v>
          </cell>
          <cell r="AD314">
            <v>0</v>
          </cell>
          <cell r="AG314">
            <v>0</v>
          </cell>
          <cell r="AJ314">
            <v>0</v>
          </cell>
          <cell r="AM314">
            <v>0</v>
          </cell>
          <cell r="AP314">
            <v>0</v>
          </cell>
          <cell r="AS314">
            <v>0</v>
          </cell>
          <cell r="AV314">
            <v>0</v>
          </cell>
          <cell r="AX314">
            <v>0</v>
          </cell>
        </row>
        <row r="315">
          <cell r="A315" t="str">
            <v>14949</v>
          </cell>
          <cell r="E315" t="str">
            <v>IREQ Test Site Evaluation DG</v>
          </cell>
          <cell r="O315">
            <v>0</v>
          </cell>
          <cell r="R315">
            <v>0</v>
          </cell>
          <cell r="U315">
            <v>0</v>
          </cell>
          <cell r="X315">
            <v>0</v>
          </cell>
          <cell r="AA315">
            <v>0</v>
          </cell>
          <cell r="AD315">
            <v>0</v>
          </cell>
          <cell r="AG315">
            <v>0</v>
          </cell>
          <cell r="AJ315">
            <v>0</v>
          </cell>
          <cell r="AM315">
            <v>0</v>
          </cell>
          <cell r="AP315">
            <v>0</v>
          </cell>
          <cell r="AS315">
            <v>0</v>
          </cell>
          <cell r="AV315">
            <v>0</v>
          </cell>
          <cell r="AX315">
            <v>0</v>
          </cell>
        </row>
        <row r="316">
          <cell r="A316" t="str">
            <v>14950</v>
          </cell>
          <cell r="E316" t="str">
            <v>ThyristorBased Pulsing Device</v>
          </cell>
          <cell r="O316">
            <v>0</v>
          </cell>
          <cell r="R316">
            <v>0</v>
          </cell>
          <cell r="U316">
            <v>0</v>
          </cell>
          <cell r="X316">
            <v>0</v>
          </cell>
          <cell r="AA316">
            <v>0</v>
          </cell>
          <cell r="AD316">
            <v>0</v>
          </cell>
          <cell r="AG316">
            <v>0</v>
          </cell>
          <cell r="AJ316">
            <v>0</v>
          </cell>
          <cell r="AM316">
            <v>0</v>
          </cell>
          <cell r="AP316">
            <v>0</v>
          </cell>
          <cell r="AS316">
            <v>0</v>
          </cell>
          <cell r="AV316">
            <v>0</v>
          </cell>
          <cell r="AX316">
            <v>0</v>
          </cell>
        </row>
        <row r="317">
          <cell r="A317" t="str">
            <v>15022</v>
          </cell>
          <cell r="E317" t="str">
            <v>Dx Capital Investments write-offs</v>
          </cell>
          <cell r="O317">
            <v>0</v>
          </cell>
          <cell r="R317">
            <v>0</v>
          </cell>
          <cell r="U317">
            <v>0</v>
          </cell>
          <cell r="X317">
            <v>0</v>
          </cell>
          <cell r="AA317">
            <v>0</v>
          </cell>
          <cell r="AD317">
            <v>0</v>
          </cell>
          <cell r="AG317">
            <v>0</v>
          </cell>
          <cell r="AJ317">
            <v>0</v>
          </cell>
          <cell r="AM317">
            <v>0</v>
          </cell>
          <cell r="AP317">
            <v>0</v>
          </cell>
          <cell r="AS317">
            <v>0</v>
          </cell>
          <cell r="AV317">
            <v>0</v>
          </cell>
          <cell r="AX317">
            <v>0</v>
          </cell>
        </row>
        <row r="318">
          <cell r="A318" t="str">
            <v>15145</v>
          </cell>
          <cell r="E318" t="str">
            <v>LV Sectionalizer Maintenance</v>
          </cell>
          <cell r="O318">
            <v>0.12</v>
          </cell>
          <cell r="R318">
            <v>0.12</v>
          </cell>
          <cell r="U318">
            <v>0.12</v>
          </cell>
          <cell r="X318">
            <v>0.12</v>
          </cell>
          <cell r="AA318">
            <v>0.12</v>
          </cell>
          <cell r="AD318">
            <v>0.12</v>
          </cell>
          <cell r="AG318">
            <v>0.12</v>
          </cell>
          <cell r="AJ318">
            <v>0.12</v>
          </cell>
          <cell r="AM318">
            <v>0.12</v>
          </cell>
          <cell r="AP318">
            <v>0.12</v>
          </cell>
          <cell r="AS318">
            <v>0.12</v>
          </cell>
          <cell r="AV318">
            <v>0.12</v>
          </cell>
          <cell r="AX318">
            <v>0.12</v>
          </cell>
        </row>
        <row r="319">
          <cell r="A319">
            <v>15146</v>
          </cell>
          <cell r="E319" t="str">
            <v>DMS Telecom</v>
          </cell>
          <cell r="O319">
            <v>0.35</v>
          </cell>
          <cell r="R319">
            <v>0.35</v>
          </cell>
          <cell r="U319">
            <v>0.35</v>
          </cell>
          <cell r="X319">
            <v>0.35</v>
          </cell>
          <cell r="AA319">
            <v>0.35</v>
          </cell>
          <cell r="AD319">
            <v>0.35</v>
          </cell>
          <cell r="AG319">
            <v>0.35</v>
          </cell>
          <cell r="AJ319">
            <v>0.35</v>
          </cell>
          <cell r="AM319">
            <v>0.35</v>
          </cell>
          <cell r="AP319">
            <v>0.35</v>
          </cell>
          <cell r="AS319">
            <v>0.35</v>
          </cell>
          <cell r="AV319">
            <v>0.35</v>
          </cell>
          <cell r="AX319">
            <v>0.35</v>
          </cell>
        </row>
        <row r="320">
          <cell r="A320">
            <v>15147</v>
          </cell>
          <cell r="E320" t="str">
            <v>DMS Maintenance</v>
          </cell>
          <cell r="O320">
            <v>0.3</v>
          </cell>
          <cell r="R320">
            <v>0.3</v>
          </cell>
          <cell r="U320">
            <v>0.3</v>
          </cell>
          <cell r="X320">
            <v>0.3</v>
          </cell>
          <cell r="AA320">
            <v>0.3</v>
          </cell>
          <cell r="AD320">
            <v>0.3</v>
          </cell>
          <cell r="AG320">
            <v>0.3</v>
          </cell>
          <cell r="AJ320">
            <v>0.3</v>
          </cell>
          <cell r="AM320">
            <v>0.3</v>
          </cell>
          <cell r="AP320">
            <v>0.3</v>
          </cell>
          <cell r="AS320">
            <v>0.3</v>
          </cell>
          <cell r="AV320">
            <v>0.3</v>
          </cell>
          <cell r="AX320">
            <v>0.3</v>
          </cell>
        </row>
        <row r="321">
          <cell r="A321" t="str">
            <v>15213</v>
          </cell>
          <cell r="E321" t="str">
            <v>Development of tablet</v>
          </cell>
          <cell r="O321">
            <v>0</v>
          </cell>
          <cell r="R321">
            <v>0</v>
          </cell>
          <cell r="U321">
            <v>0</v>
          </cell>
          <cell r="X321">
            <v>0</v>
          </cell>
          <cell r="AA321">
            <v>0</v>
          </cell>
          <cell r="AD321">
            <v>0</v>
          </cell>
          <cell r="AG321">
            <v>0</v>
          </cell>
          <cell r="AJ321">
            <v>0</v>
          </cell>
          <cell r="AM321">
            <v>0</v>
          </cell>
          <cell r="AP321">
            <v>0</v>
          </cell>
          <cell r="AS321">
            <v>0</v>
          </cell>
          <cell r="AV321">
            <v>0</v>
          </cell>
          <cell r="AX321">
            <v>0</v>
          </cell>
        </row>
        <row r="322">
          <cell r="A322">
            <v>15247</v>
          </cell>
          <cell r="E322" t="str">
            <v>Retail Settlements</v>
          </cell>
          <cell r="O322">
            <v>0.3</v>
          </cell>
          <cell r="R322">
            <v>0.3</v>
          </cell>
          <cell r="U322">
            <v>0.3</v>
          </cell>
          <cell r="X322">
            <v>0.3</v>
          </cell>
          <cell r="AA322">
            <v>0.3</v>
          </cell>
          <cell r="AD322">
            <v>0.3</v>
          </cell>
          <cell r="AG322">
            <v>0.3</v>
          </cell>
          <cell r="AJ322">
            <v>0.3</v>
          </cell>
          <cell r="AM322">
            <v>0.3</v>
          </cell>
          <cell r="AP322">
            <v>0.3</v>
          </cell>
          <cell r="AS322">
            <v>0.3</v>
          </cell>
          <cell r="AV322">
            <v>0.3</v>
          </cell>
          <cell r="AX322">
            <v>0.3</v>
          </cell>
        </row>
        <row r="323">
          <cell r="A323" t="str">
            <v>15372</v>
          </cell>
          <cell r="E323" t="str">
            <v>ESA License</v>
          </cell>
          <cell r="O323">
            <v>0</v>
          </cell>
          <cell r="R323">
            <v>0</v>
          </cell>
          <cell r="U323">
            <v>0</v>
          </cell>
          <cell r="X323">
            <v>0</v>
          </cell>
          <cell r="AA323">
            <v>0</v>
          </cell>
          <cell r="AD323">
            <v>0</v>
          </cell>
          <cell r="AG323">
            <v>0</v>
          </cell>
          <cell r="AJ323">
            <v>0</v>
          </cell>
          <cell r="AM323">
            <v>0</v>
          </cell>
          <cell r="AP323">
            <v>0</v>
          </cell>
          <cell r="AS323">
            <v>0</v>
          </cell>
          <cell r="AV323">
            <v>0</v>
          </cell>
          <cell r="AX323">
            <v>0</v>
          </cell>
        </row>
        <row r="324">
          <cell r="A324" t="str">
            <v>15425</v>
          </cell>
          <cell r="E324" t="str">
            <v>Arc Flash hazzard Investigation</v>
          </cell>
          <cell r="O324">
            <v>0</v>
          </cell>
          <cell r="R324">
            <v>0</v>
          </cell>
          <cell r="U324">
            <v>0</v>
          </cell>
          <cell r="X324">
            <v>0</v>
          </cell>
          <cell r="AA324">
            <v>0</v>
          </cell>
          <cell r="AD324">
            <v>0</v>
          </cell>
          <cell r="AG324">
            <v>0</v>
          </cell>
          <cell r="AJ324">
            <v>0</v>
          </cell>
          <cell r="AM324">
            <v>0</v>
          </cell>
          <cell r="AP324">
            <v>0</v>
          </cell>
          <cell r="AS324">
            <v>0</v>
          </cell>
          <cell r="AV324">
            <v>0</v>
          </cell>
          <cell r="AX324">
            <v>0</v>
          </cell>
        </row>
        <row r="325">
          <cell r="A325" t="str">
            <v>15456</v>
          </cell>
          <cell r="E325" t="str">
            <v>Human Error in the Workplace</v>
          </cell>
          <cell r="O325">
            <v>0</v>
          </cell>
          <cell r="R325">
            <v>0</v>
          </cell>
          <cell r="U325">
            <v>0</v>
          </cell>
          <cell r="X325">
            <v>0</v>
          </cell>
          <cell r="AA325">
            <v>0</v>
          </cell>
          <cell r="AD325">
            <v>0</v>
          </cell>
          <cell r="AG325">
            <v>0</v>
          </cell>
          <cell r="AJ325">
            <v>0</v>
          </cell>
          <cell r="AM325">
            <v>0</v>
          </cell>
          <cell r="AP325">
            <v>0</v>
          </cell>
          <cell r="AS325">
            <v>0</v>
          </cell>
          <cell r="AV325">
            <v>0</v>
          </cell>
          <cell r="AX325">
            <v>0</v>
          </cell>
        </row>
        <row r="326">
          <cell r="A326">
            <v>15478</v>
          </cell>
          <cell r="E326" t="str">
            <v>R&amp;D Program (External)</v>
          </cell>
          <cell r="O326">
            <v>2.2000000000000002</v>
          </cell>
          <cell r="R326">
            <v>2.2000000000000002</v>
          </cell>
          <cell r="U326">
            <v>2.2000000000000002</v>
          </cell>
          <cell r="X326">
            <v>2.2000000000000002</v>
          </cell>
          <cell r="AA326">
            <v>2.2000000000000002</v>
          </cell>
          <cell r="AD326">
            <v>2.2000000000000002</v>
          </cell>
          <cell r="AG326">
            <v>2.2000000000000002</v>
          </cell>
          <cell r="AJ326">
            <v>2.2000000000000002</v>
          </cell>
          <cell r="AM326">
            <v>2.2000000000000002</v>
          </cell>
          <cell r="AP326">
            <v>2.2000000000000002</v>
          </cell>
          <cell r="AS326">
            <v>2.2000000000000002</v>
          </cell>
          <cell r="AV326">
            <v>2.2000000000000002</v>
          </cell>
          <cell r="AX326">
            <v>2.2000000000000002</v>
          </cell>
        </row>
        <row r="327">
          <cell r="A327">
            <v>15479</v>
          </cell>
          <cell r="E327" t="str">
            <v>TBA</v>
          </cell>
          <cell r="O327">
            <v>0.53500000000000003</v>
          </cell>
          <cell r="R327">
            <v>0.53500000000000003</v>
          </cell>
          <cell r="U327">
            <v>0.53500000000000003</v>
          </cell>
          <cell r="X327">
            <v>0.53500000000000003</v>
          </cell>
          <cell r="AA327">
            <v>0.53500000000000003</v>
          </cell>
          <cell r="AD327">
            <v>0.53500000000000003</v>
          </cell>
          <cell r="AG327">
            <v>0.53500000000000003</v>
          </cell>
          <cell r="AJ327">
            <v>0.53500000000000003</v>
          </cell>
          <cell r="AM327">
            <v>0.53500000000000003</v>
          </cell>
          <cell r="AP327">
            <v>0.53500000000000003</v>
          </cell>
          <cell r="AS327">
            <v>0.53500000000000003</v>
          </cell>
          <cell r="AV327">
            <v>0.53500000000000003</v>
          </cell>
          <cell r="AX327">
            <v>0.53500000000000003</v>
          </cell>
        </row>
        <row r="328">
          <cell r="A328">
            <v>15753</v>
          </cell>
          <cell r="E328" t="str">
            <v>2009 ESA Regualtory Fees</v>
          </cell>
          <cell r="O328">
            <v>0</v>
          </cell>
          <cell r="R328">
            <v>0</v>
          </cell>
          <cell r="U328">
            <v>0</v>
          </cell>
          <cell r="X328">
            <v>0</v>
          </cell>
          <cell r="AA328">
            <v>0</v>
          </cell>
          <cell r="AD328">
            <v>0</v>
          </cell>
          <cell r="AG328">
            <v>0</v>
          </cell>
          <cell r="AJ328">
            <v>0</v>
          </cell>
          <cell r="AM328">
            <v>0</v>
          </cell>
          <cell r="AP328">
            <v>0</v>
          </cell>
          <cell r="AS328">
            <v>0</v>
          </cell>
          <cell r="AV328">
            <v>0</v>
          </cell>
          <cell r="AX328">
            <v>0</v>
          </cell>
        </row>
        <row r="329">
          <cell r="R329">
            <v>0</v>
          </cell>
          <cell r="U329">
            <v>0</v>
          </cell>
          <cell r="X329">
            <v>0</v>
          </cell>
          <cell r="AA329">
            <v>0</v>
          </cell>
          <cell r="AD329">
            <v>0</v>
          </cell>
          <cell r="AG329">
            <v>0</v>
          </cell>
          <cell r="AJ329">
            <v>0</v>
          </cell>
          <cell r="AM329">
            <v>0</v>
          </cell>
          <cell r="AP329">
            <v>0</v>
          </cell>
          <cell r="AS329">
            <v>0</v>
          </cell>
          <cell r="AV329">
            <v>0</v>
          </cell>
          <cell r="AX329">
            <v>0</v>
          </cell>
        </row>
        <row r="330">
          <cell r="E330" t="str">
            <v>Total System Investment Managed P&amp;Ps (SP = 213)</v>
          </cell>
          <cell r="O330">
            <v>4.7250000000000005</v>
          </cell>
          <cell r="Q330">
            <v>0</v>
          </cell>
          <cell r="R330">
            <v>4.7250000000000005</v>
          </cell>
          <cell r="T330">
            <v>0</v>
          </cell>
          <cell r="U330">
            <v>4.7250000000000005</v>
          </cell>
          <cell r="W330">
            <v>0</v>
          </cell>
          <cell r="X330">
            <v>4.7250000000000005</v>
          </cell>
          <cell r="Z330">
            <v>0</v>
          </cell>
          <cell r="AA330">
            <v>4.7250000000000005</v>
          </cell>
          <cell r="AC330">
            <v>0</v>
          </cell>
          <cell r="AD330">
            <v>4.7250000000000005</v>
          </cell>
          <cell r="AF330">
            <v>0</v>
          </cell>
          <cell r="AG330">
            <v>4.7250000000000005</v>
          </cell>
          <cell r="AI330">
            <v>0</v>
          </cell>
          <cell r="AJ330">
            <v>4.7250000000000005</v>
          </cell>
          <cell r="AL330">
            <v>0</v>
          </cell>
          <cell r="AM330">
            <v>4.7250000000000005</v>
          </cell>
          <cell r="AO330">
            <v>0</v>
          </cell>
          <cell r="AP330">
            <v>4.7250000000000005</v>
          </cell>
          <cell r="AR330">
            <v>0</v>
          </cell>
          <cell r="AS330">
            <v>4.7250000000000005</v>
          </cell>
          <cell r="AU330">
            <v>0</v>
          </cell>
          <cell r="AV330">
            <v>4.7250000000000005</v>
          </cell>
          <cell r="AX330">
            <v>4.7250000000000005</v>
          </cell>
        </row>
        <row r="331">
          <cell r="D331" t="str">
            <v>Business Integration Managed Programs &amp; Projects (SP = 216)</v>
          </cell>
        </row>
        <row r="332">
          <cell r="R332">
            <v>0</v>
          </cell>
          <cell r="U332">
            <v>0</v>
          </cell>
          <cell r="X332">
            <v>0</v>
          </cell>
          <cell r="AA332">
            <v>0</v>
          </cell>
          <cell r="AD332">
            <v>0</v>
          </cell>
          <cell r="AG332">
            <v>0</v>
          </cell>
          <cell r="AJ332">
            <v>0</v>
          </cell>
          <cell r="AM332">
            <v>0</v>
          </cell>
          <cell r="AP332">
            <v>0</v>
          </cell>
          <cell r="AS332">
            <v>0</v>
          </cell>
          <cell r="AV332">
            <v>0</v>
          </cell>
          <cell r="AX332">
            <v>0</v>
          </cell>
        </row>
        <row r="333">
          <cell r="E333" t="str">
            <v>Total Business Integration Managed P&amp;Ps (SP = 216)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  <cell r="AF333">
            <v>0</v>
          </cell>
          <cell r="AG333">
            <v>0</v>
          </cell>
          <cell r="AI333">
            <v>0</v>
          </cell>
          <cell r="AJ333">
            <v>0</v>
          </cell>
          <cell r="AL333">
            <v>0</v>
          </cell>
          <cell r="AM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U333">
            <v>0</v>
          </cell>
          <cell r="AV333">
            <v>0</v>
          </cell>
          <cell r="AX333">
            <v>0</v>
          </cell>
        </row>
        <row r="334">
          <cell r="D334" t="str">
            <v>Smart Meter Program (SP = 222)</v>
          </cell>
        </row>
        <row r="335">
          <cell r="A335" t="str">
            <v>4343</v>
          </cell>
          <cell r="E335" t="str">
            <v>Smart  Grid</v>
          </cell>
          <cell r="O335">
            <v>0</v>
          </cell>
          <cell r="R335">
            <v>0</v>
          </cell>
          <cell r="U335">
            <v>0</v>
          </cell>
          <cell r="X335">
            <v>0</v>
          </cell>
          <cell r="Z335">
            <v>5</v>
          </cell>
          <cell r="AA335">
            <v>5</v>
          </cell>
          <cell r="AD335">
            <v>5</v>
          </cell>
          <cell r="AF335">
            <v>-1.5</v>
          </cell>
          <cell r="AG335">
            <v>3.5</v>
          </cell>
          <cell r="AJ335">
            <v>3.5</v>
          </cell>
          <cell r="AM335">
            <v>3.5</v>
          </cell>
          <cell r="AP335">
            <v>3.5</v>
          </cell>
          <cell r="AS335">
            <v>3.5</v>
          </cell>
          <cell r="AV335">
            <v>3.5</v>
          </cell>
          <cell r="AX335">
            <v>3.5</v>
          </cell>
        </row>
        <row r="336">
          <cell r="R336">
            <v>0</v>
          </cell>
          <cell r="U336">
            <v>0</v>
          </cell>
          <cell r="X336">
            <v>0</v>
          </cell>
          <cell r="AA336">
            <v>0</v>
          </cell>
          <cell r="AD336">
            <v>0</v>
          </cell>
          <cell r="AG336">
            <v>0</v>
          </cell>
          <cell r="AJ336">
            <v>0</v>
          </cell>
          <cell r="AM336">
            <v>0</v>
          </cell>
          <cell r="AP336">
            <v>0</v>
          </cell>
          <cell r="AS336">
            <v>0</v>
          </cell>
          <cell r="AV336">
            <v>0</v>
          </cell>
          <cell r="AX336">
            <v>0</v>
          </cell>
        </row>
        <row r="337">
          <cell r="E337" t="str">
            <v xml:space="preserve"> Smart Meter Program (SP = 222)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5</v>
          </cell>
          <cell r="AA337">
            <v>5</v>
          </cell>
          <cell r="AC337">
            <v>0</v>
          </cell>
          <cell r="AD337">
            <v>5</v>
          </cell>
          <cell r="AF337">
            <v>-1.5</v>
          </cell>
          <cell r="AG337">
            <v>3.5</v>
          </cell>
          <cell r="AI337">
            <v>0</v>
          </cell>
          <cell r="AJ337">
            <v>3.5</v>
          </cell>
          <cell r="AL337">
            <v>0</v>
          </cell>
          <cell r="AM337">
            <v>3.5</v>
          </cell>
          <cell r="AO337">
            <v>0</v>
          </cell>
          <cell r="AP337">
            <v>3.5</v>
          </cell>
          <cell r="AR337">
            <v>0</v>
          </cell>
          <cell r="AS337">
            <v>3.5</v>
          </cell>
          <cell r="AU337">
            <v>0</v>
          </cell>
          <cell r="AV337">
            <v>3.5</v>
          </cell>
          <cell r="AX337">
            <v>3.5</v>
          </cell>
        </row>
        <row r="338">
          <cell r="D338" t="str">
            <v>Smart Meter Program (SP = 223)</v>
          </cell>
        </row>
        <row r="339">
          <cell r="A339" t="str">
            <v>12565</v>
          </cell>
          <cell r="E339" t="str">
            <v>Smart Network</v>
          </cell>
          <cell r="O339">
            <v>14.665916529851346</v>
          </cell>
          <cell r="R339">
            <v>14.665916529851346</v>
          </cell>
          <cell r="U339">
            <v>14.665916529851346</v>
          </cell>
          <cell r="X339">
            <v>14.665916529851346</v>
          </cell>
          <cell r="AA339">
            <v>14.665916529851346</v>
          </cell>
          <cell r="AD339">
            <v>14.665916529851346</v>
          </cell>
          <cell r="AF339">
            <v>-2.6659999999999999</v>
          </cell>
          <cell r="AG339">
            <v>11.999916529851346</v>
          </cell>
          <cell r="AJ339">
            <v>11.999916529851346</v>
          </cell>
          <cell r="AM339">
            <v>11.999916529851346</v>
          </cell>
          <cell r="AP339">
            <v>11.999916529851346</v>
          </cell>
          <cell r="AS339">
            <v>11.999916529851346</v>
          </cell>
          <cell r="AV339">
            <v>11.999916529851346</v>
          </cell>
          <cell r="AX339">
            <v>11.999916529851346</v>
          </cell>
        </row>
        <row r="340">
          <cell r="R340">
            <v>0</v>
          </cell>
          <cell r="U340">
            <v>0</v>
          </cell>
          <cell r="X340">
            <v>0</v>
          </cell>
          <cell r="AA340">
            <v>0</v>
          </cell>
          <cell r="AD340">
            <v>0</v>
          </cell>
          <cell r="AG340">
            <v>0</v>
          </cell>
          <cell r="AJ340">
            <v>0</v>
          </cell>
          <cell r="AM340">
            <v>0</v>
          </cell>
          <cell r="AP340">
            <v>0</v>
          </cell>
          <cell r="AS340">
            <v>0</v>
          </cell>
          <cell r="AV340">
            <v>0</v>
          </cell>
          <cell r="AX340">
            <v>0</v>
          </cell>
        </row>
        <row r="341">
          <cell r="E341" t="str">
            <v>Total Smart Meter Program (SP = 222&amp;223)</v>
          </cell>
          <cell r="O341">
            <v>14.665916529851346</v>
          </cell>
          <cell r="Q341">
            <v>0</v>
          </cell>
          <cell r="R341">
            <v>14.665916529851346</v>
          </cell>
          <cell r="T341">
            <v>0</v>
          </cell>
          <cell r="U341">
            <v>14.665916529851346</v>
          </cell>
          <cell r="W341">
            <v>0</v>
          </cell>
          <cell r="X341">
            <v>14.665916529851346</v>
          </cell>
          <cell r="Z341">
            <v>5</v>
          </cell>
          <cell r="AA341">
            <v>19.665916529851344</v>
          </cell>
          <cell r="AC341">
            <v>0</v>
          </cell>
          <cell r="AD341">
            <v>19.665916529851344</v>
          </cell>
          <cell r="AF341">
            <v>-4.1660000000000004</v>
          </cell>
          <cell r="AG341">
            <v>15.499916529851346</v>
          </cell>
          <cell r="AI341">
            <v>0</v>
          </cell>
          <cell r="AJ341">
            <v>15.499916529851346</v>
          </cell>
          <cell r="AL341">
            <v>0</v>
          </cell>
          <cell r="AM341">
            <v>15.499916529851346</v>
          </cell>
          <cell r="AO341">
            <v>0</v>
          </cell>
          <cell r="AP341">
            <v>15.499916529851346</v>
          </cell>
          <cell r="AR341">
            <v>0</v>
          </cell>
          <cell r="AS341">
            <v>15.499916529851346</v>
          </cell>
          <cell r="AU341">
            <v>0</v>
          </cell>
          <cell r="AV341">
            <v>15.499916529851346</v>
          </cell>
          <cell r="AX341">
            <v>15.499916529851346</v>
          </cell>
        </row>
        <row r="342">
          <cell r="D342" t="str">
            <v>Strategy P&amp;Ps SP=220</v>
          </cell>
        </row>
        <row r="343">
          <cell r="A343" t="str">
            <v>CDM-DM</v>
          </cell>
          <cell r="E343" t="str">
            <v>Conservation &amp; Demand Management (CDM)</v>
          </cell>
          <cell r="O343">
            <v>1.98</v>
          </cell>
          <cell r="R343">
            <v>1.98</v>
          </cell>
          <cell r="U343">
            <v>1.98</v>
          </cell>
          <cell r="X343">
            <v>1.98</v>
          </cell>
          <cell r="AA343">
            <v>1.98</v>
          </cell>
          <cell r="AD343">
            <v>1.98</v>
          </cell>
          <cell r="AG343">
            <v>1.98</v>
          </cell>
          <cell r="AJ343">
            <v>1.98</v>
          </cell>
          <cell r="AM343">
            <v>1.98</v>
          </cell>
          <cell r="AP343">
            <v>1.98</v>
          </cell>
          <cell r="AS343">
            <v>1.98</v>
          </cell>
          <cell r="AV343">
            <v>1.98</v>
          </cell>
          <cell r="AX343">
            <v>1.98</v>
          </cell>
        </row>
        <row r="345">
          <cell r="E345" t="str">
            <v>Total Strategy P&amp;Ps SP=220</v>
          </cell>
          <cell r="O345">
            <v>1.98</v>
          </cell>
          <cell r="Q345">
            <v>0</v>
          </cell>
          <cell r="R345">
            <v>1.98</v>
          </cell>
          <cell r="T345">
            <v>0</v>
          </cell>
          <cell r="U345">
            <v>1.98</v>
          </cell>
          <cell r="W345">
            <v>0</v>
          </cell>
          <cell r="X345">
            <v>1.98</v>
          </cell>
          <cell r="Z345">
            <v>0</v>
          </cell>
          <cell r="AA345">
            <v>1.98</v>
          </cell>
          <cell r="AC345">
            <v>0</v>
          </cell>
          <cell r="AD345">
            <v>1.98</v>
          </cell>
          <cell r="AF345">
            <v>0</v>
          </cell>
          <cell r="AG345">
            <v>1.98</v>
          </cell>
          <cell r="AI345">
            <v>0</v>
          </cell>
          <cell r="AJ345">
            <v>1.98</v>
          </cell>
          <cell r="AL345">
            <v>0</v>
          </cell>
          <cell r="AM345">
            <v>1.98</v>
          </cell>
          <cell r="AO345">
            <v>0</v>
          </cell>
          <cell r="AP345">
            <v>1.98</v>
          </cell>
          <cell r="AR345">
            <v>0</v>
          </cell>
          <cell r="AS345">
            <v>1.98</v>
          </cell>
          <cell r="AU345">
            <v>0</v>
          </cell>
          <cell r="AV345">
            <v>1.98</v>
          </cell>
          <cell r="AX345">
            <v>1.98</v>
          </cell>
        </row>
        <row r="346">
          <cell r="D346" t="str">
            <v>Distribution Business Development (SP = 224)</v>
          </cell>
        </row>
        <row r="347">
          <cell r="A347" t="str">
            <v>13806</v>
          </cell>
          <cell r="E347" t="str">
            <v>Acquired Utilities Dx Rationalization</v>
          </cell>
          <cell r="O347">
            <v>0</v>
          </cell>
          <cell r="R347">
            <v>0</v>
          </cell>
          <cell r="U347">
            <v>0</v>
          </cell>
          <cell r="X347">
            <v>0</v>
          </cell>
          <cell r="AA347">
            <v>0</v>
          </cell>
          <cell r="AD347">
            <v>0</v>
          </cell>
          <cell r="AG347">
            <v>0</v>
          </cell>
          <cell r="AJ347">
            <v>0</v>
          </cell>
          <cell r="AM347">
            <v>0</v>
          </cell>
          <cell r="AP347">
            <v>0</v>
          </cell>
          <cell r="AS347">
            <v>0</v>
          </cell>
          <cell r="AV347">
            <v>0</v>
          </cell>
          <cell r="AX347">
            <v>0</v>
          </cell>
        </row>
        <row r="349">
          <cell r="E349" t="str">
            <v>Total Distribution Business Development (SP = 224)</v>
          </cell>
          <cell r="O349">
            <v>0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0</v>
          </cell>
          <cell r="AC349">
            <v>0</v>
          </cell>
          <cell r="AD349">
            <v>0</v>
          </cell>
          <cell r="AF349">
            <v>0</v>
          </cell>
          <cell r="AG349">
            <v>0</v>
          </cell>
          <cell r="AI349">
            <v>0</v>
          </cell>
          <cell r="AJ349">
            <v>0</v>
          </cell>
          <cell r="AL349">
            <v>0</v>
          </cell>
          <cell r="AM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U349">
            <v>0</v>
          </cell>
          <cell r="AV349">
            <v>0</v>
          </cell>
          <cell r="AX349">
            <v>0</v>
          </cell>
        </row>
        <row r="350">
          <cell r="D350" t="str">
            <v>Total Asset Management Managed Programs &amp; Projects</v>
          </cell>
          <cell r="O350">
            <v>21.370916529851346</v>
          </cell>
          <cell r="Q350">
            <v>0</v>
          </cell>
          <cell r="R350">
            <v>21.370916529851346</v>
          </cell>
          <cell r="T350">
            <v>0</v>
          </cell>
          <cell r="U350">
            <v>21.370916529851346</v>
          </cell>
          <cell r="W350">
            <v>0</v>
          </cell>
          <cell r="X350">
            <v>21.370916529851346</v>
          </cell>
          <cell r="Z350">
            <v>5</v>
          </cell>
          <cell r="AA350">
            <v>26.370916529851346</v>
          </cell>
          <cell r="AC350">
            <v>0</v>
          </cell>
          <cell r="AD350">
            <v>26.370916529851346</v>
          </cell>
          <cell r="AF350">
            <v>-4.1660000000000004</v>
          </cell>
          <cell r="AG350">
            <v>22.204916529851346</v>
          </cell>
          <cell r="AI350">
            <v>0</v>
          </cell>
          <cell r="AJ350">
            <v>22.204916529851346</v>
          </cell>
          <cell r="AL350">
            <v>0</v>
          </cell>
          <cell r="AM350">
            <v>22.204916529851346</v>
          </cell>
          <cell r="AO350">
            <v>0</v>
          </cell>
          <cell r="AP350">
            <v>22.204916529851346</v>
          </cell>
          <cell r="AR350">
            <v>0</v>
          </cell>
          <cell r="AS350">
            <v>22.204916529851346</v>
          </cell>
          <cell r="AU350">
            <v>0</v>
          </cell>
          <cell r="AV350">
            <v>22.204916529851346</v>
          </cell>
          <cell r="AX350">
            <v>22.204916529851346</v>
          </cell>
        </row>
        <row r="351">
          <cell r="C351" t="str">
            <v>Business Model &amp; Other</v>
          </cell>
        </row>
        <row r="352">
          <cell r="D352" t="str">
            <v>Business Model</v>
          </cell>
        </row>
        <row r="353">
          <cell r="A353" t="str">
            <v>80030</v>
          </cell>
          <cell r="E353" t="str">
            <v>Adjustment for Dep'n in OM&amp;A (Indirect Dep'n)</v>
          </cell>
          <cell r="O353">
            <v>-11.112</v>
          </cell>
          <cell r="R353">
            <v>-11.112</v>
          </cell>
          <cell r="U353">
            <v>-11.112</v>
          </cell>
          <cell r="X353">
            <v>-11.112</v>
          </cell>
          <cell r="AA353">
            <v>-11.112</v>
          </cell>
          <cell r="AD353">
            <v>-11.112</v>
          </cell>
          <cell r="AG353">
            <v>-11.112</v>
          </cell>
          <cell r="AJ353">
            <v>-11.112</v>
          </cell>
          <cell r="AM353">
            <v>-11.112</v>
          </cell>
          <cell r="AP353">
            <v>-11.112</v>
          </cell>
          <cell r="AS353">
            <v>-11.112</v>
          </cell>
          <cell r="AV353">
            <v>-11.112</v>
          </cell>
          <cell r="AX353">
            <v>-11.112</v>
          </cell>
        </row>
        <row r="354">
          <cell r="A354" t="str">
            <v>80033</v>
          </cell>
          <cell r="E354" t="str">
            <v>Rates (Over)/Under Recovery</v>
          </cell>
          <cell r="O354">
            <v>0</v>
          </cell>
          <cell r="R354">
            <v>0</v>
          </cell>
          <cell r="U354">
            <v>0</v>
          </cell>
          <cell r="X354">
            <v>0</v>
          </cell>
          <cell r="AA354">
            <v>0</v>
          </cell>
          <cell r="AD354">
            <v>0</v>
          </cell>
          <cell r="AG354">
            <v>0</v>
          </cell>
          <cell r="AJ354">
            <v>0</v>
          </cell>
          <cell r="AM354">
            <v>0</v>
          </cell>
          <cell r="AP354">
            <v>0</v>
          </cell>
          <cell r="AS354">
            <v>0</v>
          </cell>
          <cell r="AV354">
            <v>0</v>
          </cell>
          <cell r="AX354">
            <v>0</v>
          </cell>
        </row>
        <row r="355">
          <cell r="A355" t="str">
            <v>80050</v>
          </cell>
          <cell r="E355" t="str">
            <v>Allocation of Common Residual Costs to Dx</v>
          </cell>
          <cell r="O355">
            <v>0</v>
          </cell>
          <cell r="R355">
            <v>0</v>
          </cell>
          <cell r="U355">
            <v>0</v>
          </cell>
          <cell r="X355">
            <v>0</v>
          </cell>
          <cell r="AA355">
            <v>0</v>
          </cell>
          <cell r="AD355">
            <v>0</v>
          </cell>
          <cell r="AG355">
            <v>0</v>
          </cell>
          <cell r="AJ355">
            <v>0</v>
          </cell>
          <cell r="AM355">
            <v>0</v>
          </cell>
          <cell r="AP355">
            <v>0</v>
          </cell>
          <cell r="AS355">
            <v>0</v>
          </cell>
          <cell r="AV355">
            <v>0</v>
          </cell>
          <cell r="AX355">
            <v>0</v>
          </cell>
        </row>
        <row r="356">
          <cell r="A356" t="str">
            <v>80052</v>
          </cell>
          <cell r="E356" t="str">
            <v>Allocation of Common Project Costs to Dx</v>
          </cell>
          <cell r="O356">
            <v>0</v>
          </cell>
          <cell r="R356">
            <v>0</v>
          </cell>
          <cell r="U356">
            <v>0</v>
          </cell>
          <cell r="X356">
            <v>0</v>
          </cell>
          <cell r="AA356">
            <v>0</v>
          </cell>
          <cell r="AD356">
            <v>0</v>
          </cell>
          <cell r="AG356">
            <v>0</v>
          </cell>
          <cell r="AJ356">
            <v>0</v>
          </cell>
          <cell r="AM356">
            <v>0</v>
          </cell>
          <cell r="AP356">
            <v>0</v>
          </cell>
          <cell r="AS356">
            <v>0</v>
          </cell>
          <cell r="AV356">
            <v>0</v>
          </cell>
          <cell r="AX356">
            <v>0</v>
          </cell>
        </row>
        <row r="357">
          <cell r="A357" t="str">
            <v>80053</v>
          </cell>
          <cell r="E357" t="str">
            <v>Costs posted to BU220</v>
          </cell>
          <cell r="O357">
            <v>0</v>
          </cell>
          <cell r="R357">
            <v>0</v>
          </cell>
          <cell r="U357">
            <v>0</v>
          </cell>
          <cell r="X357">
            <v>0</v>
          </cell>
          <cell r="AA357">
            <v>0</v>
          </cell>
          <cell r="AD357">
            <v>0</v>
          </cell>
          <cell r="AG357">
            <v>0</v>
          </cell>
          <cell r="AJ357">
            <v>0</v>
          </cell>
          <cell r="AM357">
            <v>0</v>
          </cell>
          <cell r="AP357">
            <v>0</v>
          </cell>
          <cell r="AS357">
            <v>0</v>
          </cell>
          <cell r="AV357">
            <v>0</v>
          </cell>
          <cell r="AX357">
            <v>0</v>
          </cell>
        </row>
        <row r="358">
          <cell r="A358" t="str">
            <v>80083</v>
          </cell>
          <cell r="E358" t="str">
            <v>Allocation of Operations Common to Dx</v>
          </cell>
          <cell r="O358">
            <v>19.964875921286083</v>
          </cell>
          <cell r="Q358">
            <v>0</v>
          </cell>
          <cell r="R358">
            <v>19.964875921286083</v>
          </cell>
          <cell r="T358">
            <v>0</v>
          </cell>
          <cell r="U358">
            <v>19.964875921286083</v>
          </cell>
          <cell r="W358">
            <v>0</v>
          </cell>
          <cell r="X358">
            <v>19.964875921286083</v>
          </cell>
          <cell r="Z358">
            <v>0</v>
          </cell>
          <cell r="AA358">
            <v>19.964875921286083</v>
          </cell>
          <cell r="AD358">
            <v>19.964875921286083</v>
          </cell>
          <cell r="AF358">
            <v>0</v>
          </cell>
          <cell r="AG358">
            <v>19.964875921286083</v>
          </cell>
          <cell r="AI358">
            <v>0</v>
          </cell>
          <cell r="AJ358">
            <v>19.964875921286083</v>
          </cell>
          <cell r="AL358">
            <v>0</v>
          </cell>
          <cell r="AM358">
            <v>19.964875921286083</v>
          </cell>
          <cell r="AO358">
            <v>0</v>
          </cell>
          <cell r="AP358">
            <v>19.964875921286083</v>
          </cell>
          <cell r="AR358">
            <v>0</v>
          </cell>
          <cell r="AS358">
            <v>19.964875921286083</v>
          </cell>
          <cell r="AU358">
            <v>0</v>
          </cell>
          <cell r="AV358">
            <v>19.964875921286083</v>
          </cell>
          <cell r="AX358">
            <v>19.964875921286083</v>
          </cell>
        </row>
        <row r="359">
          <cell r="A359" t="str">
            <v>80085</v>
          </cell>
          <cell r="E359" t="str">
            <v>Allocation of IMIT Common to Dx</v>
          </cell>
          <cell r="O359">
            <v>6.3056000000000019</v>
          </cell>
          <cell r="Q359">
            <v>0</v>
          </cell>
          <cell r="R359">
            <v>6.3056000000000019</v>
          </cell>
          <cell r="T359">
            <v>0</v>
          </cell>
          <cell r="U359">
            <v>6.3056000000000019</v>
          </cell>
          <cell r="W359">
            <v>-0.13440000000000038</v>
          </cell>
          <cell r="X359">
            <v>6.1712000000000016</v>
          </cell>
          <cell r="Z359">
            <v>-1.3440000000000001</v>
          </cell>
          <cell r="AA359">
            <v>4.8272000000000013</v>
          </cell>
          <cell r="AD359">
            <v>4.8272000000000013</v>
          </cell>
          <cell r="AF359">
            <v>0.16296000000000008</v>
          </cell>
          <cell r="AG359">
            <v>4.9901600000000013</v>
          </cell>
          <cell r="AI359">
            <v>-0.17079999999999987</v>
          </cell>
          <cell r="AJ359">
            <v>4.8193600000000014</v>
          </cell>
          <cell r="AL359">
            <v>0</v>
          </cell>
          <cell r="AM359">
            <v>4.8193600000000014</v>
          </cell>
          <cell r="AO359">
            <v>0</v>
          </cell>
          <cell r="AP359">
            <v>4.8193600000000014</v>
          </cell>
          <cell r="AR359">
            <v>0</v>
          </cell>
          <cell r="AS359">
            <v>4.8193600000000014</v>
          </cell>
          <cell r="AU359">
            <v>0</v>
          </cell>
          <cell r="AV359">
            <v>4.8193600000000014</v>
          </cell>
          <cell r="AX359">
            <v>4.8193600000000014</v>
          </cell>
        </row>
        <row r="360">
          <cell r="A360" t="str">
            <v>80087</v>
          </cell>
          <cell r="E360" t="str">
            <v>Allocation of Bus Telecom Common to Dx</v>
          </cell>
          <cell r="O360">
            <v>10.443966</v>
          </cell>
          <cell r="Q360">
            <v>0</v>
          </cell>
          <cell r="R360">
            <v>10.443966</v>
          </cell>
          <cell r="T360">
            <v>0</v>
          </cell>
          <cell r="U360">
            <v>10.443966</v>
          </cell>
          <cell r="W360">
            <v>0</v>
          </cell>
          <cell r="X360">
            <v>10.443966</v>
          </cell>
          <cell r="Z360">
            <v>-0.78150000000000008</v>
          </cell>
          <cell r="AA360">
            <v>9.6624660000000002</v>
          </cell>
          <cell r="AD360">
            <v>9.6624660000000002</v>
          </cell>
          <cell r="AF360">
            <v>0</v>
          </cell>
          <cell r="AG360">
            <v>9.6624660000000002</v>
          </cell>
          <cell r="AI360">
            <v>0</v>
          </cell>
          <cell r="AJ360">
            <v>9.6624660000000002</v>
          </cell>
          <cell r="AL360">
            <v>0</v>
          </cell>
          <cell r="AM360">
            <v>9.6624660000000002</v>
          </cell>
          <cell r="AO360">
            <v>0</v>
          </cell>
          <cell r="AP360">
            <v>9.6624660000000002</v>
          </cell>
          <cell r="AR360">
            <v>0</v>
          </cell>
          <cell r="AS360">
            <v>9.6624660000000002</v>
          </cell>
          <cell r="AU360">
            <v>0</v>
          </cell>
          <cell r="AV360">
            <v>9.6624660000000002</v>
          </cell>
          <cell r="AX360">
            <v>9.6624660000000002</v>
          </cell>
        </row>
        <row r="361">
          <cell r="A361" t="str">
            <v>80089</v>
          </cell>
          <cell r="E361" t="str">
            <v>Allocation of Other Corp Common to Dx</v>
          </cell>
          <cell r="O361">
            <v>52.590702299020123</v>
          </cell>
          <cell r="Q361">
            <v>0</v>
          </cell>
          <cell r="R361">
            <v>52.590702299020123</v>
          </cell>
          <cell r="T361">
            <v>1.6349670000000023</v>
          </cell>
          <cell r="U361">
            <v>54.225669299020126</v>
          </cell>
          <cell r="W361">
            <v>-1.6032109999999999</v>
          </cell>
          <cell r="X361">
            <v>52.622458299020124</v>
          </cell>
          <cell r="Z361">
            <v>0.2923420000000016</v>
          </cell>
          <cell r="AA361">
            <v>52.914800299020129</v>
          </cell>
          <cell r="AD361">
            <v>52.914800299020129</v>
          </cell>
          <cell r="AF361">
            <v>-0.8769102624668601</v>
          </cell>
          <cell r="AG361">
            <v>52.037890036553271</v>
          </cell>
          <cell r="AI361">
            <v>0.11675000000000001</v>
          </cell>
          <cell r="AJ361">
            <v>52.154640036553275</v>
          </cell>
          <cell r="AL361">
            <v>0</v>
          </cell>
          <cell r="AM361">
            <v>52.154640036553275</v>
          </cell>
          <cell r="AO361">
            <v>0</v>
          </cell>
          <cell r="AP361">
            <v>52.154640036553275</v>
          </cell>
          <cell r="AR361">
            <v>0</v>
          </cell>
          <cell r="AS361">
            <v>52.154640036553275</v>
          </cell>
          <cell r="AU361">
            <v>0</v>
          </cell>
          <cell r="AV361">
            <v>52.154640036553275</v>
          </cell>
          <cell r="AX361">
            <v>52.154640036553275</v>
          </cell>
        </row>
        <row r="362">
          <cell r="A362" t="str">
            <v>80093</v>
          </cell>
          <cell r="E362" t="str">
            <v>Allocation of Real Estate Common to Dx</v>
          </cell>
          <cell r="O362">
            <v>20.479859413405414</v>
          </cell>
          <cell r="Q362">
            <v>0</v>
          </cell>
          <cell r="R362">
            <v>20.479859413405414</v>
          </cell>
          <cell r="T362">
            <v>0</v>
          </cell>
          <cell r="U362">
            <v>20.479859413405414</v>
          </cell>
          <cell r="W362">
            <v>0.47087999999999997</v>
          </cell>
          <cell r="X362">
            <v>20.950739413405415</v>
          </cell>
          <cell r="Z362">
            <v>0.4590000000000008</v>
          </cell>
          <cell r="AA362">
            <v>21.409739413405415</v>
          </cell>
          <cell r="AD362">
            <v>21.409739413405415</v>
          </cell>
          <cell r="AF362">
            <v>0.5293805865945852</v>
          </cell>
          <cell r="AG362">
            <v>21.939119999999999</v>
          </cell>
          <cell r="AI362">
            <v>0.59400000000000086</v>
          </cell>
          <cell r="AJ362">
            <v>22.53312</v>
          </cell>
          <cell r="AL362">
            <v>0</v>
          </cell>
          <cell r="AM362">
            <v>22.53312</v>
          </cell>
          <cell r="AO362">
            <v>0</v>
          </cell>
          <cell r="AP362">
            <v>22.53312</v>
          </cell>
          <cell r="AR362">
            <v>0</v>
          </cell>
          <cell r="AS362">
            <v>22.53312</v>
          </cell>
          <cell r="AU362">
            <v>0</v>
          </cell>
          <cell r="AV362">
            <v>22.53312</v>
          </cell>
          <cell r="AX362">
            <v>22.53312</v>
          </cell>
        </row>
        <row r="363">
          <cell r="A363" t="str">
            <v>80095</v>
          </cell>
          <cell r="E363" t="str">
            <v>Allocation of Corp Prjcts Common to Dx</v>
          </cell>
          <cell r="O363">
            <v>2.0632999999999999</v>
          </cell>
          <cell r="Q363">
            <v>0</v>
          </cell>
          <cell r="R363">
            <v>2.0632999999999999</v>
          </cell>
          <cell r="T363">
            <v>-1.8218500000000002</v>
          </cell>
          <cell r="U363">
            <v>0.24144999999999972</v>
          </cell>
          <cell r="W363">
            <v>2.9193499999999997</v>
          </cell>
          <cell r="X363">
            <v>3.1607999999999992</v>
          </cell>
          <cell r="Z363">
            <v>0</v>
          </cell>
          <cell r="AA363">
            <v>3.1607999999999992</v>
          </cell>
          <cell r="AD363">
            <v>3.1607999999999992</v>
          </cell>
          <cell r="AF363">
            <v>0</v>
          </cell>
          <cell r="AG363">
            <v>3.1607999999999992</v>
          </cell>
          <cell r="AI363">
            <v>0</v>
          </cell>
          <cell r="AJ363">
            <v>3.1607999999999992</v>
          </cell>
          <cell r="AL363">
            <v>0</v>
          </cell>
          <cell r="AM363">
            <v>3.1607999999999992</v>
          </cell>
          <cell r="AO363">
            <v>0</v>
          </cell>
          <cell r="AP363">
            <v>3.1607999999999992</v>
          </cell>
          <cell r="AR363">
            <v>0</v>
          </cell>
          <cell r="AS363">
            <v>3.1607999999999992</v>
          </cell>
          <cell r="AU363">
            <v>0</v>
          </cell>
          <cell r="AV363">
            <v>3.1607999999999992</v>
          </cell>
          <cell r="AX363">
            <v>3.1607999999999992</v>
          </cell>
        </row>
        <row r="364">
          <cell r="A364" t="str">
            <v>80031</v>
          </cell>
          <cell r="E364" t="str">
            <v>Acquired Utilities Integration</v>
          </cell>
          <cell r="O364">
            <v>0</v>
          </cell>
          <cell r="R364">
            <v>0</v>
          </cell>
          <cell r="U364">
            <v>0</v>
          </cell>
          <cell r="X364">
            <v>0</v>
          </cell>
          <cell r="AA364">
            <v>0</v>
          </cell>
          <cell r="AD364">
            <v>0</v>
          </cell>
          <cell r="AG364">
            <v>0</v>
          </cell>
          <cell r="AJ364">
            <v>0</v>
          </cell>
          <cell r="AM364">
            <v>0</v>
          </cell>
          <cell r="AP364">
            <v>0</v>
          </cell>
          <cell r="AS364">
            <v>0</v>
          </cell>
          <cell r="AV364">
            <v>0</v>
          </cell>
          <cell r="AX364">
            <v>0</v>
          </cell>
        </row>
        <row r="365">
          <cell r="E365" t="str">
            <v>Plug to balance to ledger</v>
          </cell>
          <cell r="R365">
            <v>0</v>
          </cell>
          <cell r="U365">
            <v>0</v>
          </cell>
          <cell r="X365">
            <v>0</v>
          </cell>
          <cell r="AA365">
            <v>0</v>
          </cell>
          <cell r="AD365">
            <v>0</v>
          </cell>
          <cell r="AG365">
            <v>0</v>
          </cell>
          <cell r="AJ365">
            <v>0</v>
          </cell>
          <cell r="AM365">
            <v>0</v>
          </cell>
          <cell r="AP365">
            <v>0</v>
          </cell>
          <cell r="AS365">
            <v>0</v>
          </cell>
          <cell r="AV365">
            <v>0</v>
          </cell>
          <cell r="AX365">
            <v>0</v>
          </cell>
        </row>
        <row r="366">
          <cell r="E366" t="str">
            <v>Total Business Model</v>
          </cell>
          <cell r="O366">
            <v>100.73630363371163</v>
          </cell>
          <cell r="Q366">
            <v>0</v>
          </cell>
          <cell r="R366">
            <v>100.73630363371163</v>
          </cell>
          <cell r="T366">
            <v>-0.18688299999999791</v>
          </cell>
          <cell r="U366">
            <v>100.54942063371162</v>
          </cell>
          <cell r="W366">
            <v>1.6526189999999994</v>
          </cell>
          <cell r="X366">
            <v>102.20203963371162</v>
          </cell>
          <cell r="Z366">
            <v>-1.3741579999999978</v>
          </cell>
          <cell r="AA366">
            <v>100.82788163371163</v>
          </cell>
          <cell r="AC366">
            <v>0</v>
          </cell>
          <cell r="AD366">
            <v>100.82788163371163</v>
          </cell>
          <cell r="AF366">
            <v>-0.1845696758722748</v>
          </cell>
          <cell r="AG366">
            <v>100.64331195783936</v>
          </cell>
          <cell r="AI366">
            <v>0.53995000000000104</v>
          </cell>
          <cell r="AJ366">
            <v>101.18326195783935</v>
          </cell>
          <cell r="AL366">
            <v>0</v>
          </cell>
          <cell r="AM366">
            <v>101.18326195783935</v>
          </cell>
          <cell r="AO366">
            <v>0</v>
          </cell>
          <cell r="AP366">
            <v>101.18326195783935</v>
          </cell>
          <cell r="AR366">
            <v>0</v>
          </cell>
          <cell r="AS366">
            <v>101.18326195783935</v>
          </cell>
          <cell r="AU366">
            <v>0</v>
          </cell>
          <cell r="AV366">
            <v>101.18326195783935</v>
          </cell>
          <cell r="AX366">
            <v>101.18326195783935</v>
          </cell>
        </row>
        <row r="367">
          <cell r="D367" t="str">
            <v>Other</v>
          </cell>
        </row>
        <row r="368">
          <cell r="A368" t="str">
            <v>80024</v>
          </cell>
          <cell r="E368" t="str">
            <v>SMS/Strategic Procurement</v>
          </cell>
          <cell r="O368">
            <v>0</v>
          </cell>
          <cell r="R368">
            <v>0</v>
          </cell>
          <cell r="U368">
            <v>0</v>
          </cell>
          <cell r="X368">
            <v>0</v>
          </cell>
          <cell r="AA368">
            <v>0</v>
          </cell>
          <cell r="AD368">
            <v>0</v>
          </cell>
          <cell r="AG368">
            <v>0</v>
          </cell>
          <cell r="AJ368">
            <v>0</v>
          </cell>
          <cell r="AM368">
            <v>0</v>
          </cell>
          <cell r="AP368">
            <v>0</v>
          </cell>
          <cell r="AS368">
            <v>0</v>
          </cell>
          <cell r="AV368">
            <v>0</v>
          </cell>
          <cell r="AX368">
            <v>0</v>
          </cell>
        </row>
        <row r="369">
          <cell r="A369" t="str">
            <v>80059</v>
          </cell>
          <cell r="E369" t="str">
            <v>Cost of External Work</v>
          </cell>
          <cell r="O369">
            <v>7.97</v>
          </cell>
          <cell r="R369">
            <v>7.97</v>
          </cell>
          <cell r="U369">
            <v>7.97</v>
          </cell>
          <cell r="X369">
            <v>7.97</v>
          </cell>
          <cell r="AA369">
            <v>7.97</v>
          </cell>
          <cell r="AD369">
            <v>7.97</v>
          </cell>
          <cell r="AG369">
            <v>7.97</v>
          </cell>
          <cell r="AJ369">
            <v>7.97</v>
          </cell>
          <cell r="AM369">
            <v>7.97</v>
          </cell>
          <cell r="AP369">
            <v>7.97</v>
          </cell>
          <cell r="AS369">
            <v>7.97</v>
          </cell>
          <cell r="AV369">
            <v>7.97</v>
          </cell>
          <cell r="AX369">
            <v>7.97</v>
          </cell>
        </row>
        <row r="370">
          <cell r="A370" t="str">
            <v>DMErrors</v>
          </cell>
          <cell r="E370" t="str">
            <v>Project / Provider Coding Errors</v>
          </cell>
          <cell r="O370">
            <v>0</v>
          </cell>
          <cell r="R370">
            <v>0</v>
          </cell>
          <cell r="U370">
            <v>0</v>
          </cell>
          <cell r="X370">
            <v>0</v>
          </cell>
          <cell r="AA370">
            <v>0</v>
          </cell>
          <cell r="AD370">
            <v>0</v>
          </cell>
          <cell r="AG370">
            <v>0</v>
          </cell>
          <cell r="AJ370">
            <v>0</v>
          </cell>
          <cell r="AM370">
            <v>0</v>
          </cell>
          <cell r="AP370">
            <v>0</v>
          </cell>
          <cell r="AS370">
            <v>0</v>
          </cell>
          <cell r="AV370">
            <v>0</v>
          </cell>
          <cell r="AX370">
            <v>0</v>
          </cell>
        </row>
        <row r="371">
          <cell r="A371" t="str">
            <v>DMOther</v>
          </cell>
          <cell r="E371" t="str">
            <v>Other Asset Management project charges</v>
          </cell>
          <cell r="O371">
            <v>0</v>
          </cell>
          <cell r="R371">
            <v>0</v>
          </cell>
          <cell r="U371">
            <v>0</v>
          </cell>
          <cell r="X371">
            <v>0</v>
          </cell>
          <cell r="AA371">
            <v>0</v>
          </cell>
          <cell r="AD371">
            <v>0</v>
          </cell>
          <cell r="AG371">
            <v>0</v>
          </cell>
          <cell r="AJ371">
            <v>0</v>
          </cell>
          <cell r="AM371">
            <v>0</v>
          </cell>
          <cell r="AP371">
            <v>0</v>
          </cell>
          <cell r="AS371">
            <v>0</v>
          </cell>
          <cell r="AV371">
            <v>0</v>
          </cell>
          <cell r="AX371">
            <v>0</v>
          </cell>
        </row>
        <row r="372">
          <cell r="A372" t="str">
            <v>Plug-DM</v>
          </cell>
          <cell r="E372" t="str">
            <v>Service Provider Budget Adjustment</v>
          </cell>
          <cell r="O372">
            <v>-3.9620000000000046</v>
          </cell>
          <cell r="R372">
            <v>-3.9620000000000046</v>
          </cell>
          <cell r="U372">
            <v>-3.9620000000000046</v>
          </cell>
          <cell r="W372">
            <v>-2.5</v>
          </cell>
          <cell r="X372">
            <v>-6.4620000000000051</v>
          </cell>
          <cell r="Z372">
            <v>2.5</v>
          </cell>
          <cell r="AA372">
            <v>-3.9620000000000051</v>
          </cell>
          <cell r="AD372">
            <v>-3.9620000000000051</v>
          </cell>
          <cell r="AG372">
            <v>-3.9620000000000051</v>
          </cell>
          <cell r="AJ372">
            <v>-3.9620000000000051</v>
          </cell>
          <cell r="AM372">
            <v>-3.9620000000000051</v>
          </cell>
          <cell r="AP372">
            <v>-3.9620000000000051</v>
          </cell>
          <cell r="AS372">
            <v>-3.9620000000000051</v>
          </cell>
          <cell r="AV372">
            <v>-3.9620000000000051</v>
          </cell>
          <cell r="AX372">
            <v>-3.9620000000000051</v>
          </cell>
        </row>
        <row r="373">
          <cell r="E373" t="str">
            <v>Total Other</v>
          </cell>
          <cell r="O373">
            <v>4.0079999999999956</v>
          </cell>
          <cell r="Q373">
            <v>0</v>
          </cell>
          <cell r="R373">
            <v>4.0079999999999956</v>
          </cell>
          <cell r="T373">
            <v>0</v>
          </cell>
          <cell r="U373">
            <v>4.0079999999999956</v>
          </cell>
          <cell r="W373">
            <v>-2.5</v>
          </cell>
          <cell r="X373">
            <v>1.5079999999999947</v>
          </cell>
          <cell r="Z373">
            <v>2.5</v>
          </cell>
          <cell r="AA373">
            <v>4.0079999999999947</v>
          </cell>
          <cell r="AC373">
            <v>0</v>
          </cell>
          <cell r="AD373">
            <v>4.0079999999999947</v>
          </cell>
          <cell r="AF373">
            <v>0</v>
          </cell>
          <cell r="AG373">
            <v>4.0079999999999947</v>
          </cell>
          <cell r="AI373">
            <v>0</v>
          </cell>
          <cell r="AJ373">
            <v>4.0079999999999947</v>
          </cell>
          <cell r="AL373">
            <v>0</v>
          </cell>
          <cell r="AM373">
            <v>4.0079999999999947</v>
          </cell>
          <cell r="AO373">
            <v>0</v>
          </cell>
          <cell r="AP373">
            <v>4.0079999999999947</v>
          </cell>
          <cell r="AR373">
            <v>0</v>
          </cell>
          <cell r="AS373">
            <v>4.0079999999999947</v>
          </cell>
          <cell r="AU373">
            <v>0</v>
          </cell>
          <cell r="AV373">
            <v>4.0079999999999947</v>
          </cell>
          <cell r="AX373">
            <v>4.0079999999999947</v>
          </cell>
        </row>
        <row r="374">
          <cell r="D374" t="str">
            <v>Total Business Model &amp; Other</v>
          </cell>
          <cell r="O374">
            <v>104.74430363371162</v>
          </cell>
          <cell r="Q374">
            <v>0</v>
          </cell>
          <cell r="R374">
            <v>104.74430363371162</v>
          </cell>
          <cell r="T374">
            <v>-0.18688299999999791</v>
          </cell>
          <cell r="U374">
            <v>104.55742063371162</v>
          </cell>
          <cell r="W374">
            <v>-0.84738100000000061</v>
          </cell>
          <cell r="X374">
            <v>103.71003963371162</v>
          </cell>
          <cell r="Z374">
            <v>1.1258420000000022</v>
          </cell>
          <cell r="AA374">
            <v>104.83588163371162</v>
          </cell>
          <cell r="AC374">
            <v>0</v>
          </cell>
          <cell r="AD374">
            <v>104.83588163371162</v>
          </cell>
          <cell r="AF374">
            <v>-0.1845696758722748</v>
          </cell>
          <cell r="AG374">
            <v>104.65131195783935</v>
          </cell>
          <cell r="AI374">
            <v>0.53995000000000104</v>
          </cell>
          <cell r="AJ374">
            <v>105.19126195783934</v>
          </cell>
          <cell r="AL374">
            <v>0</v>
          </cell>
          <cell r="AM374">
            <v>105.19126195783934</v>
          </cell>
          <cell r="AO374">
            <v>0</v>
          </cell>
          <cell r="AP374">
            <v>105.19126195783934</v>
          </cell>
          <cell r="AR374">
            <v>0</v>
          </cell>
          <cell r="AS374">
            <v>105.19126195783934</v>
          </cell>
          <cell r="AU374">
            <v>0</v>
          </cell>
          <cell r="AV374">
            <v>105.19126195783934</v>
          </cell>
          <cell r="AX374">
            <v>105.19126195783934</v>
          </cell>
        </row>
        <row r="375">
          <cell r="C375" t="str">
            <v>Corporate Costs</v>
          </cell>
        </row>
        <row r="376">
          <cell r="A376" t="str">
            <v>DPTR</v>
          </cell>
          <cell r="D376" t="str">
            <v>Property Taxes &amp; Rights Payments (SP = 215, TAXES)</v>
          </cell>
          <cell r="O376">
            <v>4.5960000000000001</v>
          </cell>
          <cell r="R376">
            <v>4.5960000000000001</v>
          </cell>
          <cell r="U376">
            <v>4.5960000000000001</v>
          </cell>
          <cell r="X376">
            <v>4.5960000000000001</v>
          </cell>
          <cell r="AA376">
            <v>4.5960000000000001</v>
          </cell>
          <cell r="AD376">
            <v>4.5960000000000001</v>
          </cell>
          <cell r="AG376">
            <v>4.5960000000000001</v>
          </cell>
          <cell r="AJ376">
            <v>4.5960000000000001</v>
          </cell>
          <cell r="AM376">
            <v>4.5960000000000001</v>
          </cell>
          <cell r="AP376">
            <v>4.5960000000000001</v>
          </cell>
          <cell r="AS376">
            <v>4.5960000000000001</v>
          </cell>
          <cell r="AV376">
            <v>4.5960000000000001</v>
          </cell>
          <cell r="AX376">
            <v>4.5960000000000001</v>
          </cell>
        </row>
        <row r="377">
          <cell r="D377" t="str">
            <v>Facilities and Real Estate P&amp;Ps SP=215</v>
          </cell>
        </row>
        <row r="378">
          <cell r="A378" t="str">
            <v>DREM</v>
          </cell>
          <cell r="E378" t="str">
            <v>LBSS charges to Dx projects</v>
          </cell>
          <cell r="O378">
            <v>0</v>
          </cell>
          <cell r="R378">
            <v>0</v>
          </cell>
          <cell r="U378">
            <v>0</v>
          </cell>
          <cell r="X378">
            <v>0</v>
          </cell>
          <cell r="AA378">
            <v>0</v>
          </cell>
          <cell r="AD378">
            <v>0</v>
          </cell>
          <cell r="AG378">
            <v>0</v>
          </cell>
          <cell r="AJ378">
            <v>0</v>
          </cell>
          <cell r="AM378">
            <v>0</v>
          </cell>
          <cell r="AP378">
            <v>0</v>
          </cell>
          <cell r="AS378">
            <v>0</v>
          </cell>
          <cell r="AV378">
            <v>0</v>
          </cell>
          <cell r="AX378">
            <v>0</v>
          </cell>
        </row>
        <row r="379">
          <cell r="E379" t="str">
            <v>Total Facilities and Real Estate P&amp;Ps SP=215</v>
          </cell>
          <cell r="O379">
            <v>0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W379">
            <v>0</v>
          </cell>
          <cell r="X379">
            <v>0</v>
          </cell>
          <cell r="Z379">
            <v>0</v>
          </cell>
          <cell r="AA379">
            <v>0</v>
          </cell>
          <cell r="AC379">
            <v>0</v>
          </cell>
          <cell r="AD379">
            <v>0</v>
          </cell>
          <cell r="AF379">
            <v>0</v>
          </cell>
          <cell r="AG379">
            <v>0</v>
          </cell>
          <cell r="AI379">
            <v>0</v>
          </cell>
          <cell r="AJ379">
            <v>0</v>
          </cell>
          <cell r="AL379">
            <v>0</v>
          </cell>
          <cell r="AM379">
            <v>0</v>
          </cell>
          <cell r="AO379">
            <v>0</v>
          </cell>
          <cell r="AP379">
            <v>0</v>
          </cell>
          <cell r="AR379">
            <v>0</v>
          </cell>
          <cell r="AS379">
            <v>0</v>
          </cell>
          <cell r="AU379">
            <v>0</v>
          </cell>
          <cell r="AV379">
            <v>0</v>
          </cell>
          <cell r="AX379">
            <v>0</v>
          </cell>
        </row>
        <row r="380">
          <cell r="D380" t="str">
            <v>Information Management Services</v>
          </cell>
        </row>
        <row r="381">
          <cell r="A381" t="str">
            <v>DIMS</v>
          </cell>
          <cell r="E381" t="str">
            <v>Information Management Managed Programs &amp; Projects (SP = 212)</v>
          </cell>
          <cell r="O381">
            <v>46.376999999999995</v>
          </cell>
          <cell r="R381">
            <v>46.376999999999995</v>
          </cell>
          <cell r="U381">
            <v>46.376999999999995</v>
          </cell>
          <cell r="W381">
            <v>2.8879999999999981</v>
          </cell>
          <cell r="X381">
            <v>49.264999999999993</v>
          </cell>
          <cell r="AA381">
            <v>49.264999999999993</v>
          </cell>
          <cell r="AD381">
            <v>49.264999999999993</v>
          </cell>
          <cell r="AF381">
            <v>-1.0039999999999907</v>
          </cell>
          <cell r="AG381">
            <v>48.261000000000003</v>
          </cell>
          <cell r="AJ381">
            <v>48.261000000000003</v>
          </cell>
          <cell r="AM381">
            <v>48.261000000000003</v>
          </cell>
          <cell r="AP381">
            <v>48.261000000000003</v>
          </cell>
          <cell r="AS381">
            <v>48.261000000000003</v>
          </cell>
          <cell r="AV381">
            <v>48.261000000000003</v>
          </cell>
          <cell r="AX381">
            <v>48.261000000000003</v>
          </cell>
        </row>
        <row r="382">
          <cell r="A382" t="str">
            <v>DOGO</v>
          </cell>
          <cell r="E382" t="str">
            <v>Ontario Grid Ops P&amp;Ps SP=211 &amp; 217</v>
          </cell>
          <cell r="O382">
            <v>1.89</v>
          </cell>
          <cell r="R382">
            <v>1.89</v>
          </cell>
          <cell r="U382">
            <v>1.89</v>
          </cell>
          <cell r="W382">
            <v>-0.54399999999999982</v>
          </cell>
          <cell r="X382">
            <v>1.3460000000000001</v>
          </cell>
          <cell r="AA382">
            <v>1.3460000000000001</v>
          </cell>
          <cell r="AD382">
            <v>1.3460000000000001</v>
          </cell>
          <cell r="AF382">
            <v>-0.14600000000000013</v>
          </cell>
          <cell r="AG382">
            <v>1.2</v>
          </cell>
          <cell r="AI382">
            <v>0.18599999999999994</v>
          </cell>
          <cell r="AJ382">
            <v>1.3859999999999999</v>
          </cell>
          <cell r="AM382">
            <v>1.3859999999999999</v>
          </cell>
          <cell r="AP382">
            <v>1.3859999999999999</v>
          </cell>
          <cell r="AS382">
            <v>1.3859999999999999</v>
          </cell>
          <cell r="AV382">
            <v>1.3859999999999999</v>
          </cell>
          <cell r="AX382">
            <v>1.3859999999999999</v>
          </cell>
        </row>
        <row r="383">
          <cell r="E383" t="str">
            <v>Total Information Management Services</v>
          </cell>
          <cell r="O383">
            <v>48.266999999999996</v>
          </cell>
          <cell r="Q383">
            <v>0</v>
          </cell>
          <cell r="R383">
            <v>48.266999999999996</v>
          </cell>
          <cell r="T383">
            <v>0</v>
          </cell>
          <cell r="U383">
            <v>48.266999999999996</v>
          </cell>
          <cell r="W383">
            <v>2.3439999999999985</v>
          </cell>
          <cell r="X383">
            <v>50.61099999999999</v>
          </cell>
          <cell r="Z383">
            <v>0</v>
          </cell>
          <cell r="AA383">
            <v>50.61099999999999</v>
          </cell>
          <cell r="AC383">
            <v>0</v>
          </cell>
          <cell r="AD383">
            <v>50.61099999999999</v>
          </cell>
          <cell r="AF383">
            <v>-1.1499999999999908</v>
          </cell>
          <cell r="AG383">
            <v>49.461000000000006</v>
          </cell>
          <cell r="AI383">
            <v>0.18599999999999994</v>
          </cell>
          <cell r="AJ383">
            <v>49.647000000000006</v>
          </cell>
          <cell r="AL383">
            <v>0</v>
          </cell>
          <cell r="AM383">
            <v>49.647000000000006</v>
          </cell>
          <cell r="AO383">
            <v>0</v>
          </cell>
          <cell r="AP383">
            <v>49.647000000000006</v>
          </cell>
          <cell r="AR383">
            <v>0</v>
          </cell>
          <cell r="AS383">
            <v>49.647000000000006</v>
          </cell>
          <cell r="AU383">
            <v>0</v>
          </cell>
          <cell r="AV383">
            <v>49.647000000000006</v>
          </cell>
          <cell r="AX383">
            <v>49.647000000000006</v>
          </cell>
        </row>
        <row r="384">
          <cell r="D384" t="str">
            <v>Enablement P&amp;Ps SP=228</v>
          </cell>
        </row>
        <row r="385">
          <cell r="A385" t="str">
            <v>CSEDM</v>
          </cell>
          <cell r="E385" t="str">
            <v>Cornerstone Enablement P&amp;Ps</v>
          </cell>
          <cell r="O385">
            <v>0</v>
          </cell>
          <cell r="R385">
            <v>0</v>
          </cell>
          <cell r="U385">
            <v>0</v>
          </cell>
          <cell r="X385">
            <v>0</v>
          </cell>
          <cell r="AA385">
            <v>0</v>
          </cell>
          <cell r="AD385">
            <v>0</v>
          </cell>
          <cell r="AG385">
            <v>0</v>
          </cell>
          <cell r="AJ385">
            <v>0</v>
          </cell>
          <cell r="AM385">
            <v>0</v>
          </cell>
          <cell r="AP385">
            <v>0</v>
          </cell>
          <cell r="AS385">
            <v>0</v>
          </cell>
          <cell r="AV385">
            <v>0</v>
          </cell>
          <cell r="AX385">
            <v>0</v>
          </cell>
        </row>
        <row r="386">
          <cell r="E386" t="str">
            <v>Total Enablement P&amp;Ps SP=228</v>
          </cell>
          <cell r="O386">
            <v>0</v>
          </cell>
          <cell r="Q386">
            <v>0</v>
          </cell>
          <cell r="R386">
            <v>0</v>
          </cell>
          <cell r="T386">
            <v>0</v>
          </cell>
          <cell r="U386">
            <v>0</v>
          </cell>
          <cell r="W386">
            <v>0</v>
          </cell>
          <cell r="X386">
            <v>0</v>
          </cell>
          <cell r="Z386">
            <v>0</v>
          </cell>
          <cell r="AA386">
            <v>0</v>
          </cell>
          <cell r="AC386">
            <v>0</v>
          </cell>
          <cell r="AD386">
            <v>0</v>
          </cell>
          <cell r="AF386">
            <v>0</v>
          </cell>
          <cell r="AG386">
            <v>0</v>
          </cell>
          <cell r="AI386">
            <v>0</v>
          </cell>
          <cell r="AJ386">
            <v>0</v>
          </cell>
          <cell r="AL386">
            <v>0</v>
          </cell>
          <cell r="AM386">
            <v>0</v>
          </cell>
          <cell r="AO386">
            <v>0</v>
          </cell>
          <cell r="AP386">
            <v>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X386">
            <v>0</v>
          </cell>
        </row>
        <row r="387">
          <cell r="D387" t="str">
            <v>Corporate Projects P&amp;Ps SP=225</v>
          </cell>
        </row>
        <row r="388">
          <cell r="A388" t="str">
            <v>OTHCP-DM</v>
          </cell>
          <cell r="E388" t="str">
            <v>Corporate Projects</v>
          </cell>
          <cell r="O388">
            <v>0</v>
          </cell>
          <cell r="R388">
            <v>0</v>
          </cell>
          <cell r="U388">
            <v>0</v>
          </cell>
          <cell r="X388">
            <v>0</v>
          </cell>
          <cell r="AA388">
            <v>0</v>
          </cell>
          <cell r="AD388">
            <v>0</v>
          </cell>
          <cell r="AG388">
            <v>0</v>
          </cell>
          <cell r="AJ388">
            <v>0</v>
          </cell>
          <cell r="AM388">
            <v>0</v>
          </cell>
          <cell r="AP388">
            <v>0</v>
          </cell>
          <cell r="AS388">
            <v>0</v>
          </cell>
          <cell r="AV388">
            <v>0</v>
          </cell>
          <cell r="AX388">
            <v>0</v>
          </cell>
        </row>
        <row r="389">
          <cell r="E389" t="str">
            <v>Total Corporate Projects P&amp;Ps SP=225</v>
          </cell>
          <cell r="O389">
            <v>0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W389">
            <v>0</v>
          </cell>
          <cell r="X389">
            <v>0</v>
          </cell>
          <cell r="Z389">
            <v>0</v>
          </cell>
          <cell r="AA389">
            <v>0</v>
          </cell>
          <cell r="AC389">
            <v>0</v>
          </cell>
          <cell r="AD389">
            <v>0</v>
          </cell>
          <cell r="AF389">
            <v>0</v>
          </cell>
          <cell r="AG389">
            <v>0</v>
          </cell>
          <cell r="AI389">
            <v>0</v>
          </cell>
          <cell r="AJ389">
            <v>0</v>
          </cell>
          <cell r="AL389">
            <v>0</v>
          </cell>
          <cell r="AM389">
            <v>0</v>
          </cell>
          <cell r="AO389">
            <v>0</v>
          </cell>
          <cell r="AP389">
            <v>0</v>
          </cell>
          <cell r="AR389">
            <v>0</v>
          </cell>
          <cell r="AS389">
            <v>0</v>
          </cell>
          <cell r="AU389">
            <v>0</v>
          </cell>
          <cell r="AV389">
            <v>0</v>
          </cell>
          <cell r="AX389">
            <v>0</v>
          </cell>
        </row>
        <row r="390">
          <cell r="A390" t="str">
            <v>80049</v>
          </cell>
          <cell r="D390" t="str">
            <v>Overheads Recovered on BU220 Capex</v>
          </cell>
          <cell r="O390">
            <v>-60.621163218385448</v>
          </cell>
          <cell r="R390">
            <v>-60.621163218385448</v>
          </cell>
          <cell r="U390">
            <v>-60.621163218385448</v>
          </cell>
          <cell r="X390">
            <v>-60.621163218385448</v>
          </cell>
          <cell r="AA390">
            <v>-60.621163218385448</v>
          </cell>
          <cell r="AD390">
            <v>-60.621163218385448</v>
          </cell>
          <cell r="AG390">
            <v>-60.621163218385448</v>
          </cell>
          <cell r="AJ390">
            <v>-60.621163218385448</v>
          </cell>
          <cell r="AM390">
            <v>-60.621163218385448</v>
          </cell>
          <cell r="AP390">
            <v>-60.621163218385448</v>
          </cell>
          <cell r="AS390">
            <v>-60.621163218385448</v>
          </cell>
          <cell r="AV390">
            <v>-60.621163218385448</v>
          </cell>
          <cell r="AX390">
            <v>-60.621163218385448</v>
          </cell>
        </row>
        <row r="391">
          <cell r="D391" t="str">
            <v>Environmental Provision Credits</v>
          </cell>
        </row>
        <row r="392">
          <cell r="A392" t="str">
            <v>80026</v>
          </cell>
          <cell r="E392" t="str">
            <v>Environmental Provision Credits - SP work only</v>
          </cell>
          <cell r="O392">
            <v>-2.645</v>
          </cell>
          <cell r="Q392">
            <v>-2.9</v>
          </cell>
          <cell r="R392">
            <v>-5.5449999999999999</v>
          </cell>
          <cell r="U392">
            <v>-5.5449999999999999</v>
          </cell>
          <cell r="W392">
            <v>-0.74802000000000013</v>
          </cell>
          <cell r="X392">
            <v>-6.2930200000000003</v>
          </cell>
          <cell r="AA392">
            <v>-6.2930200000000003</v>
          </cell>
          <cell r="AD392">
            <v>-6.2930200000000003</v>
          </cell>
          <cell r="AG392">
            <v>-6.2930200000000003</v>
          </cell>
          <cell r="AJ392">
            <v>-6.2930200000000003</v>
          </cell>
          <cell r="AM392">
            <v>-6.2930200000000003</v>
          </cell>
          <cell r="AP392">
            <v>-6.2930200000000003</v>
          </cell>
          <cell r="AS392">
            <v>-6.2930200000000003</v>
          </cell>
          <cell r="AV392">
            <v>-6.2930200000000003</v>
          </cell>
          <cell r="AX392">
            <v>-6.2930200000000003</v>
          </cell>
        </row>
        <row r="393">
          <cell r="A393" t="str">
            <v>80065</v>
          </cell>
          <cell r="E393" t="str">
            <v>Environmental Provision Credits - Corporate work only</v>
          </cell>
          <cell r="O393">
            <v>0</v>
          </cell>
          <cell r="R393">
            <v>0</v>
          </cell>
          <cell r="U393">
            <v>0</v>
          </cell>
          <cell r="X393">
            <v>0</v>
          </cell>
          <cell r="AA393">
            <v>0</v>
          </cell>
          <cell r="AD393">
            <v>0</v>
          </cell>
          <cell r="AG393">
            <v>0</v>
          </cell>
          <cell r="AJ393">
            <v>0</v>
          </cell>
          <cell r="AM393">
            <v>0</v>
          </cell>
          <cell r="AP393">
            <v>0</v>
          </cell>
          <cell r="AS393">
            <v>0</v>
          </cell>
          <cell r="AV393">
            <v>0</v>
          </cell>
          <cell r="AX393">
            <v>0</v>
          </cell>
        </row>
        <row r="394">
          <cell r="E394" t="str">
            <v>Total Environmental Provision Credits</v>
          </cell>
          <cell r="O394">
            <v>-2.645</v>
          </cell>
          <cell r="Q394">
            <v>-2.9</v>
          </cell>
          <cell r="R394">
            <v>-5.5449999999999999</v>
          </cell>
          <cell r="T394">
            <v>0</v>
          </cell>
          <cell r="U394">
            <v>-5.5449999999999999</v>
          </cell>
          <cell r="W394">
            <v>-0.74802000000000013</v>
          </cell>
          <cell r="X394">
            <v>-6.2930200000000003</v>
          </cell>
          <cell r="Z394">
            <v>0</v>
          </cell>
          <cell r="AA394">
            <v>-6.2930200000000003</v>
          </cell>
          <cell r="AC394">
            <v>0</v>
          </cell>
          <cell r="AD394">
            <v>-6.2930200000000003</v>
          </cell>
          <cell r="AF394">
            <v>0</v>
          </cell>
          <cell r="AG394">
            <v>-6.2930200000000003</v>
          </cell>
          <cell r="AI394">
            <v>0</v>
          </cell>
          <cell r="AJ394">
            <v>-6.2930200000000003</v>
          </cell>
          <cell r="AL394">
            <v>0</v>
          </cell>
          <cell r="AM394">
            <v>-6.2930200000000003</v>
          </cell>
          <cell r="AO394">
            <v>0</v>
          </cell>
          <cell r="AP394">
            <v>-6.2930200000000003</v>
          </cell>
          <cell r="AR394">
            <v>0</v>
          </cell>
          <cell r="AS394">
            <v>-6.2930200000000003</v>
          </cell>
          <cell r="AU394">
            <v>0</v>
          </cell>
          <cell r="AV394">
            <v>-6.2930200000000003</v>
          </cell>
          <cell r="AX394">
            <v>-6.2930200000000003</v>
          </cell>
        </row>
        <row r="395">
          <cell r="D395" t="str">
            <v>Corporate Managed Programs &amp; Projects (SP =  221)</v>
          </cell>
        </row>
        <row r="396">
          <cell r="A396" t="str">
            <v>80055</v>
          </cell>
          <cell r="E396" t="str">
            <v>Corporate Other Adjustments</v>
          </cell>
          <cell r="O396">
            <v>0</v>
          </cell>
          <cell r="R396">
            <v>0</v>
          </cell>
          <cell r="U396">
            <v>0</v>
          </cell>
          <cell r="X396">
            <v>0</v>
          </cell>
          <cell r="Z396">
            <v>0.64800000000000002</v>
          </cell>
          <cell r="AA396">
            <v>0.64800000000000002</v>
          </cell>
          <cell r="AD396">
            <v>0.64800000000000002</v>
          </cell>
          <cell r="AF396">
            <v>5.1999999999999998E-2</v>
          </cell>
          <cell r="AG396">
            <v>0.70000000000000007</v>
          </cell>
          <cell r="AJ396">
            <v>0.70000000000000007</v>
          </cell>
          <cell r="AM396">
            <v>0.70000000000000007</v>
          </cell>
          <cell r="AP396">
            <v>0.70000000000000007</v>
          </cell>
          <cell r="AS396">
            <v>0.70000000000000007</v>
          </cell>
          <cell r="AV396">
            <v>0.70000000000000007</v>
          </cell>
          <cell r="AX396">
            <v>0.70000000000000007</v>
          </cell>
        </row>
        <row r="397">
          <cell r="A397" t="str">
            <v>80070</v>
          </cell>
          <cell r="E397" t="str">
            <v>Dx Rate Hearing Support</v>
          </cell>
          <cell r="O397">
            <v>0.77800000000000002</v>
          </cell>
          <cell r="R397">
            <v>0.77800000000000002</v>
          </cell>
          <cell r="U397">
            <v>0.77800000000000002</v>
          </cell>
          <cell r="W397">
            <v>0.6419999999999999</v>
          </cell>
          <cell r="X397">
            <v>1.42</v>
          </cell>
          <cell r="Z397">
            <v>0.27300000000000013</v>
          </cell>
          <cell r="AA397">
            <v>1.6930000000000001</v>
          </cell>
          <cell r="AD397">
            <v>1.6930000000000001</v>
          </cell>
          <cell r="AG397">
            <v>1.6930000000000001</v>
          </cell>
          <cell r="AJ397">
            <v>1.6930000000000001</v>
          </cell>
          <cell r="AM397">
            <v>1.6930000000000001</v>
          </cell>
          <cell r="AP397">
            <v>1.6930000000000001</v>
          </cell>
          <cell r="AS397">
            <v>1.6930000000000001</v>
          </cell>
          <cell r="AV397">
            <v>1.6930000000000001</v>
          </cell>
          <cell r="AX397">
            <v>1.6930000000000001</v>
          </cell>
        </row>
        <row r="398">
          <cell r="A398" t="str">
            <v>80080</v>
          </cell>
          <cell r="E398" t="str">
            <v>Dx Damage Claims</v>
          </cell>
          <cell r="O398">
            <v>0</v>
          </cell>
          <cell r="R398">
            <v>0</v>
          </cell>
          <cell r="U398">
            <v>0</v>
          </cell>
          <cell r="X398">
            <v>0</v>
          </cell>
          <cell r="AA398">
            <v>0</v>
          </cell>
          <cell r="AD398">
            <v>0</v>
          </cell>
          <cell r="AG398">
            <v>0</v>
          </cell>
          <cell r="AJ398">
            <v>0</v>
          </cell>
          <cell r="AM398">
            <v>0</v>
          </cell>
          <cell r="AP398">
            <v>0</v>
          </cell>
          <cell r="AS398">
            <v>0</v>
          </cell>
          <cell r="AV398">
            <v>0</v>
          </cell>
          <cell r="AX398">
            <v>0</v>
          </cell>
        </row>
        <row r="399">
          <cell r="E399" t="str">
            <v>Total Corporate Managed P&amp;Ps (SP = 221)</v>
          </cell>
          <cell r="O399">
            <v>0.77800000000000002</v>
          </cell>
          <cell r="Q399">
            <v>0</v>
          </cell>
          <cell r="R399">
            <v>0.77800000000000002</v>
          </cell>
          <cell r="T399">
            <v>0</v>
          </cell>
          <cell r="U399">
            <v>0.77800000000000002</v>
          </cell>
          <cell r="W399">
            <v>0.6419999999999999</v>
          </cell>
          <cell r="X399">
            <v>1.42</v>
          </cell>
          <cell r="Z399">
            <v>0.92100000000000015</v>
          </cell>
          <cell r="AA399">
            <v>2.3410000000000002</v>
          </cell>
          <cell r="AC399">
            <v>0</v>
          </cell>
          <cell r="AD399">
            <v>2.3410000000000002</v>
          </cell>
          <cell r="AF399">
            <v>5.1999999999999998E-2</v>
          </cell>
          <cell r="AG399">
            <v>2.3930000000000002</v>
          </cell>
          <cell r="AI399">
            <v>0</v>
          </cell>
          <cell r="AJ399">
            <v>2.3930000000000002</v>
          </cell>
          <cell r="AL399">
            <v>0</v>
          </cell>
          <cell r="AM399">
            <v>2.3930000000000002</v>
          </cell>
          <cell r="AO399">
            <v>0</v>
          </cell>
          <cell r="AP399">
            <v>2.3930000000000002</v>
          </cell>
          <cell r="AR399">
            <v>0</v>
          </cell>
          <cell r="AS399">
            <v>2.3930000000000002</v>
          </cell>
          <cell r="AU399">
            <v>0</v>
          </cell>
          <cell r="AV399">
            <v>2.3930000000000002</v>
          </cell>
          <cell r="AX399">
            <v>2.3930000000000002</v>
          </cell>
        </row>
        <row r="400">
          <cell r="D400" t="str">
            <v>Total Corporate Costs</v>
          </cell>
          <cell r="O400">
            <v>-9.6251632183854472</v>
          </cell>
          <cell r="Q400">
            <v>-2.9</v>
          </cell>
          <cell r="R400">
            <v>-12.525163218385448</v>
          </cell>
          <cell r="T400">
            <v>0</v>
          </cell>
          <cell r="U400">
            <v>-12.525163218385448</v>
          </cell>
          <cell r="W400">
            <v>2.2379799999999985</v>
          </cell>
          <cell r="X400">
            <v>-10.287183218385454</v>
          </cell>
          <cell r="Z400">
            <v>0.92100000000000015</v>
          </cell>
          <cell r="AA400">
            <v>-9.366183218385455</v>
          </cell>
          <cell r="AC400">
            <v>0</v>
          </cell>
          <cell r="AD400">
            <v>-9.366183218385455</v>
          </cell>
          <cell r="AF400">
            <v>-1.0979999999999908</v>
          </cell>
          <cell r="AG400">
            <v>-10.464183218385445</v>
          </cell>
          <cell r="AI400">
            <v>0.18599999999999994</v>
          </cell>
          <cell r="AJ400">
            <v>-10.278183218385438</v>
          </cell>
          <cell r="AL400">
            <v>0</v>
          </cell>
          <cell r="AM400">
            <v>-10.278183218385438</v>
          </cell>
          <cell r="AO400">
            <v>0</v>
          </cell>
          <cell r="AP400">
            <v>-10.278183218385438</v>
          </cell>
          <cell r="AR400">
            <v>0</v>
          </cell>
          <cell r="AS400">
            <v>-10.278183218385438</v>
          </cell>
          <cell r="AU400">
            <v>0</v>
          </cell>
          <cell r="AV400">
            <v>-10.278183218385438</v>
          </cell>
          <cell r="AX400">
            <v>-10.278183218385438</v>
          </cell>
        </row>
        <row r="401">
          <cell r="C401" t="str">
            <v>Total Distribution OM&amp;A</v>
          </cell>
          <cell r="O401">
            <v>510.15122589414733</v>
          </cell>
          <cell r="Q401">
            <v>3.8230000000000008</v>
          </cell>
          <cell r="R401">
            <v>513.97422589414737</v>
          </cell>
          <cell r="T401">
            <v>1.5325485510300434</v>
          </cell>
          <cell r="U401">
            <v>515.50677444517748</v>
          </cell>
          <cell r="W401">
            <v>15.944598999999993</v>
          </cell>
          <cell r="X401">
            <v>531.45137344517741</v>
          </cell>
          <cell r="Z401">
            <v>10.440842000000002</v>
          </cell>
          <cell r="AA401">
            <v>541.89221544517738</v>
          </cell>
          <cell r="AC401">
            <v>0</v>
          </cell>
          <cell r="AD401">
            <v>541.89221544517738</v>
          </cell>
          <cell r="AF401">
            <v>2.6614303241277382</v>
          </cell>
          <cell r="AG401">
            <v>544.55364576930526</v>
          </cell>
          <cell r="AI401">
            <v>-13.486050000000004</v>
          </cell>
          <cell r="AJ401">
            <v>531.06759576930517</v>
          </cell>
          <cell r="AL401">
            <v>0</v>
          </cell>
          <cell r="AM401">
            <v>531.06759576930517</v>
          </cell>
          <cell r="AO401">
            <v>0</v>
          </cell>
          <cell r="AP401">
            <v>531.06759576930517</v>
          </cell>
          <cell r="AR401">
            <v>0</v>
          </cell>
          <cell r="AS401">
            <v>531.06759576930517</v>
          </cell>
          <cell r="AU401">
            <v>0</v>
          </cell>
          <cell r="AV401">
            <v>531.06759576930517</v>
          </cell>
          <cell r="AX401">
            <v>531.06759576930517</v>
          </cell>
        </row>
        <row r="404">
          <cell r="A404" t="str">
            <v>$M</v>
          </cell>
          <cell r="O404" t="str">
            <v>Annual</v>
          </cell>
          <cell r="Q404" t="str">
            <v>Jan</v>
          </cell>
          <cell r="R404" t="str">
            <v>Jan</v>
          </cell>
          <cell r="T404" t="str">
            <v>Feb</v>
          </cell>
          <cell r="U404" t="str">
            <v>Feb</v>
          </cell>
          <cell r="W404" t="str">
            <v>Mar</v>
          </cell>
          <cell r="X404" t="str">
            <v>Mar</v>
          </cell>
          <cell r="Z404" t="str">
            <v>Apr</v>
          </cell>
          <cell r="AA404" t="str">
            <v>Apr</v>
          </cell>
          <cell r="AC404" t="str">
            <v>May</v>
          </cell>
          <cell r="AD404" t="str">
            <v>May</v>
          </cell>
          <cell r="AF404" t="str">
            <v>Jun</v>
          </cell>
          <cell r="AG404" t="str">
            <v>Jun</v>
          </cell>
          <cell r="AI404" t="str">
            <v>Jul</v>
          </cell>
          <cell r="AJ404" t="str">
            <v>Jul</v>
          </cell>
          <cell r="AL404" t="str">
            <v>Aug</v>
          </cell>
          <cell r="AM404" t="str">
            <v>Aug</v>
          </cell>
          <cell r="AO404" t="str">
            <v>Sep</v>
          </cell>
          <cell r="AP404" t="str">
            <v>Sep</v>
          </cell>
          <cell r="AR404" t="str">
            <v>Oct</v>
          </cell>
          <cell r="AS404" t="str">
            <v>Oct</v>
          </cell>
          <cell r="AU404" t="str">
            <v>Nov</v>
          </cell>
          <cell r="AV404" t="str">
            <v>Nov</v>
          </cell>
          <cell r="AX404" t="str">
            <v>Current</v>
          </cell>
        </row>
        <row r="405">
          <cell r="O405" t="str">
            <v>Budget</v>
          </cell>
          <cell r="Q405" t="str">
            <v>Changes</v>
          </cell>
          <cell r="R405" t="str">
            <v>Forecast</v>
          </cell>
          <cell r="T405" t="str">
            <v>Changes</v>
          </cell>
          <cell r="U405" t="str">
            <v>Forecast</v>
          </cell>
          <cell r="W405" t="str">
            <v>Changes</v>
          </cell>
          <cell r="X405" t="str">
            <v>Forecast</v>
          </cell>
          <cell r="Z405" t="str">
            <v>Changes</v>
          </cell>
          <cell r="AA405" t="str">
            <v>Forecast</v>
          </cell>
          <cell r="AC405" t="str">
            <v>Changes</v>
          </cell>
          <cell r="AD405" t="str">
            <v>Forecast</v>
          </cell>
          <cell r="AF405" t="str">
            <v>Changes</v>
          </cell>
          <cell r="AG405" t="str">
            <v>Forecast</v>
          </cell>
          <cell r="AI405" t="str">
            <v>Changes</v>
          </cell>
          <cell r="AJ405" t="str">
            <v>Forecast</v>
          </cell>
          <cell r="AL405" t="str">
            <v>Changes</v>
          </cell>
          <cell r="AM405" t="str">
            <v>Forecast</v>
          </cell>
          <cell r="AO405" t="str">
            <v>Changes</v>
          </cell>
          <cell r="AP405" t="str">
            <v>Forecast</v>
          </cell>
          <cell r="AR405" t="str">
            <v>Changes</v>
          </cell>
          <cell r="AS405" t="str">
            <v>Forecast</v>
          </cell>
          <cell r="AU405" t="str">
            <v>Changes</v>
          </cell>
          <cell r="AV405" t="str">
            <v>Forecast</v>
          </cell>
          <cell r="AX405" t="str">
            <v>Forecast</v>
          </cell>
        </row>
        <row r="406">
          <cell r="A406" t="str">
            <v>Transmission Capital</v>
          </cell>
        </row>
        <row r="408">
          <cell r="C408" t="str">
            <v>Customer Operations</v>
          </cell>
        </row>
        <row r="409">
          <cell r="D409" t="str">
            <v>Lines P&amp;Ps SP=205</v>
          </cell>
        </row>
        <row r="410">
          <cell r="A410" t="str">
            <v>TCL01</v>
          </cell>
          <cell r="E410" t="str">
            <v>Tx Line Emergency Restoration</v>
          </cell>
          <cell r="O410">
            <v>6.0540000000000003</v>
          </cell>
          <cell r="Q410">
            <v>-2.0000000000006679E-3</v>
          </cell>
          <cell r="R410">
            <v>6.0519999999999996</v>
          </cell>
          <cell r="U410">
            <v>6.0519999999999996</v>
          </cell>
          <cell r="X410">
            <v>6.0519999999999996</v>
          </cell>
          <cell r="Z410">
            <v>19</v>
          </cell>
          <cell r="AA410">
            <v>25.052</v>
          </cell>
          <cell r="AD410">
            <v>25.052</v>
          </cell>
          <cell r="AG410">
            <v>25.052</v>
          </cell>
          <cell r="AJ410">
            <v>25.052</v>
          </cell>
          <cell r="AM410">
            <v>25.052</v>
          </cell>
          <cell r="AP410">
            <v>25.052</v>
          </cell>
          <cell r="AS410">
            <v>25.052</v>
          </cell>
          <cell r="AV410">
            <v>25.052</v>
          </cell>
          <cell r="AX410">
            <v>25.052</v>
          </cell>
        </row>
        <row r="411">
          <cell r="A411" t="str">
            <v>TCL02</v>
          </cell>
          <cell r="E411" t="str">
            <v>Tx Wood Pole Structure Program</v>
          </cell>
          <cell r="O411">
            <v>14.34</v>
          </cell>
          <cell r="Q411">
            <v>3.9999999999995595E-3</v>
          </cell>
          <cell r="R411">
            <v>14.343999999999999</v>
          </cell>
          <cell r="U411">
            <v>14.343999999999999</v>
          </cell>
          <cell r="X411">
            <v>14.343999999999999</v>
          </cell>
          <cell r="AA411">
            <v>14.343999999999999</v>
          </cell>
          <cell r="AD411">
            <v>14.343999999999999</v>
          </cell>
          <cell r="AG411">
            <v>14.343999999999999</v>
          </cell>
          <cell r="AJ411">
            <v>14.343999999999999</v>
          </cell>
          <cell r="AM411">
            <v>14.343999999999999</v>
          </cell>
          <cell r="AP411">
            <v>14.343999999999999</v>
          </cell>
          <cell r="AS411">
            <v>14.343999999999999</v>
          </cell>
          <cell r="AV411">
            <v>14.343999999999999</v>
          </cell>
          <cell r="AX411">
            <v>14.343999999999999</v>
          </cell>
        </row>
        <row r="412">
          <cell r="A412" t="str">
            <v>TCL10</v>
          </cell>
          <cell r="E412" t="str">
            <v>Tower Coating Program</v>
          </cell>
          <cell r="O412">
            <v>3.0260000000000002</v>
          </cell>
          <cell r="Q412">
            <v>1.46</v>
          </cell>
          <cell r="R412">
            <v>4.4860000000000007</v>
          </cell>
          <cell r="U412">
            <v>4.4860000000000007</v>
          </cell>
          <cell r="X412">
            <v>4.4860000000000007</v>
          </cell>
          <cell r="AA412">
            <v>4.4860000000000007</v>
          </cell>
          <cell r="AD412">
            <v>4.4860000000000007</v>
          </cell>
          <cell r="AG412">
            <v>4.4860000000000007</v>
          </cell>
          <cell r="AI412">
            <v>-1.8</v>
          </cell>
          <cell r="AJ412">
            <v>2.6860000000000008</v>
          </cell>
          <cell r="AM412">
            <v>2.6860000000000008</v>
          </cell>
          <cell r="AP412">
            <v>2.6860000000000008</v>
          </cell>
          <cell r="AS412">
            <v>2.6860000000000008</v>
          </cell>
          <cell r="AV412">
            <v>2.6860000000000008</v>
          </cell>
          <cell r="AX412">
            <v>2.6860000000000008</v>
          </cell>
        </row>
        <row r="413">
          <cell r="A413" t="str">
            <v>TCL11</v>
          </cell>
          <cell r="E413" t="str">
            <v>Insulator Replacement</v>
          </cell>
          <cell r="O413">
            <v>2.4210000000000003</v>
          </cell>
          <cell r="R413">
            <v>2.4210000000000003</v>
          </cell>
          <cell r="U413">
            <v>2.4210000000000003</v>
          </cell>
          <cell r="X413">
            <v>2.4210000000000003</v>
          </cell>
          <cell r="AA413">
            <v>2.4210000000000003</v>
          </cell>
          <cell r="AD413">
            <v>2.4210000000000003</v>
          </cell>
          <cell r="AG413">
            <v>2.4210000000000003</v>
          </cell>
          <cell r="AJ413">
            <v>2.4210000000000003</v>
          </cell>
          <cell r="AM413">
            <v>2.4210000000000003</v>
          </cell>
          <cell r="AP413">
            <v>2.4210000000000003</v>
          </cell>
          <cell r="AS413">
            <v>2.4210000000000003</v>
          </cell>
          <cell r="AV413">
            <v>2.4210000000000003</v>
          </cell>
          <cell r="AX413">
            <v>2.4210000000000003</v>
          </cell>
        </row>
        <row r="414">
          <cell r="A414" t="str">
            <v>TCL19</v>
          </cell>
          <cell r="E414" t="str">
            <v>Other Planned Tx Lines Capital Programs</v>
          </cell>
          <cell r="O414">
            <v>3.3260000000000001</v>
          </cell>
          <cell r="Q414">
            <v>1.1519999999999997</v>
          </cell>
          <cell r="R414">
            <v>4.4779999999999998</v>
          </cell>
          <cell r="U414">
            <v>4.4779999999999998</v>
          </cell>
          <cell r="X414">
            <v>4.4779999999999998</v>
          </cell>
          <cell r="AA414">
            <v>4.4779999999999998</v>
          </cell>
          <cell r="AD414">
            <v>4.4779999999999998</v>
          </cell>
          <cell r="AG414">
            <v>4.4779999999999998</v>
          </cell>
          <cell r="AJ414">
            <v>4.4779999999999998</v>
          </cell>
          <cell r="AM414">
            <v>4.4779999999999998</v>
          </cell>
          <cell r="AP414">
            <v>4.4779999999999998</v>
          </cell>
          <cell r="AS414">
            <v>4.4779999999999998</v>
          </cell>
          <cell r="AV414">
            <v>4.4779999999999998</v>
          </cell>
          <cell r="AX414">
            <v>4.4779999999999998</v>
          </cell>
        </row>
        <row r="415">
          <cell r="E415" t="str">
            <v>Total Lines P&amp;Ps SP=205</v>
          </cell>
          <cell r="O415">
            <v>29.166999999999998</v>
          </cell>
          <cell r="Q415">
            <v>2.6139999999999985</v>
          </cell>
          <cell r="R415">
            <v>31.780999999999999</v>
          </cell>
          <cell r="T415">
            <v>0</v>
          </cell>
          <cell r="U415">
            <v>31.780999999999999</v>
          </cell>
          <cell r="W415">
            <v>0</v>
          </cell>
          <cell r="X415">
            <v>31.780999999999999</v>
          </cell>
          <cell r="Z415">
            <v>19</v>
          </cell>
          <cell r="AA415">
            <v>50.781000000000006</v>
          </cell>
          <cell r="AC415">
            <v>0</v>
          </cell>
          <cell r="AD415">
            <v>50.781000000000006</v>
          </cell>
          <cell r="AF415">
            <v>0</v>
          </cell>
          <cell r="AG415">
            <v>50.781000000000006</v>
          </cell>
          <cell r="AI415">
            <v>-1.8</v>
          </cell>
          <cell r="AJ415">
            <v>48.981000000000002</v>
          </cell>
          <cell r="AL415">
            <v>0</v>
          </cell>
          <cell r="AM415">
            <v>48.981000000000002</v>
          </cell>
          <cell r="AO415">
            <v>0</v>
          </cell>
          <cell r="AP415">
            <v>48.981000000000002</v>
          </cell>
          <cell r="AR415">
            <v>0</v>
          </cell>
          <cell r="AS415">
            <v>48.981000000000002</v>
          </cell>
          <cell r="AU415">
            <v>0</v>
          </cell>
          <cell r="AV415">
            <v>48.981000000000002</v>
          </cell>
          <cell r="AX415">
            <v>48.981000000000002</v>
          </cell>
        </row>
        <row r="416">
          <cell r="A416" t="str">
            <v>LTCUR</v>
          </cell>
          <cell r="D416" t="str">
            <v>Payroll Burden Under Recovery</v>
          </cell>
          <cell r="O416">
            <v>0</v>
          </cell>
          <cell r="R416">
            <v>0</v>
          </cell>
          <cell r="U416">
            <v>0</v>
          </cell>
          <cell r="X416">
            <v>0</v>
          </cell>
          <cell r="AA416">
            <v>0</v>
          </cell>
          <cell r="AD416">
            <v>0</v>
          </cell>
          <cell r="AG416">
            <v>0</v>
          </cell>
          <cell r="AJ416">
            <v>0</v>
          </cell>
          <cell r="AM416">
            <v>0</v>
          </cell>
          <cell r="AP416">
            <v>0</v>
          </cell>
          <cell r="AS416">
            <v>0</v>
          </cell>
          <cell r="AV416">
            <v>0</v>
          </cell>
          <cell r="AX416">
            <v>0</v>
          </cell>
        </row>
        <row r="417">
          <cell r="D417" t="str">
            <v>Other Customer Operations Program costs</v>
          </cell>
        </row>
        <row r="418">
          <cell r="E418" t="str">
            <v>Forestry - SP = 204</v>
          </cell>
          <cell r="R418">
            <v>0</v>
          </cell>
          <cell r="U418">
            <v>0</v>
          </cell>
          <cell r="X418">
            <v>0</v>
          </cell>
          <cell r="AA418">
            <v>0</v>
          </cell>
          <cell r="AD418">
            <v>0</v>
          </cell>
          <cell r="AG418">
            <v>0</v>
          </cell>
          <cell r="AJ418">
            <v>0</v>
          </cell>
          <cell r="AM418">
            <v>0</v>
          </cell>
          <cell r="AP418">
            <v>0</v>
          </cell>
          <cell r="AS418">
            <v>0</v>
          </cell>
          <cell r="AV418">
            <v>0</v>
          </cell>
          <cell r="AX418">
            <v>0</v>
          </cell>
        </row>
        <row r="419">
          <cell r="E419" t="str">
            <v>Customer Care Services - SP = 202</v>
          </cell>
          <cell r="R419">
            <v>0</v>
          </cell>
          <cell r="U419">
            <v>0</v>
          </cell>
          <cell r="X419">
            <v>0</v>
          </cell>
          <cell r="AA419">
            <v>0</v>
          </cell>
          <cell r="AD419">
            <v>0</v>
          </cell>
          <cell r="AG419">
            <v>0</v>
          </cell>
          <cell r="AJ419">
            <v>0</v>
          </cell>
          <cell r="AM419">
            <v>0</v>
          </cell>
          <cell r="AP419">
            <v>0</v>
          </cell>
          <cell r="AS419">
            <v>0</v>
          </cell>
          <cell r="AV419">
            <v>0</v>
          </cell>
          <cell r="AX419">
            <v>0</v>
          </cell>
        </row>
        <row r="420">
          <cell r="E420" t="str">
            <v>Health &amp; Safety - SP = 209</v>
          </cell>
          <cell r="R420">
            <v>0</v>
          </cell>
          <cell r="U420">
            <v>0</v>
          </cell>
          <cell r="X420">
            <v>0</v>
          </cell>
          <cell r="AA420">
            <v>0</v>
          </cell>
          <cell r="AD420">
            <v>0</v>
          </cell>
          <cell r="AG420">
            <v>0</v>
          </cell>
          <cell r="AJ420">
            <v>0</v>
          </cell>
          <cell r="AM420">
            <v>0</v>
          </cell>
          <cell r="AP420">
            <v>0</v>
          </cell>
          <cell r="AS420">
            <v>0</v>
          </cell>
          <cell r="AV420">
            <v>0</v>
          </cell>
          <cell r="AX420">
            <v>0</v>
          </cell>
        </row>
        <row r="421">
          <cell r="E421" t="str">
            <v>Total Other Customer Operations Program costs</v>
          </cell>
          <cell r="O421">
            <v>0</v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W421">
            <v>0</v>
          </cell>
          <cell r="X421">
            <v>0</v>
          </cell>
          <cell r="Z421">
            <v>0</v>
          </cell>
          <cell r="AA421">
            <v>0</v>
          </cell>
          <cell r="AC421">
            <v>0</v>
          </cell>
          <cell r="AD421">
            <v>0</v>
          </cell>
          <cell r="AF421">
            <v>0</v>
          </cell>
          <cell r="AG421">
            <v>0</v>
          </cell>
          <cell r="AI421">
            <v>0</v>
          </cell>
          <cell r="AJ421">
            <v>0</v>
          </cell>
          <cell r="AL421">
            <v>0</v>
          </cell>
          <cell r="AM421">
            <v>0</v>
          </cell>
          <cell r="AO421">
            <v>0</v>
          </cell>
          <cell r="AP421">
            <v>0</v>
          </cell>
          <cell r="AR421">
            <v>0</v>
          </cell>
          <cell r="AS421">
            <v>0</v>
          </cell>
          <cell r="AU421">
            <v>0</v>
          </cell>
          <cell r="AV421">
            <v>0</v>
          </cell>
          <cell r="AX421">
            <v>0</v>
          </cell>
        </row>
        <row r="422">
          <cell r="D422" t="str">
            <v>Total Customer Operations</v>
          </cell>
          <cell r="O422">
            <v>29.166999999999998</v>
          </cell>
          <cell r="Q422">
            <v>2.6139999999999985</v>
          </cell>
          <cell r="R422">
            <v>31.780999999999999</v>
          </cell>
          <cell r="T422">
            <v>0</v>
          </cell>
          <cell r="U422">
            <v>31.780999999999999</v>
          </cell>
          <cell r="W422">
            <v>0</v>
          </cell>
          <cell r="X422">
            <v>31.780999999999999</v>
          </cell>
          <cell r="Z422">
            <v>19</v>
          </cell>
          <cell r="AA422">
            <v>50.781000000000006</v>
          </cell>
          <cell r="AC422">
            <v>0</v>
          </cell>
          <cell r="AD422">
            <v>50.781000000000006</v>
          </cell>
          <cell r="AF422">
            <v>0</v>
          </cell>
          <cell r="AG422">
            <v>50.781000000000006</v>
          </cell>
          <cell r="AI422">
            <v>-1.8</v>
          </cell>
          <cell r="AJ422">
            <v>48.981000000000002</v>
          </cell>
          <cell r="AL422">
            <v>0</v>
          </cell>
          <cell r="AM422">
            <v>48.981000000000002</v>
          </cell>
          <cell r="AO422">
            <v>0</v>
          </cell>
          <cell r="AP422">
            <v>48.981000000000002</v>
          </cell>
          <cell r="AR422">
            <v>0</v>
          </cell>
          <cell r="AS422">
            <v>48.981000000000002</v>
          </cell>
          <cell r="AU422">
            <v>0</v>
          </cell>
          <cell r="AV422">
            <v>48.981000000000002</v>
          </cell>
          <cell r="AX422">
            <v>48.981000000000002</v>
          </cell>
        </row>
        <row r="423">
          <cell r="C423" t="str">
            <v>Grid Operations</v>
          </cell>
        </row>
        <row r="424">
          <cell r="D424" t="str">
            <v>Stations P&amp;Ps SP=206</v>
          </cell>
        </row>
        <row r="425">
          <cell r="A425" t="str">
            <v>BCCP</v>
          </cell>
          <cell r="E425" t="str">
            <v>Battery Charger Capital Replacement Pgm</v>
          </cell>
          <cell r="O425">
            <v>1.1724584699999998</v>
          </cell>
          <cell r="R425">
            <v>1.1724584699999998</v>
          </cell>
          <cell r="U425">
            <v>1.1724584699999998</v>
          </cell>
          <cell r="X425">
            <v>1.1724584699999998</v>
          </cell>
          <cell r="AA425">
            <v>1.1724584699999998</v>
          </cell>
          <cell r="AD425">
            <v>1.1724584699999998</v>
          </cell>
          <cell r="AF425">
            <v>0</v>
          </cell>
          <cell r="AG425">
            <v>1.1724584699999998</v>
          </cell>
          <cell r="AJ425">
            <v>1.1724584699999998</v>
          </cell>
          <cell r="AM425">
            <v>1.1724584699999998</v>
          </cell>
          <cell r="AP425">
            <v>1.1724584699999998</v>
          </cell>
          <cell r="AS425">
            <v>1.1724584699999998</v>
          </cell>
          <cell r="AV425">
            <v>1.1724584699999998</v>
          </cell>
          <cell r="AX425">
            <v>1.1724584699999998</v>
          </cell>
        </row>
        <row r="426">
          <cell r="A426" t="str">
            <v>ICP</v>
          </cell>
          <cell r="E426" t="str">
            <v>Insulator Capital Replacement Program</v>
          </cell>
          <cell r="O426">
            <v>3</v>
          </cell>
          <cell r="R426">
            <v>3</v>
          </cell>
          <cell r="U426">
            <v>3</v>
          </cell>
          <cell r="X426">
            <v>3</v>
          </cell>
          <cell r="AA426">
            <v>3</v>
          </cell>
          <cell r="AD426">
            <v>3</v>
          </cell>
          <cell r="AF426">
            <v>0</v>
          </cell>
          <cell r="AG426">
            <v>3</v>
          </cell>
          <cell r="AJ426">
            <v>3</v>
          </cell>
          <cell r="AM426">
            <v>3</v>
          </cell>
          <cell r="AP426">
            <v>3</v>
          </cell>
          <cell r="AS426">
            <v>3</v>
          </cell>
          <cell r="AV426">
            <v>3</v>
          </cell>
          <cell r="AX426">
            <v>3</v>
          </cell>
        </row>
        <row r="427">
          <cell r="A427" t="str">
            <v>TCP</v>
          </cell>
          <cell r="E427" t="str">
            <v>Transformers Capital Program</v>
          </cell>
          <cell r="O427">
            <v>1.1545301573883155</v>
          </cell>
          <cell r="R427">
            <v>1.1545301573883155</v>
          </cell>
          <cell r="U427">
            <v>1.1545301573883155</v>
          </cell>
          <cell r="X427">
            <v>1.1545301573883155</v>
          </cell>
          <cell r="AA427">
            <v>1.1545301573883155</v>
          </cell>
          <cell r="AD427">
            <v>1.1545301573883155</v>
          </cell>
          <cell r="AF427">
            <v>0.85000000000000453</v>
          </cell>
          <cell r="AG427">
            <v>2.0045301573883201</v>
          </cell>
          <cell r="AJ427">
            <v>2.0045301573883201</v>
          </cell>
          <cell r="AM427">
            <v>2.0045301573883201</v>
          </cell>
          <cell r="AP427">
            <v>2.0045301573883201</v>
          </cell>
          <cell r="AS427">
            <v>2.0045301573883201</v>
          </cell>
          <cell r="AV427">
            <v>2.0045301573883201</v>
          </cell>
          <cell r="AX427">
            <v>2.0045301573883201</v>
          </cell>
        </row>
        <row r="428">
          <cell r="A428" t="str">
            <v>SCP</v>
          </cell>
          <cell r="E428" t="str">
            <v>Switch Capital Replacement / Refurbishment Program</v>
          </cell>
          <cell r="O428">
            <v>2.4730000000000003</v>
          </cell>
          <cell r="R428">
            <v>2.4730000000000003</v>
          </cell>
          <cell r="U428">
            <v>2.4730000000000003</v>
          </cell>
          <cell r="X428">
            <v>2.4730000000000003</v>
          </cell>
          <cell r="AA428">
            <v>2.4730000000000003</v>
          </cell>
          <cell r="AD428">
            <v>2.4730000000000003</v>
          </cell>
          <cell r="AF428">
            <v>-0.5</v>
          </cell>
          <cell r="AG428">
            <v>1.9730000000000003</v>
          </cell>
          <cell r="AJ428">
            <v>1.9730000000000003</v>
          </cell>
          <cell r="AM428">
            <v>1.9730000000000003</v>
          </cell>
          <cell r="AP428">
            <v>1.9730000000000003</v>
          </cell>
          <cell r="AS428">
            <v>1.9730000000000003</v>
          </cell>
          <cell r="AV428">
            <v>1.9730000000000003</v>
          </cell>
          <cell r="AX428">
            <v>1.9730000000000003</v>
          </cell>
        </row>
        <row r="429">
          <cell r="A429" t="str">
            <v>BRC</v>
          </cell>
          <cell r="E429" t="str">
            <v>Breaker Capital Replacement / Refurbishment Program</v>
          </cell>
          <cell r="O429">
            <v>0</v>
          </cell>
          <cell r="R429">
            <v>0</v>
          </cell>
          <cell r="U429">
            <v>0</v>
          </cell>
          <cell r="X429">
            <v>0</v>
          </cell>
          <cell r="AA429">
            <v>0</v>
          </cell>
          <cell r="AD429">
            <v>0</v>
          </cell>
          <cell r="AF429">
            <v>0.25</v>
          </cell>
          <cell r="AG429">
            <v>0.25</v>
          </cell>
          <cell r="AJ429">
            <v>0.25</v>
          </cell>
          <cell r="AM429">
            <v>0.25</v>
          </cell>
          <cell r="AP429">
            <v>0.25</v>
          </cell>
          <cell r="AS429">
            <v>0.25</v>
          </cell>
          <cell r="AV429">
            <v>0.25</v>
          </cell>
          <cell r="AX429">
            <v>0.25</v>
          </cell>
        </row>
        <row r="430">
          <cell r="A430" t="str">
            <v>SACP</v>
          </cell>
          <cell r="E430" t="str">
            <v>Surge Arrester Replacement Program</v>
          </cell>
          <cell r="O430">
            <v>1.5</v>
          </cell>
          <cell r="R430">
            <v>1.5</v>
          </cell>
          <cell r="U430">
            <v>1.5</v>
          </cell>
          <cell r="X430">
            <v>1.5</v>
          </cell>
          <cell r="AA430">
            <v>1.5</v>
          </cell>
          <cell r="AD430">
            <v>1.5</v>
          </cell>
          <cell r="AF430">
            <v>0</v>
          </cell>
          <cell r="AG430">
            <v>1.5</v>
          </cell>
          <cell r="AJ430">
            <v>1.5</v>
          </cell>
          <cell r="AM430">
            <v>1.5</v>
          </cell>
          <cell r="AP430">
            <v>1.5</v>
          </cell>
          <cell r="AS430">
            <v>1.5</v>
          </cell>
          <cell r="AV430">
            <v>1.5</v>
          </cell>
          <cell r="AX430">
            <v>1.5</v>
          </cell>
        </row>
        <row r="431">
          <cell r="A431" t="str">
            <v>HVIT</v>
          </cell>
          <cell r="E431" t="str">
            <v>High Voltage Instrument Transformers Capital Program</v>
          </cell>
          <cell r="O431">
            <v>2.73</v>
          </cell>
          <cell r="R431">
            <v>2.73</v>
          </cell>
          <cell r="U431">
            <v>2.73</v>
          </cell>
          <cell r="X431">
            <v>2.73</v>
          </cell>
          <cell r="AA431">
            <v>2.73</v>
          </cell>
          <cell r="AD431">
            <v>2.73</v>
          </cell>
          <cell r="AF431">
            <v>0</v>
          </cell>
          <cell r="AG431">
            <v>2.73</v>
          </cell>
          <cell r="AJ431">
            <v>2.73</v>
          </cell>
          <cell r="AM431">
            <v>2.73</v>
          </cell>
          <cell r="AP431">
            <v>2.73</v>
          </cell>
          <cell r="AS431">
            <v>2.73</v>
          </cell>
          <cell r="AV431">
            <v>2.73</v>
          </cell>
          <cell r="AX431">
            <v>2.73</v>
          </cell>
        </row>
        <row r="432">
          <cell r="A432" t="str">
            <v>HPAS</v>
          </cell>
          <cell r="E432" t="str">
            <v>High Pressure Air System Capital Rehabilitation Program</v>
          </cell>
          <cell r="O432">
            <v>0.94499999999999995</v>
          </cell>
          <cell r="R432">
            <v>0.94499999999999995</v>
          </cell>
          <cell r="U432">
            <v>0.94499999999999995</v>
          </cell>
          <cell r="X432">
            <v>0.94499999999999995</v>
          </cell>
          <cell r="AA432">
            <v>0.94499999999999995</v>
          </cell>
          <cell r="AD432">
            <v>0.94499999999999995</v>
          </cell>
          <cell r="AF432">
            <v>-0.5</v>
          </cell>
          <cell r="AG432">
            <v>0.44499999999999995</v>
          </cell>
          <cell r="AJ432">
            <v>0.44499999999999995</v>
          </cell>
          <cell r="AM432">
            <v>0.44499999999999995</v>
          </cell>
          <cell r="AP432">
            <v>0.44499999999999995</v>
          </cell>
          <cell r="AS432">
            <v>0.44499999999999995</v>
          </cell>
          <cell r="AV432">
            <v>0.44499999999999995</v>
          </cell>
          <cell r="AX432">
            <v>0.44499999999999995</v>
          </cell>
        </row>
        <row r="433">
          <cell r="A433" t="str">
            <v>DC</v>
          </cell>
          <cell r="E433" t="str">
            <v>Demand Capital Program</v>
          </cell>
          <cell r="O433">
            <v>6.5741754200000004</v>
          </cell>
          <cell r="R433">
            <v>6.5741754200000004</v>
          </cell>
          <cell r="U433">
            <v>6.5741754200000004</v>
          </cell>
          <cell r="X433">
            <v>6.5741754200000004</v>
          </cell>
          <cell r="AA433">
            <v>6.5741754200000004</v>
          </cell>
          <cell r="AD433">
            <v>6.5741754200000004</v>
          </cell>
          <cell r="AF433">
            <v>-9.9999999999999645E-2</v>
          </cell>
          <cell r="AG433">
            <v>6.4741754200000008</v>
          </cell>
          <cell r="AJ433">
            <v>6.4741754200000008</v>
          </cell>
          <cell r="AM433">
            <v>6.4741754200000008</v>
          </cell>
          <cell r="AP433">
            <v>6.4741754200000008</v>
          </cell>
          <cell r="AS433">
            <v>6.4741754200000008</v>
          </cell>
          <cell r="AV433">
            <v>6.4741754200000008</v>
          </cell>
          <cell r="AX433">
            <v>6.4741754200000008</v>
          </cell>
        </row>
        <row r="434">
          <cell r="E434" t="str">
            <v>Total Stations P&amp;Ps SP=206</v>
          </cell>
          <cell r="O434">
            <v>19.549164047388317</v>
          </cell>
          <cell r="Q434">
            <v>0</v>
          </cell>
          <cell r="R434">
            <v>19.549164047388317</v>
          </cell>
          <cell r="T434">
            <v>0</v>
          </cell>
          <cell r="U434">
            <v>19.549164047388317</v>
          </cell>
          <cell r="W434">
            <v>0</v>
          </cell>
          <cell r="X434">
            <v>19.549164047388317</v>
          </cell>
          <cell r="Z434">
            <v>0</v>
          </cell>
          <cell r="AA434">
            <v>19.549164047388317</v>
          </cell>
          <cell r="AC434">
            <v>0</v>
          </cell>
          <cell r="AD434">
            <v>19.549164047388317</v>
          </cell>
          <cell r="AF434">
            <v>4.8849813083506888E-15</v>
          </cell>
          <cell r="AG434">
            <v>19.54916404738832</v>
          </cell>
          <cell r="AI434">
            <v>0</v>
          </cell>
          <cell r="AJ434">
            <v>19.54916404738832</v>
          </cell>
          <cell r="AL434">
            <v>0</v>
          </cell>
          <cell r="AM434">
            <v>19.54916404738832</v>
          </cell>
          <cell r="AO434">
            <v>0</v>
          </cell>
          <cell r="AP434">
            <v>19.54916404738832</v>
          </cell>
          <cell r="AR434">
            <v>0</v>
          </cell>
          <cell r="AS434">
            <v>19.54916404738832</v>
          </cell>
          <cell r="AU434">
            <v>0</v>
          </cell>
          <cell r="AV434">
            <v>19.54916404738832</v>
          </cell>
          <cell r="AX434">
            <v>19.54916404738832</v>
          </cell>
        </row>
        <row r="435">
          <cell r="A435" t="str">
            <v>STCUR</v>
          </cell>
          <cell r="D435" t="str">
            <v>Payroll Burden Under Recovery</v>
          </cell>
          <cell r="O435">
            <v>0</v>
          </cell>
          <cell r="R435">
            <v>0</v>
          </cell>
          <cell r="U435">
            <v>0</v>
          </cell>
          <cell r="X435">
            <v>0</v>
          </cell>
          <cell r="AA435">
            <v>0</v>
          </cell>
          <cell r="AD435">
            <v>0</v>
          </cell>
          <cell r="AG435">
            <v>0</v>
          </cell>
          <cell r="AJ435">
            <v>0</v>
          </cell>
          <cell r="AM435">
            <v>0</v>
          </cell>
          <cell r="AP435">
            <v>0</v>
          </cell>
          <cell r="AS435">
            <v>0</v>
          </cell>
          <cell r="AV435">
            <v>0</v>
          </cell>
          <cell r="AX435">
            <v>0</v>
          </cell>
        </row>
        <row r="436">
          <cell r="D436" t="str">
            <v>Other Grid Operations Program costs</v>
          </cell>
        </row>
        <row r="437">
          <cell r="E437" t="str">
            <v>Operating &amp; Outage Management - SP = 226</v>
          </cell>
          <cell r="R437">
            <v>0</v>
          </cell>
          <cell r="U437">
            <v>0</v>
          </cell>
          <cell r="X437">
            <v>0</v>
          </cell>
          <cell r="AA437">
            <v>0</v>
          </cell>
          <cell r="AD437">
            <v>0</v>
          </cell>
          <cell r="AG437">
            <v>0</v>
          </cell>
          <cell r="AJ437">
            <v>0</v>
          </cell>
          <cell r="AM437">
            <v>0</v>
          </cell>
          <cell r="AP437">
            <v>0</v>
          </cell>
          <cell r="AS437">
            <v>0</v>
          </cell>
          <cell r="AV437">
            <v>0</v>
          </cell>
          <cell r="AX437">
            <v>0</v>
          </cell>
        </row>
        <row r="438">
          <cell r="E438" t="str">
            <v>Total Other Grid Operations Program costs</v>
          </cell>
          <cell r="O438">
            <v>0</v>
          </cell>
          <cell r="Q438">
            <v>0</v>
          </cell>
          <cell r="R438">
            <v>0</v>
          </cell>
          <cell r="T438">
            <v>0</v>
          </cell>
          <cell r="U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  <cell r="AC438">
            <v>0</v>
          </cell>
          <cell r="AD438">
            <v>0</v>
          </cell>
          <cell r="AF438">
            <v>0</v>
          </cell>
          <cell r="AG438">
            <v>0</v>
          </cell>
          <cell r="AI438">
            <v>0</v>
          </cell>
          <cell r="AJ438">
            <v>0</v>
          </cell>
          <cell r="AL438">
            <v>0</v>
          </cell>
          <cell r="AM438">
            <v>0</v>
          </cell>
          <cell r="AO438">
            <v>0</v>
          </cell>
          <cell r="AP438">
            <v>0</v>
          </cell>
          <cell r="AR438">
            <v>0</v>
          </cell>
          <cell r="AS438">
            <v>0</v>
          </cell>
          <cell r="AU438">
            <v>0</v>
          </cell>
          <cell r="AV438">
            <v>0</v>
          </cell>
          <cell r="AX438">
            <v>0</v>
          </cell>
        </row>
        <row r="439">
          <cell r="D439" t="str">
            <v>Total Grid Operations</v>
          </cell>
          <cell r="O439">
            <v>19.549164047388317</v>
          </cell>
          <cell r="Q439">
            <v>0</v>
          </cell>
          <cell r="R439">
            <v>19.549164047388317</v>
          </cell>
          <cell r="T439">
            <v>0</v>
          </cell>
          <cell r="U439">
            <v>19.549164047388317</v>
          </cell>
          <cell r="W439">
            <v>0</v>
          </cell>
          <cell r="X439">
            <v>19.549164047388317</v>
          </cell>
          <cell r="Z439">
            <v>0</v>
          </cell>
          <cell r="AA439">
            <v>19.549164047388317</v>
          </cell>
          <cell r="AC439">
            <v>0</v>
          </cell>
          <cell r="AD439">
            <v>19.549164047388317</v>
          </cell>
          <cell r="AF439">
            <v>4.8849813083506888E-15</v>
          </cell>
          <cell r="AG439">
            <v>19.54916404738832</v>
          </cell>
          <cell r="AI439">
            <v>0</v>
          </cell>
          <cell r="AJ439">
            <v>19.54916404738832</v>
          </cell>
          <cell r="AL439">
            <v>0</v>
          </cell>
          <cell r="AM439">
            <v>19.54916404738832</v>
          </cell>
          <cell r="AO439">
            <v>0</v>
          </cell>
          <cell r="AP439">
            <v>19.54916404738832</v>
          </cell>
          <cell r="AR439">
            <v>0</v>
          </cell>
          <cell r="AS439">
            <v>19.54916404738832</v>
          </cell>
          <cell r="AU439">
            <v>0</v>
          </cell>
          <cell r="AV439">
            <v>19.54916404738832</v>
          </cell>
          <cell r="AX439">
            <v>19.54916404738832</v>
          </cell>
        </row>
        <row r="440">
          <cell r="C440" t="str">
            <v>Engineering &amp; Construction Services P&amp;Ps SP=203</v>
          </cell>
        </row>
        <row r="441">
          <cell r="D441" t="str">
            <v>Projects: Load Customer Connections</v>
          </cell>
        </row>
        <row r="442">
          <cell r="A442">
            <v>10277</v>
          </cell>
          <cell r="E442" t="str">
            <v>Kingston Gardiner TS: Increase 230-44 kV Capactiy</v>
          </cell>
          <cell r="O442">
            <v>3.4125500488627631</v>
          </cell>
          <cell r="Q442">
            <v>4.0000000000000036E-2</v>
          </cell>
          <cell r="R442">
            <v>3.4525500488627632</v>
          </cell>
          <cell r="T442">
            <v>0.57644995113723674</v>
          </cell>
          <cell r="U442">
            <v>4.0289999999999999</v>
          </cell>
          <cell r="W442">
            <v>-0.18700000000000028</v>
          </cell>
          <cell r="X442">
            <v>3.8419999999999996</v>
          </cell>
          <cell r="Z442">
            <v>-0.13099999999999978</v>
          </cell>
          <cell r="AA442">
            <v>3.7109999999999999</v>
          </cell>
          <cell r="AD442">
            <v>3.7109999999999999</v>
          </cell>
          <cell r="AF442">
            <v>0.39900000000000047</v>
          </cell>
          <cell r="AG442">
            <v>4.1100000000000003</v>
          </cell>
          <cell r="AI442">
            <v>1.7329999999999997</v>
          </cell>
          <cell r="AJ442">
            <v>5.843</v>
          </cell>
          <cell r="AM442">
            <v>5.843</v>
          </cell>
          <cell r="AP442">
            <v>5.843</v>
          </cell>
          <cell r="AS442">
            <v>5.843</v>
          </cell>
          <cell r="AV442">
            <v>5.843</v>
          </cell>
          <cell r="AX442">
            <v>5.843</v>
          </cell>
        </row>
        <row r="443">
          <cell r="A443">
            <v>11062</v>
          </cell>
          <cell r="E443" t="str">
            <v>Long Lac T1: Replace End-of-Life 115-44 kV Transformers</v>
          </cell>
          <cell r="O443">
            <v>1.0156398654891734</v>
          </cell>
          <cell r="Q443">
            <v>4.7839999999999998</v>
          </cell>
          <cell r="R443">
            <v>5.7996398654891728</v>
          </cell>
          <cell r="T443">
            <v>-1.1556398654891726</v>
          </cell>
          <cell r="U443">
            <v>4.6440000000000001</v>
          </cell>
          <cell r="W443">
            <v>1.1209999999999996</v>
          </cell>
          <cell r="X443">
            <v>5.7649999999999997</v>
          </cell>
          <cell r="Z443">
            <v>3.1439999999999992</v>
          </cell>
          <cell r="AA443">
            <v>8.9089999999999989</v>
          </cell>
          <cell r="AD443">
            <v>8.9089999999999989</v>
          </cell>
          <cell r="AF443">
            <v>4.6000000000001151E-2</v>
          </cell>
          <cell r="AG443">
            <v>8.9550000000000001</v>
          </cell>
          <cell r="AI443">
            <v>0.34200000000000053</v>
          </cell>
          <cell r="AJ443">
            <v>9.2970000000000006</v>
          </cell>
          <cell r="AM443">
            <v>9.2970000000000006</v>
          </cell>
          <cell r="AP443">
            <v>9.2970000000000006</v>
          </cell>
          <cell r="AS443">
            <v>9.2970000000000006</v>
          </cell>
          <cell r="AV443">
            <v>9.2970000000000006</v>
          </cell>
          <cell r="AX443">
            <v>9.2970000000000006</v>
          </cell>
        </row>
        <row r="444">
          <cell r="A444">
            <v>12970</v>
          </cell>
          <cell r="E444" t="str">
            <v>Holland TS: Build and Connect a New 230/44 kV TS</v>
          </cell>
          <cell r="O444">
            <v>6.1029811797826037</v>
          </cell>
          <cell r="Q444">
            <v>-3.34</v>
          </cell>
          <cell r="R444">
            <v>2.7629811797826038</v>
          </cell>
          <cell r="T444">
            <v>0.27201882021739632</v>
          </cell>
          <cell r="U444">
            <v>3.0350000000000001</v>
          </cell>
          <cell r="W444">
            <v>-8.5271000000000097E-2</v>
          </cell>
          <cell r="X444">
            <v>2.949729</v>
          </cell>
          <cell r="Z444">
            <v>8.6270999999999987E-2</v>
          </cell>
          <cell r="AA444">
            <v>3.036</v>
          </cell>
          <cell r="AD444">
            <v>3.036</v>
          </cell>
          <cell r="AF444">
            <v>0.27899999999999991</v>
          </cell>
          <cell r="AG444">
            <v>3.3149999999999999</v>
          </cell>
          <cell r="AI444">
            <v>1.8000000000000238E-2</v>
          </cell>
          <cell r="AJ444">
            <v>3.3330000000000002</v>
          </cell>
          <cell r="AM444">
            <v>3.3330000000000002</v>
          </cell>
          <cell r="AP444">
            <v>3.3330000000000002</v>
          </cell>
          <cell r="AS444">
            <v>3.3330000000000002</v>
          </cell>
          <cell r="AV444">
            <v>3.3330000000000002</v>
          </cell>
          <cell r="AX444">
            <v>3.3330000000000002</v>
          </cell>
        </row>
        <row r="445">
          <cell r="A445">
            <v>12977</v>
          </cell>
          <cell r="E445" t="str">
            <v>Goreway TS: Build and Connect Second 230/27.6 kV DESN</v>
          </cell>
          <cell r="O445">
            <v>8.1251209820822616</v>
          </cell>
          <cell r="Q445">
            <v>10.736999999999998</v>
          </cell>
          <cell r="R445">
            <v>18.86212098208226</v>
          </cell>
          <cell r="T445">
            <v>-0.29312098208226089</v>
          </cell>
          <cell r="U445">
            <v>18.568999999999999</v>
          </cell>
          <cell r="W445">
            <v>-4.9879999999999995</v>
          </cell>
          <cell r="X445">
            <v>13.581</v>
          </cell>
          <cell r="Z445">
            <v>6.1999999999999389E-2</v>
          </cell>
          <cell r="AA445">
            <v>13.642999999999999</v>
          </cell>
          <cell r="AD445">
            <v>13.642999999999999</v>
          </cell>
          <cell r="AF445">
            <v>8.3000000000001961E-2</v>
          </cell>
          <cell r="AG445">
            <v>13.726000000000001</v>
          </cell>
          <cell r="AI445">
            <v>0.48199999999999932</v>
          </cell>
          <cell r="AJ445">
            <v>14.208</v>
          </cell>
          <cell r="AM445">
            <v>14.208</v>
          </cell>
          <cell r="AP445">
            <v>14.208</v>
          </cell>
          <cell r="AS445">
            <v>14.208</v>
          </cell>
          <cell r="AV445">
            <v>14.208</v>
          </cell>
          <cell r="AX445">
            <v>14.208</v>
          </cell>
        </row>
        <row r="446">
          <cell r="A446">
            <v>12978</v>
          </cell>
          <cell r="E446" t="str">
            <v>Build new Rodney TS</v>
          </cell>
          <cell r="O446">
            <v>3.0468908989762369</v>
          </cell>
          <cell r="Q446">
            <v>-3.02</v>
          </cell>
          <cell r="R446">
            <v>2.6890898976236866E-2</v>
          </cell>
          <cell r="T446">
            <v>0.97310910102376313</v>
          </cell>
          <cell r="U446">
            <v>1</v>
          </cell>
          <cell r="W446">
            <v>0</v>
          </cell>
          <cell r="X446">
            <v>1</v>
          </cell>
          <cell r="Z446">
            <v>-0.19600000000000006</v>
          </cell>
          <cell r="AA446">
            <v>0.80399999999999994</v>
          </cell>
          <cell r="AD446">
            <v>0.80399999999999994</v>
          </cell>
          <cell r="AF446">
            <v>-7.7999999999999958E-2</v>
          </cell>
          <cell r="AG446">
            <v>0.72599999999999998</v>
          </cell>
          <cell r="AI446">
            <v>0.04</v>
          </cell>
          <cell r="AJ446">
            <v>0.76600000000000001</v>
          </cell>
          <cell r="AM446">
            <v>0.76600000000000001</v>
          </cell>
          <cell r="AP446">
            <v>0.76600000000000001</v>
          </cell>
          <cell r="AS446">
            <v>0.76600000000000001</v>
          </cell>
          <cell r="AV446">
            <v>0.76600000000000001</v>
          </cell>
          <cell r="AX446">
            <v>0.76600000000000001</v>
          </cell>
        </row>
        <row r="447">
          <cell r="A447">
            <v>13050</v>
          </cell>
          <cell r="E447" t="str">
            <v>Vansickle TS: Increase capacity to supply new load</v>
          </cell>
          <cell r="O447">
            <v>3.0469202095769359</v>
          </cell>
          <cell r="Q447">
            <v>1.4709999999999996</v>
          </cell>
          <cell r="R447">
            <v>4.5179202095769355</v>
          </cell>
          <cell r="T447">
            <v>7.8079790423064566E-2</v>
          </cell>
          <cell r="U447">
            <v>4.5960000000000001</v>
          </cell>
          <cell r="W447">
            <v>-0.36300000000000043</v>
          </cell>
          <cell r="X447">
            <v>4.2329999999999997</v>
          </cell>
          <cell r="Z447">
            <v>-5.1000000000000156E-2</v>
          </cell>
          <cell r="AA447">
            <v>4.1819999999999995</v>
          </cell>
          <cell r="AD447">
            <v>4.1819999999999995</v>
          </cell>
          <cell r="AF447">
            <v>0.2240000000000002</v>
          </cell>
          <cell r="AG447">
            <v>4.4059999999999997</v>
          </cell>
          <cell r="AI447">
            <v>-1.6009999999999995</v>
          </cell>
          <cell r="AJ447">
            <v>2.8050000000000002</v>
          </cell>
          <cell r="AM447">
            <v>2.8050000000000002</v>
          </cell>
          <cell r="AP447">
            <v>2.8050000000000002</v>
          </cell>
          <cell r="AS447">
            <v>2.8050000000000002</v>
          </cell>
          <cell r="AV447">
            <v>2.8050000000000002</v>
          </cell>
          <cell r="AX447">
            <v>2.8050000000000002</v>
          </cell>
        </row>
        <row r="448">
          <cell r="A448">
            <v>13157</v>
          </cell>
          <cell r="E448" t="str">
            <v>Churchill Meadow TS - New 230/44 kV TS in NW Mississauga &amp; Line Connection</v>
          </cell>
          <cell r="O448">
            <v>11.053210880275266</v>
          </cell>
          <cell r="Q448">
            <v>10.669</v>
          </cell>
          <cell r="R448">
            <v>21.722210880275266</v>
          </cell>
          <cell r="T448">
            <v>1.4287891197247333</v>
          </cell>
          <cell r="U448">
            <v>23.151</v>
          </cell>
          <cell r="W448">
            <v>-2.4950000000000001</v>
          </cell>
          <cell r="X448">
            <v>20.655999999999999</v>
          </cell>
          <cell r="Z448">
            <v>-0.21000000000000085</v>
          </cell>
          <cell r="AA448">
            <v>20.445999999999998</v>
          </cell>
          <cell r="AD448">
            <v>20.445999999999998</v>
          </cell>
          <cell r="AF448">
            <v>-2.5909999999999975</v>
          </cell>
          <cell r="AG448">
            <v>17.855</v>
          </cell>
          <cell r="AI448">
            <v>-1.415</v>
          </cell>
          <cell r="AJ448">
            <v>16.440000000000001</v>
          </cell>
          <cell r="AM448">
            <v>16.440000000000001</v>
          </cell>
          <cell r="AP448">
            <v>16.440000000000001</v>
          </cell>
          <cell r="AS448">
            <v>16.440000000000001</v>
          </cell>
          <cell r="AV448">
            <v>16.440000000000001</v>
          </cell>
          <cell r="AX448">
            <v>16.440000000000001</v>
          </cell>
        </row>
        <row r="449">
          <cell r="A449" t="str">
            <v>LCC - O</v>
          </cell>
          <cell r="E449" t="str">
            <v>Other Load Customer Connections P&amp;Ps</v>
          </cell>
          <cell r="O449">
            <v>3.1595024876219666</v>
          </cell>
          <cell r="Q449">
            <v>1.9130000000000003</v>
          </cell>
          <cell r="R449">
            <v>5.0725024876219669</v>
          </cell>
          <cell r="T449">
            <v>-0.27568548762196698</v>
          </cell>
          <cell r="U449">
            <v>4.7968169999999999</v>
          </cell>
          <cell r="W449">
            <v>3.0203479999999994</v>
          </cell>
          <cell r="X449">
            <v>7.8171649999999993</v>
          </cell>
          <cell r="Z449">
            <v>1.4640830000000005</v>
          </cell>
          <cell r="AA449">
            <v>9.2812479999999997</v>
          </cell>
          <cell r="AD449">
            <v>9.2812479999999997</v>
          </cell>
          <cell r="AF449">
            <v>1.7437520000000006</v>
          </cell>
          <cell r="AG449">
            <v>11.025</v>
          </cell>
          <cell r="AI449">
            <v>-0.17</v>
          </cell>
          <cell r="AJ449">
            <v>10.855</v>
          </cell>
          <cell r="AM449">
            <v>10.855</v>
          </cell>
          <cell r="AP449">
            <v>10.855</v>
          </cell>
          <cell r="AS449">
            <v>10.855</v>
          </cell>
          <cell r="AV449">
            <v>10.855</v>
          </cell>
          <cell r="AX449">
            <v>10.855</v>
          </cell>
        </row>
        <row r="450">
          <cell r="E450" t="str">
            <v>Total Load Customer Connections</v>
          </cell>
          <cell r="O450">
            <v>38.962816552667206</v>
          </cell>
          <cell r="Q450">
            <v>23.254000000000001</v>
          </cell>
          <cell r="R450">
            <v>62.216816552667204</v>
          </cell>
          <cell r="T450">
            <v>1.6040004473327936</v>
          </cell>
          <cell r="U450">
            <v>63.820816999999998</v>
          </cell>
          <cell r="W450">
            <v>-3.976923000000002</v>
          </cell>
          <cell r="X450">
            <v>59.843894000000006</v>
          </cell>
          <cell r="Z450">
            <v>4.1683539999999981</v>
          </cell>
          <cell r="AA450">
            <v>64.012248</v>
          </cell>
          <cell r="AC450">
            <v>0</v>
          </cell>
          <cell r="AD450">
            <v>64.012248</v>
          </cell>
          <cell r="AF450">
            <v>0.10575200000000695</v>
          </cell>
          <cell r="AG450">
            <v>64.118000000000009</v>
          </cell>
          <cell r="AI450">
            <v>-0.57099999999999984</v>
          </cell>
          <cell r="AJ450">
            <v>63.546999999999997</v>
          </cell>
          <cell r="AL450">
            <v>0</v>
          </cell>
          <cell r="AM450">
            <v>63.546999999999997</v>
          </cell>
          <cell r="AO450">
            <v>0</v>
          </cell>
          <cell r="AP450">
            <v>63.546999999999997</v>
          </cell>
          <cell r="AR450">
            <v>0</v>
          </cell>
          <cell r="AS450">
            <v>63.546999999999997</v>
          </cell>
          <cell r="AU450">
            <v>0</v>
          </cell>
          <cell r="AV450">
            <v>63.546999999999997</v>
          </cell>
          <cell r="AX450">
            <v>63.546999999999997</v>
          </cell>
        </row>
        <row r="451">
          <cell r="D451" t="str">
            <v>Projects: Generation Customer Connection</v>
          </cell>
        </row>
        <row r="452">
          <cell r="A452">
            <v>12628</v>
          </cell>
          <cell r="E452" t="str">
            <v>BSPS Mods for Wind Farms</v>
          </cell>
          <cell r="O452">
            <v>1.1231931967983617</v>
          </cell>
          <cell r="Q452">
            <v>-1.123</v>
          </cell>
          <cell r="R452">
            <v>1.9319679836171666E-4</v>
          </cell>
          <cell r="T452">
            <v>0.11994980320163828</v>
          </cell>
          <cell r="U452">
            <v>0.120143</v>
          </cell>
          <cell r="W452">
            <v>0.15293499999999999</v>
          </cell>
          <cell r="X452">
            <v>0.27307799999999999</v>
          </cell>
          <cell r="Z452">
            <v>0.13735599999999998</v>
          </cell>
          <cell r="AA452">
            <v>0.41043399999999997</v>
          </cell>
          <cell r="AD452">
            <v>0.41043399999999997</v>
          </cell>
          <cell r="AF452">
            <v>0.27456600000000009</v>
          </cell>
          <cell r="AG452">
            <v>0.68500000000000005</v>
          </cell>
          <cell r="AI452">
            <v>9.8999999999999977E-2</v>
          </cell>
          <cell r="AJ452">
            <v>0.78400000000000003</v>
          </cell>
          <cell r="AM452">
            <v>0.78400000000000003</v>
          </cell>
          <cell r="AP452">
            <v>0.78400000000000003</v>
          </cell>
          <cell r="AS452">
            <v>0.78400000000000003</v>
          </cell>
          <cell r="AV452">
            <v>0.78400000000000003</v>
          </cell>
          <cell r="AX452">
            <v>0.78400000000000003</v>
          </cell>
        </row>
        <row r="453">
          <cell r="A453" t="str">
            <v>13052</v>
          </cell>
          <cell r="E453" t="str">
            <v>Lambton TS - Split 230kV BUSES</v>
          </cell>
          <cell r="O453">
            <v>0</v>
          </cell>
          <cell r="Q453">
            <v>2.5259999999999998</v>
          </cell>
          <cell r="R453">
            <v>2.5259999999999998</v>
          </cell>
          <cell r="T453">
            <v>-1.9999999999997797E-3</v>
          </cell>
          <cell r="U453">
            <v>2.524</v>
          </cell>
          <cell r="W453">
            <v>1.9999999999997797E-3</v>
          </cell>
          <cell r="X453">
            <v>2.5259999999999998</v>
          </cell>
          <cell r="Z453">
            <v>-0.7516449999999999</v>
          </cell>
          <cell r="AA453">
            <v>1.7743549999999999</v>
          </cell>
          <cell r="AD453">
            <v>1.7743549999999999</v>
          </cell>
          <cell r="AF453">
            <v>9.1645000000000199E-2</v>
          </cell>
          <cell r="AG453">
            <v>1.8660000000000001</v>
          </cell>
          <cell r="AI453">
            <v>0.44500000000000001</v>
          </cell>
          <cell r="AJ453">
            <v>2.3109999999999999</v>
          </cell>
          <cell r="AM453">
            <v>2.3109999999999999</v>
          </cell>
          <cell r="AP453">
            <v>2.3109999999999999</v>
          </cell>
          <cell r="AS453">
            <v>2.3109999999999999</v>
          </cell>
          <cell r="AV453">
            <v>2.3109999999999999</v>
          </cell>
          <cell r="AX453">
            <v>2.3109999999999999</v>
          </cell>
        </row>
        <row r="454">
          <cell r="A454" t="str">
            <v>13545</v>
          </cell>
          <cell r="E454" t="str">
            <v>Glengrove Xfmr T1T4 Replace</v>
          </cell>
          <cell r="O454">
            <v>0</v>
          </cell>
          <cell r="Q454">
            <v>6.0389999999999997</v>
          </cell>
          <cell r="R454">
            <v>6.0389999999999997</v>
          </cell>
          <cell r="T454">
            <v>-0.42975199999999969</v>
          </cell>
          <cell r="U454">
            <v>5.609248</v>
          </cell>
          <cell r="W454">
            <v>0.50775199999999998</v>
          </cell>
          <cell r="X454">
            <v>6.117</v>
          </cell>
          <cell r="Z454">
            <v>0</v>
          </cell>
          <cell r="AA454">
            <v>6.117</v>
          </cell>
          <cell r="AD454">
            <v>6.117</v>
          </cell>
          <cell r="AF454">
            <v>4.6999999999999709E-2</v>
          </cell>
          <cell r="AG454">
            <v>6.1639999999999997</v>
          </cell>
          <cell r="AI454">
            <v>-0.48</v>
          </cell>
          <cell r="AJ454">
            <v>5.6839999999999993</v>
          </cell>
          <cell r="AM454">
            <v>5.6839999999999993</v>
          </cell>
          <cell r="AP454">
            <v>5.6839999999999993</v>
          </cell>
          <cell r="AS454">
            <v>5.6839999999999993</v>
          </cell>
          <cell r="AV454">
            <v>5.6839999999999993</v>
          </cell>
          <cell r="AX454">
            <v>5.6839999999999993</v>
          </cell>
        </row>
        <row r="455">
          <cell r="A455">
            <v>13968</v>
          </cell>
          <cell r="E455" t="str">
            <v>Lower Mattagami Extensions</v>
          </cell>
          <cell r="O455">
            <v>4.1762365226411813</v>
          </cell>
          <cell r="Q455">
            <v>-4.1760000000000002</v>
          </cell>
          <cell r="R455">
            <v>2.3652264118112498E-4</v>
          </cell>
          <cell r="T455">
            <v>9.584773588188749E-4</v>
          </cell>
          <cell r="U455">
            <v>1.1949999999999999E-3</v>
          </cell>
          <cell r="W455">
            <v>0</v>
          </cell>
          <cell r="X455">
            <v>1.1949999999999999E-3</v>
          </cell>
          <cell r="Z455">
            <v>0</v>
          </cell>
          <cell r="AA455">
            <v>1.1949999999999999E-3</v>
          </cell>
          <cell r="AD455">
            <v>1.1949999999999999E-3</v>
          </cell>
          <cell r="AF455">
            <v>-1.9499999999999986E-4</v>
          </cell>
          <cell r="AG455">
            <v>1E-3</v>
          </cell>
          <cell r="AI455">
            <v>1.7999999999999999E-2</v>
          </cell>
          <cell r="AJ455">
            <v>1.9E-2</v>
          </cell>
          <cell r="AM455">
            <v>1.9E-2</v>
          </cell>
          <cell r="AP455">
            <v>1.9E-2</v>
          </cell>
          <cell r="AS455">
            <v>1.9E-2</v>
          </cell>
          <cell r="AV455">
            <v>1.9E-2</v>
          </cell>
          <cell r="AX455">
            <v>1.9E-2</v>
          </cell>
        </row>
        <row r="456">
          <cell r="A456" t="str">
            <v>GCC - O</v>
          </cell>
          <cell r="E456" t="str">
            <v>Other Generation Customer Connection P&amp;Ps</v>
          </cell>
          <cell r="O456">
            <v>0.66371145156693745</v>
          </cell>
          <cell r="Q456">
            <v>1.3260000000000001</v>
          </cell>
          <cell r="R456">
            <v>1.9897114515669374</v>
          </cell>
          <cell r="T456">
            <v>-2.1625884515669376</v>
          </cell>
          <cell r="U456">
            <v>-0.17287700000000017</v>
          </cell>
          <cell r="W456">
            <v>0.49548700000000018</v>
          </cell>
          <cell r="X456">
            <v>0.32261000000000001</v>
          </cell>
          <cell r="Z456">
            <v>1.4828519999999998</v>
          </cell>
          <cell r="AA456">
            <v>1.8054619999999999</v>
          </cell>
          <cell r="AD456">
            <v>1.8054619999999999</v>
          </cell>
          <cell r="AF456">
            <v>-6.1194620000000004</v>
          </cell>
          <cell r="AG456">
            <v>-4.3140000000000001</v>
          </cell>
          <cell r="AI456">
            <v>0.15899999999999981</v>
          </cell>
          <cell r="AJ456">
            <v>-4.1550000000000002</v>
          </cell>
          <cell r="AM456">
            <v>-4.1550000000000002</v>
          </cell>
          <cell r="AP456">
            <v>-4.1550000000000002</v>
          </cell>
          <cell r="AS456">
            <v>-4.1550000000000002</v>
          </cell>
          <cell r="AV456">
            <v>-4.1550000000000002</v>
          </cell>
          <cell r="AX456">
            <v>-4.1550000000000002</v>
          </cell>
        </row>
        <row r="457">
          <cell r="E457" t="str">
            <v>Total Generation Customer Connection</v>
          </cell>
          <cell r="O457">
            <v>5.9631411710064803</v>
          </cell>
          <cell r="Q457">
            <v>4.5919999999999987</v>
          </cell>
          <cell r="R457">
            <v>10.555141171006479</v>
          </cell>
          <cell r="T457">
            <v>-2.4734321710064799</v>
          </cell>
          <cell r="U457">
            <v>8.081709</v>
          </cell>
          <cell r="W457">
            <v>1.158174</v>
          </cell>
          <cell r="X457">
            <v>9.2398829999999972</v>
          </cell>
          <cell r="Z457">
            <v>0.86856299999999997</v>
          </cell>
          <cell r="AA457">
            <v>10.108445999999999</v>
          </cell>
          <cell r="AC457">
            <v>0</v>
          </cell>
          <cell r="AD457">
            <v>10.108445999999999</v>
          </cell>
          <cell r="AF457">
            <v>-5.7064460000000006</v>
          </cell>
          <cell r="AG457">
            <v>4.4019999999999992</v>
          </cell>
          <cell r="AI457">
            <v>0.24099999999999988</v>
          </cell>
          <cell r="AJ457">
            <v>4.6429999999999998</v>
          </cell>
          <cell r="AL457">
            <v>0</v>
          </cell>
          <cell r="AM457">
            <v>4.6429999999999998</v>
          </cell>
          <cell r="AO457">
            <v>0</v>
          </cell>
          <cell r="AP457">
            <v>4.6429999999999998</v>
          </cell>
          <cell r="AR457">
            <v>0</v>
          </cell>
          <cell r="AS457">
            <v>4.6429999999999998</v>
          </cell>
          <cell r="AU457">
            <v>0</v>
          </cell>
          <cell r="AV457">
            <v>4.6429999999999998</v>
          </cell>
          <cell r="AX457">
            <v>4.6429999999999998</v>
          </cell>
        </row>
        <row r="458">
          <cell r="D458" t="str">
            <v>Projects: Development: Lines &amp; Stations</v>
          </cell>
        </row>
        <row r="459">
          <cell r="A459" t="str">
            <v>8880</v>
          </cell>
          <cell r="E459" t="str">
            <v>Hanmer TS Install 149MX Cap</v>
          </cell>
          <cell r="O459">
            <v>0</v>
          </cell>
          <cell r="Q459">
            <v>1.452</v>
          </cell>
          <cell r="R459">
            <v>1.452</v>
          </cell>
          <cell r="T459">
            <v>-1.4404029999999999</v>
          </cell>
          <cell r="U459">
            <v>1.1597000000000079E-2</v>
          </cell>
          <cell r="W459">
            <v>0.48840299999999992</v>
          </cell>
          <cell r="X459">
            <v>0.5</v>
          </cell>
          <cell r="Z459">
            <v>1.9609999999999905E-3</v>
          </cell>
          <cell r="AA459">
            <v>0.50196099999999999</v>
          </cell>
          <cell r="AD459">
            <v>0.50196099999999999</v>
          </cell>
          <cell r="AF459">
            <v>-0.451961</v>
          </cell>
          <cell r="AG459">
            <v>4.9999999999999989E-2</v>
          </cell>
          <cell r="AI459">
            <v>2.0000000000000087E-3</v>
          </cell>
          <cell r="AJ459">
            <v>5.1999999999999998E-2</v>
          </cell>
          <cell r="AM459">
            <v>5.1999999999999998E-2</v>
          </cell>
          <cell r="AP459">
            <v>5.1999999999999998E-2</v>
          </cell>
          <cell r="AS459">
            <v>5.1999999999999998E-2</v>
          </cell>
          <cell r="AV459">
            <v>5.1999999999999998E-2</v>
          </cell>
          <cell r="AX459">
            <v>5.1999999999999998E-2</v>
          </cell>
        </row>
        <row r="460">
          <cell r="A460">
            <v>10465</v>
          </cell>
          <cell r="E460" t="str">
            <v>Thunder Bay TGS - Bus Reconfiguration</v>
          </cell>
          <cell r="O460">
            <v>2.0475838070868888</v>
          </cell>
          <cell r="Q460">
            <v>-2.0475838070868888</v>
          </cell>
          <cell r="R460">
            <v>0</v>
          </cell>
          <cell r="T460">
            <v>0</v>
          </cell>
          <cell r="U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  <cell r="AD460">
            <v>0</v>
          </cell>
          <cell r="AF460">
            <v>0</v>
          </cell>
          <cell r="AG460">
            <v>0</v>
          </cell>
          <cell r="AI460">
            <v>0</v>
          </cell>
          <cell r="AJ460">
            <v>0</v>
          </cell>
          <cell r="AM460">
            <v>0</v>
          </cell>
          <cell r="AP460">
            <v>0</v>
          </cell>
          <cell r="AS460">
            <v>0</v>
          </cell>
          <cell r="AV460">
            <v>0</v>
          </cell>
          <cell r="AX460">
            <v>0</v>
          </cell>
        </row>
        <row r="461">
          <cell r="A461">
            <v>11283</v>
          </cell>
          <cell r="E461" t="str">
            <v>Hurontario Station and Transmission Line Reinforcement Project</v>
          </cell>
          <cell r="O461">
            <v>15.870287497884286</v>
          </cell>
          <cell r="Q461">
            <v>6.0457125021157143</v>
          </cell>
          <cell r="R461">
            <v>21.916</v>
          </cell>
          <cell r="T461">
            <v>-1.5000000000000568E-2</v>
          </cell>
          <cell r="U461">
            <v>21.901</v>
          </cell>
          <cell r="W461">
            <v>5.1999999999999602E-2</v>
          </cell>
          <cell r="X461">
            <v>21.952999999999999</v>
          </cell>
          <cell r="Z461">
            <v>-0.10999999999999943</v>
          </cell>
          <cell r="AA461">
            <v>21.843</v>
          </cell>
          <cell r="AD461">
            <v>21.843</v>
          </cell>
          <cell r="AF461">
            <v>-3.3109999999999999</v>
          </cell>
          <cell r="AG461">
            <v>18.532</v>
          </cell>
          <cell r="AI461">
            <v>0.20499999999999829</v>
          </cell>
          <cell r="AJ461">
            <v>18.736999999999998</v>
          </cell>
          <cell r="AM461">
            <v>18.736999999999998</v>
          </cell>
          <cell r="AP461">
            <v>18.736999999999998</v>
          </cell>
          <cell r="AS461">
            <v>18.736999999999998</v>
          </cell>
          <cell r="AV461">
            <v>18.736999999999998</v>
          </cell>
          <cell r="AX461">
            <v>18.736999999999998</v>
          </cell>
        </row>
        <row r="462">
          <cell r="A462">
            <v>11889</v>
          </cell>
          <cell r="E462" t="str">
            <v>Replace Rod Gaps with Surge Arresters</v>
          </cell>
          <cell r="O462">
            <v>1.3117521723230618</v>
          </cell>
          <cell r="Q462">
            <v>-1.3117521723230618</v>
          </cell>
          <cell r="R462">
            <v>0</v>
          </cell>
          <cell r="T462">
            <v>0</v>
          </cell>
          <cell r="U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  <cell r="AD462">
            <v>0</v>
          </cell>
          <cell r="AF462">
            <v>0</v>
          </cell>
          <cell r="AG462">
            <v>0</v>
          </cell>
          <cell r="AI462">
            <v>0</v>
          </cell>
          <cell r="AJ462">
            <v>0</v>
          </cell>
          <cell r="AM462">
            <v>0</v>
          </cell>
          <cell r="AP462">
            <v>0</v>
          </cell>
          <cell r="AS462">
            <v>0</v>
          </cell>
          <cell r="AV462">
            <v>0</v>
          </cell>
          <cell r="AX462">
            <v>0</v>
          </cell>
        </row>
        <row r="463">
          <cell r="A463">
            <v>11959</v>
          </cell>
          <cell r="E463" t="str">
            <v>Essa TS x Stayner TS Two Circuit 230 kV Line</v>
          </cell>
          <cell r="O463">
            <v>10.994415515885265</v>
          </cell>
          <cell r="Q463">
            <v>-1.3214155158852652</v>
          </cell>
          <cell r="R463">
            <v>9.673</v>
          </cell>
          <cell r="T463">
            <v>-2.4370000000000003</v>
          </cell>
          <cell r="U463">
            <v>7.2359999999999998</v>
          </cell>
          <cell r="W463">
            <v>0.28000000000000003</v>
          </cell>
          <cell r="X463">
            <v>7.516</v>
          </cell>
          <cell r="Z463">
            <v>0.48</v>
          </cell>
          <cell r="AA463">
            <v>7.9960000000000004</v>
          </cell>
          <cell r="AD463">
            <v>7.9960000000000004</v>
          </cell>
          <cell r="AF463">
            <v>1.0009999999999994</v>
          </cell>
          <cell r="AG463">
            <v>8.9969999999999999</v>
          </cell>
          <cell r="AI463">
            <v>-0.41499999999999915</v>
          </cell>
          <cell r="AJ463">
            <v>8.5820000000000007</v>
          </cell>
          <cell r="AM463">
            <v>8.5820000000000007</v>
          </cell>
          <cell r="AP463">
            <v>8.5820000000000007</v>
          </cell>
          <cell r="AS463">
            <v>8.5820000000000007</v>
          </cell>
          <cell r="AV463">
            <v>8.5820000000000007</v>
          </cell>
          <cell r="AX463">
            <v>8.5820000000000007</v>
          </cell>
        </row>
        <row r="464">
          <cell r="A464">
            <v>12285</v>
          </cell>
          <cell r="E464" t="str">
            <v>Nobel SS: Install series capacitor banks</v>
          </cell>
          <cell r="O464">
            <v>34.197213241312078</v>
          </cell>
          <cell r="Q464">
            <v>-4.8972132413120768</v>
          </cell>
          <cell r="R464">
            <v>29.3</v>
          </cell>
          <cell r="T464">
            <v>2.6819999999999986</v>
          </cell>
          <cell r="U464">
            <v>31.981999999999999</v>
          </cell>
          <cell r="W464">
            <v>-3.2510000000000012</v>
          </cell>
          <cell r="X464">
            <v>28.730999999999998</v>
          </cell>
          <cell r="Z464">
            <v>-0.24299999999999855</v>
          </cell>
          <cell r="AA464">
            <v>28.488</v>
          </cell>
          <cell r="AD464">
            <v>28.488</v>
          </cell>
          <cell r="AF464">
            <v>-0.16199999999999903</v>
          </cell>
          <cell r="AG464">
            <v>28.326000000000001</v>
          </cell>
          <cell r="AI464">
            <v>-4.8859999999999992</v>
          </cell>
          <cell r="AJ464">
            <v>23.44</v>
          </cell>
          <cell r="AM464">
            <v>23.44</v>
          </cell>
          <cell r="AP464">
            <v>23.44</v>
          </cell>
          <cell r="AS464">
            <v>23.44</v>
          </cell>
          <cell r="AV464">
            <v>23.44</v>
          </cell>
          <cell r="AX464">
            <v>23.44</v>
          </cell>
        </row>
        <row r="465">
          <cell r="A465">
            <v>12446</v>
          </cell>
          <cell r="E465" t="str">
            <v>Essa TS -Install 250 MVAr Shunt Cap Bank</v>
          </cell>
          <cell r="O465">
            <v>1.8763074042224066</v>
          </cell>
          <cell r="Q465">
            <v>-1.8763074042224066</v>
          </cell>
          <cell r="R465">
            <v>0</v>
          </cell>
          <cell r="T465">
            <v>0</v>
          </cell>
          <cell r="U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  <cell r="AD465">
            <v>0</v>
          </cell>
          <cell r="AF465">
            <v>0</v>
          </cell>
          <cell r="AG465">
            <v>0</v>
          </cell>
          <cell r="AI465">
            <v>0</v>
          </cell>
          <cell r="AJ465">
            <v>0</v>
          </cell>
          <cell r="AM465">
            <v>0</v>
          </cell>
          <cell r="AP465">
            <v>0</v>
          </cell>
          <cell r="AS465">
            <v>0</v>
          </cell>
          <cell r="AV465">
            <v>0</v>
          </cell>
          <cell r="AX465">
            <v>0</v>
          </cell>
        </row>
        <row r="466">
          <cell r="A466">
            <v>12686</v>
          </cell>
          <cell r="E466" t="str">
            <v>Install 21.6 MVAR 13.8hv Moveable Shunt Capacitor bank at Fort Francis TS</v>
          </cell>
          <cell r="O466">
            <v>1.2407839285986881</v>
          </cell>
          <cell r="Q466">
            <v>-0.79078392859868818</v>
          </cell>
          <cell r="R466">
            <v>0.44999999999999996</v>
          </cell>
          <cell r="T466">
            <v>-0.44969999999999993</v>
          </cell>
          <cell r="U466">
            <v>3.0000000000002247E-4</v>
          </cell>
          <cell r="W466">
            <v>0.44969999999999999</v>
          </cell>
          <cell r="X466">
            <v>0.45</v>
          </cell>
          <cell r="Z466">
            <v>0</v>
          </cell>
          <cell r="AA466">
            <v>0.45</v>
          </cell>
          <cell r="AD466">
            <v>0.45</v>
          </cell>
          <cell r="AF466">
            <v>0.49299999999999994</v>
          </cell>
          <cell r="AG466">
            <v>0.94299999999999995</v>
          </cell>
          <cell r="AI466">
            <v>-0.93500000000000005</v>
          </cell>
          <cell r="AJ466">
            <v>7.9999999999998961E-3</v>
          </cell>
          <cell r="AM466">
            <v>7.9999999999998961E-3</v>
          </cell>
          <cell r="AP466">
            <v>7.9999999999998961E-3</v>
          </cell>
          <cell r="AS466">
            <v>7.9999999999998961E-3</v>
          </cell>
          <cell r="AV466">
            <v>7.9999999999998961E-3</v>
          </cell>
          <cell r="AX466">
            <v>7.9999999999998961E-3</v>
          </cell>
        </row>
        <row r="467">
          <cell r="A467">
            <v>13090</v>
          </cell>
          <cell r="E467" t="str">
            <v>New 500 kV Bruce to Milton Double Circuit Line</v>
          </cell>
          <cell r="O467">
            <v>170.27994077029152</v>
          </cell>
          <cell r="Q467">
            <v>59.493059229708479</v>
          </cell>
          <cell r="R467">
            <v>229.773</v>
          </cell>
          <cell r="T467">
            <v>-0.60599999999999454</v>
          </cell>
          <cell r="U467">
            <v>229.167</v>
          </cell>
          <cell r="W467">
            <v>-0.16700000000000159</v>
          </cell>
          <cell r="X467">
            <v>229</v>
          </cell>
          <cell r="Z467">
            <v>0</v>
          </cell>
          <cell r="AA467">
            <v>229</v>
          </cell>
          <cell r="AD467">
            <v>229</v>
          </cell>
          <cell r="AF467">
            <v>-22</v>
          </cell>
          <cell r="AG467">
            <v>207</v>
          </cell>
          <cell r="AI467">
            <v>6.3789999999999907</v>
          </cell>
          <cell r="AJ467">
            <v>213.37899999999999</v>
          </cell>
          <cell r="AM467">
            <v>213.37899999999999</v>
          </cell>
          <cell r="AP467">
            <v>213.37899999999999</v>
          </cell>
          <cell r="AS467">
            <v>213.37899999999999</v>
          </cell>
          <cell r="AV467">
            <v>213.37899999999999</v>
          </cell>
          <cell r="AX467">
            <v>213.37899999999999</v>
          </cell>
        </row>
        <row r="468">
          <cell r="A468">
            <v>13189</v>
          </cell>
          <cell r="E468" t="str">
            <v>Terminate V75R into Richview TS &amp; Claireville TS</v>
          </cell>
          <cell r="O468">
            <v>1.0188550958411993</v>
          </cell>
          <cell r="Q468">
            <v>0.28114490415880078</v>
          </cell>
          <cell r="R468">
            <v>1.3</v>
          </cell>
          <cell r="T468">
            <v>0.43699999999999983</v>
          </cell>
          <cell r="U468">
            <v>1.7369999999999999</v>
          </cell>
          <cell r="W468">
            <v>-9.9999999999988987E-4</v>
          </cell>
          <cell r="X468">
            <v>1.736</v>
          </cell>
          <cell r="Z468">
            <v>-6.800000000000006E-2</v>
          </cell>
          <cell r="AA468">
            <v>1.6679999999999999</v>
          </cell>
          <cell r="AD468">
            <v>1.6679999999999999</v>
          </cell>
          <cell r="AF468">
            <v>-0.22899999999999987</v>
          </cell>
          <cell r="AG468">
            <v>1.4390000000000001</v>
          </cell>
          <cell r="AI468">
            <v>-8.4000000000000075E-2</v>
          </cell>
          <cell r="AJ468">
            <v>1.355</v>
          </cell>
          <cell r="AM468">
            <v>1.355</v>
          </cell>
          <cell r="AP468">
            <v>1.355</v>
          </cell>
          <cell r="AS468">
            <v>1.355</v>
          </cell>
          <cell r="AV468">
            <v>1.355</v>
          </cell>
          <cell r="AX468">
            <v>1.355</v>
          </cell>
        </row>
        <row r="469">
          <cell r="A469">
            <v>13194</v>
          </cell>
          <cell r="E469" t="str">
            <v>HON-HQ: Establish 1250MVA Permanent Interconnection</v>
          </cell>
          <cell r="O469">
            <v>11.903457205984925</v>
          </cell>
          <cell r="Q469">
            <v>-6.2034572059849244</v>
          </cell>
          <cell r="R469">
            <v>5.7</v>
          </cell>
          <cell r="T469">
            <v>0.46799999999999997</v>
          </cell>
          <cell r="U469">
            <v>6.1680000000000001</v>
          </cell>
          <cell r="W469">
            <v>-0.25100000000000033</v>
          </cell>
          <cell r="X469">
            <v>5.9169999999999998</v>
          </cell>
          <cell r="Z469">
            <v>4.3999999999999595E-2</v>
          </cell>
          <cell r="AA469">
            <v>5.9609999999999994</v>
          </cell>
          <cell r="AD469">
            <v>5.9609999999999994</v>
          </cell>
          <cell r="AF469">
            <v>1.635</v>
          </cell>
          <cell r="AG469">
            <v>7.5959999999999992</v>
          </cell>
          <cell r="AI469">
            <v>0.31400000000000095</v>
          </cell>
          <cell r="AJ469">
            <v>7.91</v>
          </cell>
          <cell r="AM469">
            <v>7.91</v>
          </cell>
          <cell r="AP469">
            <v>7.91</v>
          </cell>
          <cell r="AS469">
            <v>7.91</v>
          </cell>
          <cell r="AV469">
            <v>7.91</v>
          </cell>
          <cell r="AX469">
            <v>7.91</v>
          </cell>
        </row>
        <row r="470">
          <cell r="A470">
            <v>13195</v>
          </cell>
          <cell r="E470" t="str">
            <v>Lakehead TS - Replace Syncrhonous Condenser C7</v>
          </cell>
          <cell r="O470">
            <v>10.087674769724382</v>
          </cell>
          <cell r="Q470">
            <v>7.7603252302756172</v>
          </cell>
          <cell r="R470">
            <v>17.847999999999999</v>
          </cell>
          <cell r="T470">
            <v>0.2710000000000008</v>
          </cell>
          <cell r="U470">
            <v>18.119</v>
          </cell>
          <cell r="W470">
            <v>1.9999999999988916E-3</v>
          </cell>
          <cell r="X470">
            <v>18.120999999999999</v>
          </cell>
          <cell r="Z470">
            <v>3.0000000000001137E-3</v>
          </cell>
          <cell r="AA470">
            <v>18.123999999999999</v>
          </cell>
          <cell r="AD470">
            <v>18.123999999999999</v>
          </cell>
          <cell r="AF470">
            <v>0</v>
          </cell>
          <cell r="AG470">
            <v>18.123999999999999</v>
          </cell>
          <cell r="AI470">
            <v>-4.4959999999999987</v>
          </cell>
          <cell r="AJ470">
            <v>13.628</v>
          </cell>
          <cell r="AM470">
            <v>13.628</v>
          </cell>
          <cell r="AP470">
            <v>13.628</v>
          </cell>
          <cell r="AS470">
            <v>13.628</v>
          </cell>
          <cell r="AV470">
            <v>13.628</v>
          </cell>
          <cell r="AX470">
            <v>13.628</v>
          </cell>
        </row>
        <row r="471">
          <cell r="A471">
            <v>13201</v>
          </cell>
          <cell r="E471" t="str">
            <v>Burlington TS: Switchgear and Main Bus Replacement in 115 kV Switchyard</v>
          </cell>
          <cell r="O471">
            <v>2.5216544275742252</v>
          </cell>
          <cell r="Q471">
            <v>1.968345572425775</v>
          </cell>
          <cell r="R471">
            <v>4.49</v>
          </cell>
          <cell r="T471">
            <v>-2.2889190000000004</v>
          </cell>
          <cell r="U471">
            <v>2.2010809999999998</v>
          </cell>
          <cell r="W471">
            <v>1.1929189999999998</v>
          </cell>
          <cell r="X471">
            <v>3.3939999999999997</v>
          </cell>
          <cell r="Z471">
            <v>-3.3939999999999997</v>
          </cell>
          <cell r="AA471">
            <v>0</v>
          </cell>
          <cell r="AD471">
            <v>0</v>
          </cell>
          <cell r="AF471">
            <v>0</v>
          </cell>
          <cell r="AG471">
            <v>0</v>
          </cell>
          <cell r="AI471">
            <v>0</v>
          </cell>
          <cell r="AJ471">
            <v>0</v>
          </cell>
          <cell r="AM471">
            <v>0</v>
          </cell>
          <cell r="AP471">
            <v>0</v>
          </cell>
          <cell r="AS471">
            <v>0</v>
          </cell>
          <cell r="AV471">
            <v>0</v>
          </cell>
          <cell r="AX471">
            <v>0</v>
          </cell>
        </row>
        <row r="472">
          <cell r="A472">
            <v>13283</v>
          </cell>
          <cell r="E472" t="str">
            <v>Install Animal Deterrent Measures</v>
          </cell>
          <cell r="O472">
            <v>1.1099441458118218</v>
          </cell>
          <cell r="Q472">
            <v>-1.1099441458118218</v>
          </cell>
          <cell r="R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  <cell r="AD472">
            <v>0</v>
          </cell>
          <cell r="AF472">
            <v>0</v>
          </cell>
          <cell r="AG472">
            <v>0</v>
          </cell>
          <cell r="AI472">
            <v>0</v>
          </cell>
          <cell r="AJ472">
            <v>0</v>
          </cell>
          <cell r="AM472">
            <v>0</v>
          </cell>
          <cell r="AP472">
            <v>0</v>
          </cell>
          <cell r="AS472">
            <v>0</v>
          </cell>
          <cell r="AV472">
            <v>0</v>
          </cell>
          <cell r="AX472">
            <v>0</v>
          </cell>
        </row>
        <row r="473">
          <cell r="A473">
            <v>13301</v>
          </cell>
          <cell r="E473" t="str">
            <v>Nanticoke TS: Add 500 kV, 350 MVAR SVC and 2 x 27 kV, 150 MVAR Reactors on Existing Tertiaries</v>
          </cell>
          <cell r="O473">
            <v>15.198094097436405</v>
          </cell>
          <cell r="Q473">
            <v>-4.3980940974364042</v>
          </cell>
          <cell r="R473">
            <v>10.8</v>
          </cell>
          <cell r="T473">
            <v>0.72399999999999842</v>
          </cell>
          <cell r="U473">
            <v>11.523999999999999</v>
          </cell>
          <cell r="W473">
            <v>-7.0038949999999991</v>
          </cell>
          <cell r="X473">
            <v>4.520105</v>
          </cell>
          <cell r="Z473">
            <v>2.2499999999947562E-4</v>
          </cell>
          <cell r="AA473">
            <v>4.5203299999999995</v>
          </cell>
          <cell r="AD473">
            <v>4.5203299999999995</v>
          </cell>
          <cell r="AF473">
            <v>-3.5203299999999995</v>
          </cell>
          <cell r="AG473">
            <v>1</v>
          </cell>
          <cell r="AI473">
            <v>-5.5000000000000049E-2</v>
          </cell>
          <cell r="AJ473">
            <v>0.94499999999999995</v>
          </cell>
          <cell r="AM473">
            <v>0.94499999999999995</v>
          </cell>
          <cell r="AP473">
            <v>0.94499999999999995</v>
          </cell>
          <cell r="AS473">
            <v>0.94499999999999995</v>
          </cell>
          <cell r="AV473">
            <v>0.94499999999999995</v>
          </cell>
          <cell r="AX473">
            <v>0.94499999999999995</v>
          </cell>
        </row>
        <row r="474">
          <cell r="A474">
            <v>13315</v>
          </cell>
          <cell r="E474" t="str">
            <v>BSPS Modificatiions for Bruce for 2009</v>
          </cell>
          <cell r="O474">
            <v>3.9947206123479604</v>
          </cell>
          <cell r="Q474">
            <v>0.85227938765204003</v>
          </cell>
          <cell r="R474">
            <v>4.8470000000000004</v>
          </cell>
          <cell r="T474">
            <v>-0.48726600000000087</v>
          </cell>
          <cell r="U474">
            <v>4.3597339999999996</v>
          </cell>
          <cell r="W474">
            <v>0.37726600000000055</v>
          </cell>
          <cell r="X474">
            <v>4.7370000000000001</v>
          </cell>
          <cell r="Z474">
            <v>-0.20600000000000041</v>
          </cell>
          <cell r="AA474">
            <v>4.5309999999999997</v>
          </cell>
          <cell r="AD474">
            <v>4.5309999999999997</v>
          </cell>
          <cell r="AF474">
            <v>-0.17300000000000004</v>
          </cell>
          <cell r="AG474">
            <v>4.3579999999999997</v>
          </cell>
          <cell r="AI474">
            <v>-0.76500000000000001</v>
          </cell>
          <cell r="AJ474">
            <v>3.5929999999999995</v>
          </cell>
          <cell r="AM474">
            <v>3.5929999999999995</v>
          </cell>
          <cell r="AP474">
            <v>3.5929999999999995</v>
          </cell>
          <cell r="AS474">
            <v>3.5929999999999995</v>
          </cell>
          <cell r="AV474">
            <v>3.5929999999999995</v>
          </cell>
          <cell r="AX474">
            <v>3.5929999999999995</v>
          </cell>
        </row>
        <row r="475">
          <cell r="A475">
            <v>13383</v>
          </cell>
          <cell r="E475" t="str">
            <v>Replacement of Transformer Rod Gaps with Surge Arresters</v>
          </cell>
          <cell r="O475">
            <v>1.1099441458118218</v>
          </cell>
          <cell r="Q475">
            <v>-0.15394414581182181</v>
          </cell>
          <cell r="R475">
            <v>0.95599999999999996</v>
          </cell>
          <cell r="T475">
            <v>-3.2000000000000028E-2</v>
          </cell>
          <cell r="U475">
            <v>0.92399999999999993</v>
          </cell>
          <cell r="W475">
            <v>-0.10399999999999998</v>
          </cell>
          <cell r="X475">
            <v>0.82</v>
          </cell>
          <cell r="Z475">
            <v>0</v>
          </cell>
          <cell r="AA475">
            <v>0.82</v>
          </cell>
          <cell r="AD475">
            <v>0.82</v>
          </cell>
          <cell r="AF475">
            <v>-4.7999999999999932E-2</v>
          </cell>
          <cell r="AG475">
            <v>0.77200000000000002</v>
          </cell>
          <cell r="AI475">
            <v>-6.0000000000000053E-3</v>
          </cell>
          <cell r="AJ475">
            <v>0.76600000000000001</v>
          </cell>
          <cell r="AM475">
            <v>0.76600000000000001</v>
          </cell>
          <cell r="AP475">
            <v>0.76600000000000001</v>
          </cell>
          <cell r="AS475">
            <v>0.76600000000000001</v>
          </cell>
          <cell r="AV475">
            <v>0.76600000000000001</v>
          </cell>
          <cell r="AX475">
            <v>0.76600000000000001</v>
          </cell>
        </row>
        <row r="476">
          <cell r="A476">
            <v>13504</v>
          </cell>
          <cell r="E476" t="str">
            <v>Build two 3-km circuits from Hurontario SS to Jim Yarrow Junction</v>
          </cell>
          <cell r="O476">
            <v>30.25985921803284</v>
          </cell>
          <cell r="Q476">
            <v>4.6191407819671575</v>
          </cell>
          <cell r="R476">
            <v>34.878999999999998</v>
          </cell>
          <cell r="T476">
            <v>7.8000000000002956E-2</v>
          </cell>
          <cell r="U476">
            <v>34.957000000000001</v>
          </cell>
          <cell r="W476">
            <v>-6.0034120000000009</v>
          </cell>
          <cell r="X476">
            <v>28.953588</v>
          </cell>
          <cell r="Z476">
            <v>-0.12858800000000059</v>
          </cell>
          <cell r="AA476">
            <v>28.824999999999999</v>
          </cell>
          <cell r="AD476">
            <v>28.824999999999999</v>
          </cell>
          <cell r="AF476">
            <v>-4.2929999999999993</v>
          </cell>
          <cell r="AG476">
            <v>24.532</v>
          </cell>
          <cell r="AI476">
            <v>0.11899999999999977</v>
          </cell>
          <cell r="AJ476">
            <v>24.651</v>
          </cell>
          <cell r="AM476">
            <v>24.651</v>
          </cell>
          <cell r="AP476">
            <v>24.651</v>
          </cell>
          <cell r="AS476">
            <v>24.651</v>
          </cell>
          <cell r="AV476">
            <v>24.651</v>
          </cell>
          <cell r="AX476">
            <v>24.651</v>
          </cell>
        </row>
        <row r="477">
          <cell r="A477">
            <v>13547</v>
          </cell>
          <cell r="E477" t="str">
            <v>Cherrywood TS x Claireville TS: Unbundle 500kV circuits C550V/C551V</v>
          </cell>
          <cell r="O477">
            <v>40.350696864997985</v>
          </cell>
          <cell r="Q477">
            <v>18.706303135002017</v>
          </cell>
          <cell r="R477">
            <v>59.057000000000002</v>
          </cell>
          <cell r="T477">
            <v>3.52</v>
          </cell>
          <cell r="U477">
            <v>62.577000000000005</v>
          </cell>
          <cell r="W477">
            <v>1.580999999999996</v>
          </cell>
          <cell r="X477">
            <v>64.158000000000001</v>
          </cell>
          <cell r="Z477">
            <v>7.6269999999999953</v>
          </cell>
          <cell r="AA477">
            <v>71.784999999999997</v>
          </cell>
          <cell r="AD477">
            <v>71.784999999999997</v>
          </cell>
          <cell r="AF477">
            <v>0.20799999999999841</v>
          </cell>
          <cell r="AG477">
            <v>71.992999999999995</v>
          </cell>
          <cell r="AI477">
            <v>0.50500000000000966</v>
          </cell>
          <cell r="AJ477">
            <v>72.498000000000005</v>
          </cell>
          <cell r="AM477">
            <v>72.498000000000005</v>
          </cell>
          <cell r="AP477">
            <v>72.498000000000005</v>
          </cell>
          <cell r="AS477">
            <v>72.498000000000005</v>
          </cell>
          <cell r="AV477">
            <v>72.498000000000005</v>
          </cell>
          <cell r="AX477">
            <v>72.498000000000005</v>
          </cell>
        </row>
        <row r="478">
          <cell r="A478">
            <v>13615</v>
          </cell>
          <cell r="E478" t="str">
            <v>Northeast Transmission Reinforcement: Install SVC's at Porcupine TS &amp; Kirkland Lake TS</v>
          </cell>
          <cell r="O478">
            <v>48.541887561727798</v>
          </cell>
          <cell r="Q478">
            <v>14.757112438272202</v>
          </cell>
          <cell r="R478">
            <v>63.298999999999999</v>
          </cell>
          <cell r="T478">
            <v>-8</v>
          </cell>
          <cell r="U478">
            <v>55.298999999999999</v>
          </cell>
          <cell r="W478">
            <v>-9.9335500000000039</v>
          </cell>
          <cell r="X478">
            <v>45.365449999999996</v>
          </cell>
          <cell r="Z478">
            <v>-16.286449999999999</v>
          </cell>
          <cell r="AA478">
            <v>29.078999999999997</v>
          </cell>
          <cell r="AD478">
            <v>29.078999999999997</v>
          </cell>
          <cell r="AF478">
            <v>-11.888999999999996</v>
          </cell>
          <cell r="AG478">
            <v>17.190000000000001</v>
          </cell>
          <cell r="AI478">
            <v>-0.16600000000000037</v>
          </cell>
          <cell r="AJ478">
            <v>17.024000000000001</v>
          </cell>
          <cell r="AM478">
            <v>17.024000000000001</v>
          </cell>
          <cell r="AP478">
            <v>17.024000000000001</v>
          </cell>
          <cell r="AS478">
            <v>17.024000000000001</v>
          </cell>
          <cell r="AV478">
            <v>17.024000000000001</v>
          </cell>
          <cell r="AX478">
            <v>17.024000000000001</v>
          </cell>
        </row>
        <row r="479">
          <cell r="A479">
            <v>13658</v>
          </cell>
          <cell r="E479" t="str">
            <v>B4V/B5V Upgrade: Hanover TS x Orangeville TS section</v>
          </cell>
          <cell r="O479">
            <v>0</v>
          </cell>
          <cell r="Q479">
            <v>1.1559999999999999</v>
          </cell>
          <cell r="R479">
            <v>1.1559999999999999</v>
          </cell>
          <cell r="T479">
            <v>1.9150000000001111E-3</v>
          </cell>
          <cell r="U479">
            <v>1.157915</v>
          </cell>
          <cell r="W479">
            <v>-5.1915000000000155E-2</v>
          </cell>
          <cell r="X479">
            <v>1.1059999999999999</v>
          </cell>
          <cell r="Z479">
            <v>0.15300000000000002</v>
          </cell>
          <cell r="AA479">
            <v>1.2589999999999999</v>
          </cell>
          <cell r="AD479">
            <v>1.2589999999999999</v>
          </cell>
          <cell r="AF479">
            <v>2.200000000000002E-2</v>
          </cell>
          <cell r="AG479">
            <v>1.2809999999999999</v>
          </cell>
          <cell r="AI479">
            <v>0</v>
          </cell>
          <cell r="AJ479">
            <v>1.2809999999999999</v>
          </cell>
          <cell r="AM479">
            <v>1.2809999999999999</v>
          </cell>
          <cell r="AP479">
            <v>1.2809999999999999</v>
          </cell>
          <cell r="AS479">
            <v>1.2809999999999999</v>
          </cell>
          <cell r="AV479">
            <v>1.2809999999999999</v>
          </cell>
          <cell r="AX479">
            <v>1.2809999999999999</v>
          </cell>
        </row>
        <row r="480">
          <cell r="A480">
            <v>13661</v>
          </cell>
          <cell r="E480" t="str">
            <v>Burlington TS: Increase  Station Load Capacity</v>
          </cell>
          <cell r="O480">
            <v>2.3703556387459055</v>
          </cell>
          <cell r="Q480">
            <v>1.4296443612540943</v>
          </cell>
          <cell r="R480">
            <v>3.8</v>
          </cell>
          <cell r="T480">
            <v>9.9999999999988987E-4</v>
          </cell>
          <cell r="U480">
            <v>3.8009999999999997</v>
          </cell>
          <cell r="W480">
            <v>-6.9999999999996732E-3</v>
          </cell>
          <cell r="X480">
            <v>3.794</v>
          </cell>
          <cell r="Z480">
            <v>-0.11212600000000039</v>
          </cell>
          <cell r="AA480">
            <v>3.6818739999999996</v>
          </cell>
          <cell r="AD480">
            <v>3.6818739999999996</v>
          </cell>
          <cell r="AF480">
            <v>2.2126000000000534E-2</v>
          </cell>
          <cell r="AG480">
            <v>3.7040000000000002</v>
          </cell>
          <cell r="AI480">
            <v>7.8999999999999737E-2</v>
          </cell>
          <cell r="AJ480">
            <v>3.7829999999999999</v>
          </cell>
          <cell r="AM480">
            <v>3.7829999999999999</v>
          </cell>
          <cell r="AP480">
            <v>3.7829999999999999</v>
          </cell>
          <cell r="AS480">
            <v>3.7829999999999999</v>
          </cell>
          <cell r="AV480">
            <v>3.7829999999999999</v>
          </cell>
          <cell r="AX480">
            <v>3.7829999999999999</v>
          </cell>
        </row>
        <row r="481">
          <cell r="A481">
            <v>13701</v>
          </cell>
          <cell r="E481" t="str">
            <v>Woodstock Area Transmssion Reinforcement (WATR)</v>
          </cell>
          <cell r="O481">
            <v>32.277185130033516</v>
          </cell>
          <cell r="Q481">
            <v>-15.708185130033517</v>
          </cell>
          <cell r="R481">
            <v>16.568999999999999</v>
          </cell>
          <cell r="T481">
            <v>0.69499999999999995</v>
          </cell>
          <cell r="U481">
            <v>17.263999999999999</v>
          </cell>
          <cell r="W481">
            <v>-0.21300000000000097</v>
          </cell>
          <cell r="X481">
            <v>17.050999999999998</v>
          </cell>
          <cell r="Z481">
            <v>0</v>
          </cell>
          <cell r="AA481">
            <v>17.050999999999998</v>
          </cell>
          <cell r="AD481">
            <v>17.050999999999998</v>
          </cell>
          <cell r="AF481">
            <v>-0.75099999999999767</v>
          </cell>
          <cell r="AG481">
            <v>16.3</v>
          </cell>
          <cell r="AI481">
            <v>5.4259999999999984</v>
          </cell>
          <cell r="AJ481">
            <v>21.725999999999999</v>
          </cell>
          <cell r="AM481">
            <v>21.725999999999999</v>
          </cell>
          <cell r="AP481">
            <v>21.725999999999999</v>
          </cell>
          <cell r="AS481">
            <v>21.725999999999999</v>
          </cell>
          <cell r="AV481">
            <v>21.725999999999999</v>
          </cell>
          <cell r="AX481">
            <v>21.725999999999999</v>
          </cell>
        </row>
        <row r="482">
          <cell r="A482">
            <v>13912</v>
          </cell>
          <cell r="E482" t="str">
            <v>D9HS/D10S/Q11S Upgrades (St. Catherines area Upgrades)</v>
          </cell>
          <cell r="O482">
            <v>1.018748087792585</v>
          </cell>
          <cell r="Q482">
            <v>0.53025191220741497</v>
          </cell>
          <cell r="R482">
            <v>1.5489999999999999</v>
          </cell>
          <cell r="T482">
            <v>0.14274399999999998</v>
          </cell>
          <cell r="U482">
            <v>1.6917439999999999</v>
          </cell>
          <cell r="W482">
            <v>0.17625599999999997</v>
          </cell>
          <cell r="X482">
            <v>1.8679999999999999</v>
          </cell>
          <cell r="Z482">
            <v>0.1120000000000001</v>
          </cell>
          <cell r="AA482">
            <v>1.98</v>
          </cell>
          <cell r="AD482">
            <v>1.98</v>
          </cell>
          <cell r="AF482">
            <v>0.65700000000000003</v>
          </cell>
          <cell r="AG482">
            <v>2.637</v>
          </cell>
          <cell r="AI482">
            <v>0.10099999999999998</v>
          </cell>
          <cell r="AJ482">
            <v>2.738</v>
          </cell>
          <cell r="AM482">
            <v>2.738</v>
          </cell>
          <cell r="AP482">
            <v>2.738</v>
          </cell>
          <cell r="AS482">
            <v>2.738</v>
          </cell>
          <cell r="AV482">
            <v>2.738</v>
          </cell>
          <cell r="AX482">
            <v>2.738</v>
          </cell>
        </row>
        <row r="483">
          <cell r="A483" t="str">
            <v>13989</v>
          </cell>
          <cell r="E483" t="str">
            <v>HV Shunt Caps Fast TRV Issue</v>
          </cell>
          <cell r="O483">
            <v>0</v>
          </cell>
          <cell r="Q483">
            <v>12.36</v>
          </cell>
          <cell r="R483">
            <v>12.36</v>
          </cell>
          <cell r="T483">
            <v>3.7839999933453328E-7</v>
          </cell>
          <cell r="U483">
            <v>12.360000378399999</v>
          </cell>
          <cell r="W483">
            <v>1.6049996216000011</v>
          </cell>
          <cell r="X483">
            <v>13.965</v>
          </cell>
          <cell r="Z483">
            <v>-0.17100000000000115</v>
          </cell>
          <cell r="AA483">
            <v>13.793999999999999</v>
          </cell>
          <cell r="AD483">
            <v>13.793999999999999</v>
          </cell>
          <cell r="AF483">
            <v>2.4160000000000021</v>
          </cell>
          <cell r="AG483">
            <v>16.21</v>
          </cell>
          <cell r="AI483">
            <v>2.54</v>
          </cell>
          <cell r="AJ483">
            <v>18.75</v>
          </cell>
          <cell r="AM483">
            <v>18.75</v>
          </cell>
          <cell r="AP483">
            <v>18.75</v>
          </cell>
          <cell r="AS483">
            <v>18.75</v>
          </cell>
          <cell r="AV483">
            <v>18.75</v>
          </cell>
          <cell r="AX483">
            <v>18.75</v>
          </cell>
        </row>
        <row r="484">
          <cell r="A484" t="str">
            <v>14180</v>
          </cell>
          <cell r="E484" t="str">
            <v>Lambton TS Station Upgrade</v>
          </cell>
          <cell r="O484">
            <v>0</v>
          </cell>
          <cell r="Q484">
            <v>4.5</v>
          </cell>
          <cell r="R484">
            <v>4.5</v>
          </cell>
          <cell r="T484">
            <v>-1.5</v>
          </cell>
          <cell r="U484">
            <v>3</v>
          </cell>
          <cell r="W484">
            <v>-2</v>
          </cell>
          <cell r="X484">
            <v>1</v>
          </cell>
          <cell r="Z484">
            <v>5.4551000000000016E-2</v>
          </cell>
          <cell r="AA484">
            <v>1.054551</v>
          </cell>
          <cell r="AD484">
            <v>1.054551</v>
          </cell>
          <cell r="AF484">
            <v>-9.0551000000000048E-2</v>
          </cell>
          <cell r="AG484">
            <v>0.96399999999999997</v>
          </cell>
          <cell r="AI484">
            <v>0</v>
          </cell>
          <cell r="AJ484">
            <v>0.96399999999999997</v>
          </cell>
          <cell r="AM484">
            <v>0.96399999999999997</v>
          </cell>
          <cell r="AP484">
            <v>0.96399999999999997</v>
          </cell>
          <cell r="AS484">
            <v>0.96399999999999997</v>
          </cell>
          <cell r="AV484">
            <v>0.96399999999999997</v>
          </cell>
          <cell r="AX484">
            <v>0.96399999999999997</v>
          </cell>
        </row>
        <row r="485">
          <cell r="A485">
            <v>14482</v>
          </cell>
          <cell r="E485" t="str">
            <v>Pinard TS: New 230kV K-Bus Circuit Switcher</v>
          </cell>
          <cell r="O485">
            <v>1.0793811411386962</v>
          </cell>
          <cell r="Q485">
            <v>-0.23338114113869624</v>
          </cell>
          <cell r="R485">
            <v>0.84599999999999997</v>
          </cell>
          <cell r="T485">
            <v>-0.16573300000000002</v>
          </cell>
          <cell r="U485">
            <v>0.68026699999999996</v>
          </cell>
          <cell r="W485">
            <v>-1.3267000000000029E-2</v>
          </cell>
          <cell r="X485">
            <v>0.66699999999999993</v>
          </cell>
          <cell r="Z485">
            <v>-9.000000000000008E-3</v>
          </cell>
          <cell r="AA485">
            <v>0.65799999999999992</v>
          </cell>
          <cell r="AD485">
            <v>0.65799999999999992</v>
          </cell>
          <cell r="AF485">
            <v>1.8000000000000127E-2</v>
          </cell>
          <cell r="AG485">
            <v>0.67600000000000005</v>
          </cell>
          <cell r="AI485">
            <v>-9.5000000000000084E-2</v>
          </cell>
          <cell r="AJ485">
            <v>0.58099999999999996</v>
          </cell>
          <cell r="AM485">
            <v>0.58099999999999996</v>
          </cell>
          <cell r="AP485">
            <v>0.58099999999999996</v>
          </cell>
          <cell r="AS485">
            <v>0.58099999999999996</v>
          </cell>
          <cell r="AV485">
            <v>0.58099999999999996</v>
          </cell>
          <cell r="AX485">
            <v>0.58099999999999996</v>
          </cell>
        </row>
        <row r="486">
          <cell r="A486">
            <v>14624</v>
          </cell>
          <cell r="E486" t="str">
            <v>Mississagi TS - Install 2x75 MVAr Shunt Cap Banks</v>
          </cell>
          <cell r="O486">
            <v>2.9052501742798547</v>
          </cell>
          <cell r="Q486">
            <v>-2.2250174279854651E-2</v>
          </cell>
          <cell r="R486">
            <v>2.883</v>
          </cell>
          <cell r="T486">
            <v>-2.8615029999999999</v>
          </cell>
          <cell r="U486">
            <v>2.1497000000000099E-2</v>
          </cell>
          <cell r="W486">
            <v>0.4785029999999999</v>
          </cell>
          <cell r="X486">
            <v>0.5</v>
          </cell>
          <cell r="Z486">
            <v>7.1999999999960984E-5</v>
          </cell>
          <cell r="AA486">
            <v>0.50007199999999996</v>
          </cell>
          <cell r="AD486">
            <v>0.50007199999999996</v>
          </cell>
          <cell r="AF486">
            <v>-0.40007199999999998</v>
          </cell>
          <cell r="AG486">
            <v>9.9999999999999978E-2</v>
          </cell>
          <cell r="AI486">
            <v>-9.9999999999997313E-4</v>
          </cell>
          <cell r="AJ486">
            <v>9.9000000000000005E-2</v>
          </cell>
          <cell r="AM486">
            <v>9.9000000000000005E-2</v>
          </cell>
          <cell r="AP486">
            <v>9.9000000000000005E-2</v>
          </cell>
          <cell r="AS486">
            <v>9.9000000000000005E-2</v>
          </cell>
          <cell r="AV486">
            <v>9.9000000000000005E-2</v>
          </cell>
          <cell r="AX486">
            <v>9.9000000000000005E-2</v>
          </cell>
        </row>
        <row r="487">
          <cell r="A487">
            <v>14626</v>
          </cell>
          <cell r="E487" t="str">
            <v>Algoma TS - 100 MVAr Shunt Cap Bank</v>
          </cell>
          <cell r="O487">
            <v>4.5495410715285232</v>
          </cell>
          <cell r="Q487">
            <v>-2.038541071528523</v>
          </cell>
          <cell r="R487">
            <v>2.5110000000000001</v>
          </cell>
          <cell r="T487">
            <v>-2.4935350000000001</v>
          </cell>
          <cell r="U487">
            <v>1.7465000000000064E-2</v>
          </cell>
          <cell r="W487">
            <v>0.48253499999999994</v>
          </cell>
          <cell r="X487">
            <v>0.5</v>
          </cell>
          <cell r="Z487">
            <v>2.3729999999999585E-3</v>
          </cell>
          <cell r="AA487">
            <v>0.50237299999999996</v>
          </cell>
          <cell r="AD487">
            <v>0.50237299999999996</v>
          </cell>
          <cell r="AF487">
            <v>-0.40237299999999998</v>
          </cell>
          <cell r="AG487">
            <v>9.9999999999999978E-2</v>
          </cell>
          <cell r="AI487">
            <v>-2.9999999999999749E-3</v>
          </cell>
          <cell r="AJ487">
            <v>9.7000000000000003E-2</v>
          </cell>
          <cell r="AM487">
            <v>9.7000000000000003E-2</v>
          </cell>
          <cell r="AP487">
            <v>9.7000000000000003E-2</v>
          </cell>
          <cell r="AS487">
            <v>9.7000000000000003E-2</v>
          </cell>
          <cell r="AV487">
            <v>9.7000000000000003E-2</v>
          </cell>
          <cell r="AX487">
            <v>9.7000000000000003E-2</v>
          </cell>
        </row>
        <row r="488">
          <cell r="A488" t="str">
            <v>14633</v>
          </cell>
          <cell r="E488" t="str">
            <v>Tembec Spruce Falls Supply Reinforcement - Interim Solution</v>
          </cell>
          <cell r="O488">
            <v>0</v>
          </cell>
          <cell r="Q488">
            <v>2.4279999999999999</v>
          </cell>
          <cell r="R488">
            <v>2.4279999999999999</v>
          </cell>
          <cell r="T488">
            <v>-0.11399999999999988</v>
          </cell>
          <cell r="U488">
            <v>2.3140000000000001</v>
          </cell>
          <cell r="W488">
            <v>0.12799999999999967</v>
          </cell>
          <cell r="X488">
            <v>2.4419999999999997</v>
          </cell>
          <cell r="Z488">
            <v>0.22</v>
          </cell>
          <cell r="AA488">
            <v>2.6619999999999999</v>
          </cell>
          <cell r="AD488">
            <v>2.6619999999999999</v>
          </cell>
          <cell r="AF488">
            <v>0.51</v>
          </cell>
          <cell r="AG488">
            <v>3.1719999999999997</v>
          </cell>
          <cell r="AI488">
            <v>-1.399999999999979E-2</v>
          </cell>
          <cell r="AJ488">
            <v>3.1579999999999999</v>
          </cell>
          <cell r="AM488">
            <v>3.1579999999999999</v>
          </cell>
          <cell r="AP488">
            <v>3.1579999999999999</v>
          </cell>
          <cell r="AS488">
            <v>3.1579999999999999</v>
          </cell>
          <cell r="AV488">
            <v>3.1579999999999999</v>
          </cell>
          <cell r="AX488">
            <v>3.1579999999999999</v>
          </cell>
        </row>
        <row r="489">
          <cell r="A489">
            <v>14706</v>
          </cell>
          <cell r="E489" t="str">
            <v>Burlington TS:  Replace 12--115 kV Circuit Breakers</v>
          </cell>
          <cell r="O489">
            <v>3.0259859218032843</v>
          </cell>
          <cell r="Q489">
            <v>0.45801407819671569</v>
          </cell>
          <cell r="R489">
            <v>3.484</v>
          </cell>
          <cell r="T489">
            <v>-3.4690669999999999</v>
          </cell>
          <cell r="U489">
            <v>1.4933000000000085E-2</v>
          </cell>
          <cell r="W489">
            <v>2.4626999999999913E-2</v>
          </cell>
          <cell r="X489">
            <v>3.9559999999999998E-2</v>
          </cell>
          <cell r="Z489">
            <v>4.4494400000000001</v>
          </cell>
          <cell r="AA489">
            <v>4.4889999999999999</v>
          </cell>
          <cell r="AD489">
            <v>4.4889999999999999</v>
          </cell>
          <cell r="AF489">
            <v>0.28300000000000036</v>
          </cell>
          <cell r="AG489">
            <v>4.7720000000000002</v>
          </cell>
          <cell r="AI489">
            <v>-2.0000000000006679E-3</v>
          </cell>
          <cell r="AJ489">
            <v>4.7699999999999996</v>
          </cell>
          <cell r="AM489">
            <v>4.7699999999999996</v>
          </cell>
          <cell r="AP489">
            <v>4.7699999999999996</v>
          </cell>
          <cell r="AS489">
            <v>4.7699999999999996</v>
          </cell>
          <cell r="AV489">
            <v>4.7699999999999996</v>
          </cell>
          <cell r="AX489">
            <v>4.7699999999999996</v>
          </cell>
        </row>
        <row r="490">
          <cell r="A490">
            <v>14809</v>
          </cell>
          <cell r="E490" t="str">
            <v>Detweiler TS: Add 230 kV, 350 MVAR SVC</v>
          </cell>
          <cell r="O490">
            <v>13.073625784259351</v>
          </cell>
          <cell r="Q490">
            <v>-4.2736257842593499</v>
          </cell>
          <cell r="R490">
            <v>8.8000000000000007</v>
          </cell>
          <cell r="T490">
            <v>-0.19900000000000162</v>
          </cell>
          <cell r="U490">
            <v>8.6009999999999991</v>
          </cell>
          <cell r="W490">
            <v>-4.0799689999999993</v>
          </cell>
          <cell r="X490">
            <v>4.5210309999999998</v>
          </cell>
          <cell r="Z490">
            <v>2.7046999999999599E-2</v>
          </cell>
          <cell r="AA490">
            <v>4.5480779999999994</v>
          </cell>
          <cell r="AD490">
            <v>4.5480779999999994</v>
          </cell>
          <cell r="AF490">
            <v>-3.5110779999999995</v>
          </cell>
          <cell r="AG490">
            <v>1.0369999999999999</v>
          </cell>
          <cell r="AI490">
            <v>-0.01</v>
          </cell>
          <cell r="AJ490">
            <v>1.0269999999999999</v>
          </cell>
          <cell r="AM490">
            <v>1.0269999999999999</v>
          </cell>
          <cell r="AP490">
            <v>1.0269999999999999</v>
          </cell>
          <cell r="AS490">
            <v>1.0269999999999999</v>
          </cell>
          <cell r="AV490">
            <v>1.0269999999999999</v>
          </cell>
          <cell r="AX490">
            <v>1.0269999999999999</v>
          </cell>
        </row>
        <row r="491">
          <cell r="A491">
            <v>14894</v>
          </cell>
          <cell r="E491" t="str">
            <v xml:space="preserve">Install Seven (7) 220 kV Capacitor Banks in SWO: OPA Near-Term Measures for Bruce Area Generation </v>
          </cell>
          <cell r="O491">
            <v>34.187127101339627</v>
          </cell>
          <cell r="Q491">
            <v>1.7298728986603749</v>
          </cell>
          <cell r="R491">
            <v>35.917000000000002</v>
          </cell>
          <cell r="T491">
            <v>0.97699999999999676</v>
          </cell>
          <cell r="U491">
            <v>36.893999999999998</v>
          </cell>
          <cell r="W491">
            <v>-0.12119100000000316</v>
          </cell>
          <cell r="X491">
            <v>36.772808999999995</v>
          </cell>
          <cell r="Z491">
            <v>-0.9498089999999948</v>
          </cell>
          <cell r="AA491">
            <v>35.823</v>
          </cell>
          <cell r="AD491">
            <v>35.823</v>
          </cell>
          <cell r="AF491">
            <v>-0.19200000000000017</v>
          </cell>
          <cell r="AG491">
            <v>35.631</v>
          </cell>
          <cell r="AI491">
            <v>-6</v>
          </cell>
          <cell r="AJ491">
            <v>29.631</v>
          </cell>
          <cell r="AM491">
            <v>29.631</v>
          </cell>
          <cell r="AP491">
            <v>29.631</v>
          </cell>
          <cell r="AS491">
            <v>29.631</v>
          </cell>
          <cell r="AV491">
            <v>29.631</v>
          </cell>
          <cell r="AX491">
            <v>29.631</v>
          </cell>
        </row>
        <row r="492">
          <cell r="A492">
            <v>15256</v>
          </cell>
          <cell r="E492" t="str">
            <v>Various lines and TSs outliers-inliers</v>
          </cell>
          <cell r="O492">
            <v>1.3117521723230618</v>
          </cell>
          <cell r="Q492">
            <v>-1.3117521723230618</v>
          </cell>
          <cell r="R492">
            <v>0</v>
          </cell>
          <cell r="T492">
            <v>0</v>
          </cell>
          <cell r="U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  <cell r="AD492">
            <v>0</v>
          </cell>
          <cell r="AF492">
            <v>0</v>
          </cell>
          <cell r="AG492">
            <v>0</v>
          </cell>
          <cell r="AI492">
            <v>0</v>
          </cell>
          <cell r="AJ492">
            <v>0</v>
          </cell>
          <cell r="AM492">
            <v>0</v>
          </cell>
          <cell r="AP492">
            <v>0</v>
          </cell>
          <cell r="AS492">
            <v>0</v>
          </cell>
          <cell r="AV492">
            <v>0</v>
          </cell>
          <cell r="AX492">
            <v>0</v>
          </cell>
        </row>
        <row r="493">
          <cell r="A493">
            <v>15257</v>
          </cell>
          <cell r="E493" t="str">
            <v>Projects to ensure compliace/mitigate high risk</v>
          </cell>
          <cell r="O493">
            <v>1.7153682253455422</v>
          </cell>
          <cell r="Q493">
            <v>-1.7153682253455422</v>
          </cell>
          <cell r="R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  <cell r="AD493">
            <v>0</v>
          </cell>
          <cell r="AF493">
            <v>0</v>
          </cell>
          <cell r="AG493">
            <v>0</v>
          </cell>
          <cell r="AI493">
            <v>0</v>
          </cell>
          <cell r="AJ493">
            <v>0</v>
          </cell>
          <cell r="AM493">
            <v>0</v>
          </cell>
          <cell r="AP493">
            <v>0</v>
          </cell>
          <cell r="AS493">
            <v>0</v>
          </cell>
          <cell r="AV493">
            <v>0</v>
          </cell>
          <cell r="AX493">
            <v>0</v>
          </cell>
        </row>
        <row r="494">
          <cell r="A494">
            <v>15514</v>
          </cell>
          <cell r="E494" t="str">
            <v>DG Feeder Teleprotection - Optic Fiber Solutions</v>
          </cell>
          <cell r="O494">
            <v>3.2281856435315359</v>
          </cell>
          <cell r="Q494">
            <v>-3.2281856435315359</v>
          </cell>
          <cell r="R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  <cell r="AD494">
            <v>0</v>
          </cell>
          <cell r="AF494">
            <v>0</v>
          </cell>
          <cell r="AG494">
            <v>0</v>
          </cell>
          <cell r="AI494">
            <v>0</v>
          </cell>
          <cell r="AJ494">
            <v>0</v>
          </cell>
          <cell r="AM494">
            <v>0</v>
          </cell>
          <cell r="AP494">
            <v>0</v>
          </cell>
          <cell r="AS494">
            <v>0</v>
          </cell>
          <cell r="AV494">
            <v>0</v>
          </cell>
          <cell r="AX494">
            <v>0</v>
          </cell>
        </row>
        <row r="495">
          <cell r="A495" t="str">
            <v>15555</v>
          </cell>
          <cell r="E495" t="str">
            <v>Essa TS Install Cap Bank</v>
          </cell>
          <cell r="O495">
            <v>0</v>
          </cell>
          <cell r="Q495">
            <v>1.861</v>
          </cell>
          <cell r="R495">
            <v>1.861</v>
          </cell>
          <cell r="T495">
            <v>-1.840576</v>
          </cell>
          <cell r="U495">
            <v>2.0423999999999998E-2</v>
          </cell>
          <cell r="W495">
            <v>-2.0423999999999998E-2</v>
          </cell>
          <cell r="X495">
            <v>0</v>
          </cell>
          <cell r="Z495">
            <v>3.2507000000000001E-2</v>
          </cell>
          <cell r="AA495">
            <v>3.2507000000000001E-2</v>
          </cell>
          <cell r="AD495">
            <v>3.2507000000000001E-2</v>
          </cell>
          <cell r="AF495">
            <v>1.7493000000000002E-2</v>
          </cell>
          <cell r="AG495">
            <v>0.05</v>
          </cell>
          <cell r="AI495">
            <v>4.8000000000000001E-2</v>
          </cell>
          <cell r="AJ495">
            <v>9.8000000000000004E-2</v>
          </cell>
          <cell r="AM495">
            <v>9.8000000000000004E-2</v>
          </cell>
          <cell r="AP495">
            <v>9.8000000000000004E-2</v>
          </cell>
          <cell r="AS495">
            <v>9.8000000000000004E-2</v>
          </cell>
          <cell r="AV495">
            <v>9.8000000000000004E-2</v>
          </cell>
          <cell r="AX495">
            <v>9.8000000000000004E-2</v>
          </cell>
        </row>
        <row r="496">
          <cell r="A496" t="str">
            <v>DLS-O</v>
          </cell>
          <cell r="E496" t="str">
            <v>Other Development: Lines &amp; Stations P&amp;Ps</v>
          </cell>
          <cell r="O496">
            <v>3.535797274946558</v>
          </cell>
          <cell r="Q496">
            <v>2.2192027250534418</v>
          </cell>
          <cell r="R496">
            <v>5.7549999999999999</v>
          </cell>
          <cell r="T496">
            <v>-3.651099999999996E-2</v>
          </cell>
          <cell r="U496">
            <v>5.7184889999999999</v>
          </cell>
          <cell r="W496">
            <v>2.9508209999999995</v>
          </cell>
          <cell r="X496">
            <v>8.6693099999999994</v>
          </cell>
          <cell r="Z496">
            <v>28.215689999999999</v>
          </cell>
          <cell r="AA496">
            <v>36.884999999999998</v>
          </cell>
          <cell r="AD496">
            <v>36.884999999999998</v>
          </cell>
          <cell r="AF496">
            <v>2.0480000000000018</v>
          </cell>
          <cell r="AG496">
            <v>38.933</v>
          </cell>
          <cell r="AI496">
            <v>-0.9859999999999971</v>
          </cell>
          <cell r="AJ496">
            <v>37.947000000000003</v>
          </cell>
          <cell r="AM496">
            <v>37.947000000000003</v>
          </cell>
          <cell r="AP496">
            <v>37.947000000000003</v>
          </cell>
          <cell r="AS496">
            <v>37.947000000000003</v>
          </cell>
          <cell r="AV496">
            <v>37.947000000000003</v>
          </cell>
          <cell r="AX496">
            <v>37.947000000000003</v>
          </cell>
        </row>
        <row r="497">
          <cell r="E497" t="str">
            <v>Total Development: Lines &amp; Stations</v>
          </cell>
          <cell r="O497">
            <v>508.19337584996356</v>
          </cell>
          <cell r="Q497">
            <v>91.96562415003639</v>
          </cell>
          <cell r="R497">
            <v>600.15900000000011</v>
          </cell>
          <cell r="T497">
            <v>-18.438553621599997</v>
          </cell>
          <cell r="U497">
            <v>581.72044637839986</v>
          </cell>
          <cell r="W497">
            <v>-22.952593378400017</v>
          </cell>
          <cell r="X497">
            <v>558.76785299999983</v>
          </cell>
          <cell r="Z497">
            <v>19.744893000000005</v>
          </cell>
          <cell r="AA497">
            <v>578.51274599999988</v>
          </cell>
          <cell r="AC497">
            <v>0</v>
          </cell>
          <cell r="AD497">
            <v>578.51274599999988</v>
          </cell>
          <cell r="AF497">
            <v>-42.093745999999989</v>
          </cell>
          <cell r="AG497">
            <v>536.4190000000001</v>
          </cell>
          <cell r="AI497">
            <v>-3.2009999999999974</v>
          </cell>
          <cell r="AJ497">
            <v>533.21800000000007</v>
          </cell>
          <cell r="AL497">
            <v>0</v>
          </cell>
          <cell r="AM497">
            <v>533.21800000000007</v>
          </cell>
          <cell r="AO497">
            <v>0</v>
          </cell>
          <cell r="AP497">
            <v>533.21800000000007</v>
          </cell>
          <cell r="AR497">
            <v>0</v>
          </cell>
          <cell r="AS497">
            <v>533.21800000000007</v>
          </cell>
          <cell r="AU497">
            <v>0</v>
          </cell>
          <cell r="AV497">
            <v>533.21800000000007</v>
          </cell>
          <cell r="AX497">
            <v>533.21800000000007</v>
          </cell>
        </row>
        <row r="498">
          <cell r="D498" t="str">
            <v>Projects: Refurb &amp; Replacement: Lines &amp; Stations</v>
          </cell>
        </row>
        <row r="499">
          <cell r="A499">
            <v>10522</v>
          </cell>
          <cell r="E499" t="str">
            <v>Crystal Falls TSR&amp;R</v>
          </cell>
          <cell r="O499">
            <v>3.8849999999999998</v>
          </cell>
          <cell r="R499">
            <v>3.8849999999999998</v>
          </cell>
          <cell r="T499">
            <v>-0.59</v>
          </cell>
          <cell r="U499">
            <v>3.2949999999999999</v>
          </cell>
          <cell r="W499">
            <v>-7.4000000000000288E-2</v>
          </cell>
          <cell r="X499">
            <v>3.2209999999999996</v>
          </cell>
          <cell r="Z499">
            <v>-0.72099999999999964</v>
          </cell>
          <cell r="AA499">
            <v>2.5</v>
          </cell>
          <cell r="AD499">
            <v>2.5</v>
          </cell>
          <cell r="AF499">
            <v>-0.85699999999999998</v>
          </cell>
          <cell r="AG499">
            <v>1.643</v>
          </cell>
          <cell r="AI499">
            <v>-6.0000000000000053E-2</v>
          </cell>
          <cell r="AJ499">
            <v>1.583</v>
          </cell>
          <cell r="AM499">
            <v>1.583</v>
          </cell>
          <cell r="AP499">
            <v>1.583</v>
          </cell>
          <cell r="AS499">
            <v>1.583</v>
          </cell>
          <cell r="AV499">
            <v>1.583</v>
          </cell>
          <cell r="AX499">
            <v>1.583</v>
          </cell>
        </row>
        <row r="500">
          <cell r="A500" t="str">
            <v>11669</v>
          </cell>
          <cell r="E500" t="str">
            <v>2005 Beamsville T3 : Replace T</v>
          </cell>
          <cell r="O500">
            <v>0</v>
          </cell>
          <cell r="Q500">
            <v>1.7330000000000001</v>
          </cell>
          <cell r="R500">
            <v>1.7330000000000001</v>
          </cell>
          <cell r="T500">
            <v>-0.42369200000000018</v>
          </cell>
          <cell r="U500">
            <v>1.3093079999999999</v>
          </cell>
          <cell r="W500">
            <v>-3.2299000000000078E-2</v>
          </cell>
          <cell r="X500">
            <v>1.2770089999999998</v>
          </cell>
          <cell r="Z500">
            <v>3.5789999999999988E-3</v>
          </cell>
          <cell r="AA500">
            <v>1.2805879999999998</v>
          </cell>
          <cell r="AD500">
            <v>1.2805879999999998</v>
          </cell>
          <cell r="AF500">
            <v>9.3412000000000273E-2</v>
          </cell>
          <cell r="AG500">
            <v>1.3740000000000001</v>
          </cell>
          <cell r="AI500">
            <v>3.9999999999997815E-3</v>
          </cell>
          <cell r="AJ500">
            <v>1.3779999999999999</v>
          </cell>
          <cell r="AM500">
            <v>1.3779999999999999</v>
          </cell>
          <cell r="AP500">
            <v>1.3779999999999999</v>
          </cell>
          <cell r="AS500">
            <v>1.3779999999999999</v>
          </cell>
          <cell r="AV500">
            <v>1.3779999999999999</v>
          </cell>
          <cell r="AX500">
            <v>1.3779999999999999</v>
          </cell>
        </row>
        <row r="501">
          <cell r="A501">
            <v>11801</v>
          </cell>
          <cell r="E501" t="str">
            <v>Circ. H3L Cable Replacement</v>
          </cell>
          <cell r="O501">
            <v>3.9352444731627507</v>
          </cell>
          <cell r="Q501">
            <v>-2.2242444731627504</v>
          </cell>
          <cell r="R501">
            <v>1.7110000000000003</v>
          </cell>
          <cell r="T501">
            <v>0.21699999999999964</v>
          </cell>
          <cell r="U501">
            <v>1.9279999999999999</v>
          </cell>
          <cell r="W501">
            <v>-8.0000000000000071E-2</v>
          </cell>
          <cell r="X501">
            <v>1.8479999999999999</v>
          </cell>
          <cell r="Z501">
            <v>3.5646000000000067E-2</v>
          </cell>
          <cell r="AA501">
            <v>1.8836459999999999</v>
          </cell>
          <cell r="AD501">
            <v>1.8836459999999999</v>
          </cell>
          <cell r="AF501">
            <v>-0.63764599999999994</v>
          </cell>
          <cell r="AG501">
            <v>1.246</v>
          </cell>
          <cell r="AI501">
            <v>0.50800000000000001</v>
          </cell>
          <cell r="AJ501">
            <v>1.754</v>
          </cell>
          <cell r="AM501">
            <v>1.754</v>
          </cell>
          <cell r="AP501">
            <v>1.754</v>
          </cell>
          <cell r="AS501">
            <v>1.754</v>
          </cell>
          <cell r="AV501">
            <v>1.754</v>
          </cell>
          <cell r="AX501">
            <v>1.754</v>
          </cell>
        </row>
        <row r="502">
          <cell r="A502">
            <v>11922</v>
          </cell>
          <cell r="E502" t="str">
            <v>Nanticoke TS TSI &amp; ABCB Repl. Prog.</v>
          </cell>
          <cell r="O502">
            <v>12.332922</v>
          </cell>
          <cell r="Q502">
            <v>-3.2549220000000005</v>
          </cell>
          <cell r="R502">
            <v>9.0779999999999994</v>
          </cell>
          <cell r="T502">
            <v>7.7999999999999403E-2</v>
          </cell>
          <cell r="U502">
            <v>9.1559999999999988</v>
          </cell>
          <cell r="W502">
            <v>-0.33299999999999841</v>
          </cell>
          <cell r="X502">
            <v>8.8230000000000004</v>
          </cell>
          <cell r="Z502">
            <v>-0.5210000000000008</v>
          </cell>
          <cell r="AA502">
            <v>8.3019999999999996</v>
          </cell>
          <cell r="AD502">
            <v>8.3019999999999996</v>
          </cell>
          <cell r="AF502">
            <v>0.92300000000000004</v>
          </cell>
          <cell r="AG502">
            <v>9.2249999999999996</v>
          </cell>
          <cell r="AI502">
            <v>0.48399999999999999</v>
          </cell>
          <cell r="AJ502">
            <v>9.7089999999999996</v>
          </cell>
          <cell r="AM502">
            <v>9.7089999999999996</v>
          </cell>
          <cell r="AP502">
            <v>9.7089999999999996</v>
          </cell>
          <cell r="AS502">
            <v>9.7089999999999996</v>
          </cell>
          <cell r="AV502">
            <v>9.7089999999999996</v>
          </cell>
          <cell r="AX502">
            <v>9.7089999999999996</v>
          </cell>
        </row>
        <row r="503">
          <cell r="A503">
            <v>12165</v>
          </cell>
          <cell r="E503" t="str">
            <v>2009-11 TSI - Abitibi Canyon SS / Pinard TS</v>
          </cell>
          <cell r="O503">
            <v>5.823999999999999</v>
          </cell>
          <cell r="Q503">
            <v>-5.823999999999999</v>
          </cell>
          <cell r="R503">
            <v>0</v>
          </cell>
          <cell r="T503">
            <v>1.26E-4</v>
          </cell>
          <cell r="U503">
            <v>1.26E-4</v>
          </cell>
          <cell r="W503">
            <v>-1.2000000000000007E-5</v>
          </cell>
          <cell r="X503">
            <v>1.1399999999999999E-4</v>
          </cell>
          <cell r="Z503">
            <v>0</v>
          </cell>
          <cell r="AA503">
            <v>1.1399999999999999E-4</v>
          </cell>
          <cell r="AD503">
            <v>1.1399999999999999E-4</v>
          </cell>
          <cell r="AF503">
            <v>-1.1399999999999999E-4</v>
          </cell>
          <cell r="AG503">
            <v>0</v>
          </cell>
          <cell r="AI503">
            <v>0</v>
          </cell>
          <cell r="AJ503">
            <v>0</v>
          </cell>
          <cell r="AM503">
            <v>0</v>
          </cell>
          <cell r="AP503">
            <v>0</v>
          </cell>
          <cell r="AS503">
            <v>0</v>
          </cell>
          <cell r="AV503">
            <v>0</v>
          </cell>
          <cell r="AX503">
            <v>0</v>
          </cell>
        </row>
        <row r="504">
          <cell r="A504">
            <v>12690</v>
          </cell>
          <cell r="E504" t="str">
            <v>2006-09  Claireville TS TSI - 230 kV GIS ITE Replacement Program</v>
          </cell>
          <cell r="O504">
            <v>39.511775</v>
          </cell>
          <cell r="Q504">
            <v>-8.0927749999999996</v>
          </cell>
          <cell r="R504">
            <v>31.419</v>
          </cell>
          <cell r="T504">
            <v>0.2710000000000008</v>
          </cell>
          <cell r="U504">
            <v>31.69</v>
          </cell>
          <cell r="W504">
            <v>-6.9000000000002615E-2</v>
          </cell>
          <cell r="X504">
            <v>31.620999999999999</v>
          </cell>
          <cell r="Z504">
            <v>0.22200000000000131</v>
          </cell>
          <cell r="AA504">
            <v>31.843</v>
          </cell>
          <cell r="AD504">
            <v>31.843</v>
          </cell>
          <cell r="AF504">
            <v>-6.343</v>
          </cell>
          <cell r="AG504">
            <v>25.5</v>
          </cell>
          <cell r="AI504">
            <v>-3.0070000000000014</v>
          </cell>
          <cell r="AJ504">
            <v>22.492999999999999</v>
          </cell>
          <cell r="AM504">
            <v>22.492999999999999</v>
          </cell>
          <cell r="AP504">
            <v>22.492999999999999</v>
          </cell>
          <cell r="AS504">
            <v>22.492999999999999</v>
          </cell>
          <cell r="AV504">
            <v>22.492999999999999</v>
          </cell>
          <cell r="AX504">
            <v>22.492999999999999</v>
          </cell>
        </row>
        <row r="505">
          <cell r="A505">
            <v>12833</v>
          </cell>
          <cell r="E505" t="str">
            <v>Satellite clock IED synch - NPCC Blackout - UFLS</v>
          </cell>
          <cell r="O505">
            <v>1.7144271977316847</v>
          </cell>
          <cell r="Q505">
            <v>5.7572802268315293E-2</v>
          </cell>
          <cell r="R505">
            <v>1.772</v>
          </cell>
          <cell r="T505">
            <v>0</v>
          </cell>
          <cell r="U505">
            <v>1.772</v>
          </cell>
          <cell r="W505">
            <v>-1.7630000000000001</v>
          </cell>
          <cell r="X505">
            <v>8.999999999999897E-3</v>
          </cell>
          <cell r="Z505">
            <v>1.8870000000001021E-3</v>
          </cell>
          <cell r="AA505">
            <v>1.0886999999999999E-2</v>
          </cell>
          <cell r="AD505">
            <v>1.0886999999999999E-2</v>
          </cell>
          <cell r="AF505">
            <v>4.1130000000000003E-3</v>
          </cell>
          <cell r="AG505">
            <v>1.4999999999999999E-2</v>
          </cell>
          <cell r="AI505">
            <v>1.0000000000000009E-3</v>
          </cell>
          <cell r="AJ505">
            <v>1.6E-2</v>
          </cell>
          <cell r="AM505">
            <v>1.6E-2</v>
          </cell>
          <cell r="AP505">
            <v>1.6E-2</v>
          </cell>
          <cell r="AS505">
            <v>1.6E-2</v>
          </cell>
          <cell r="AV505">
            <v>1.6E-2</v>
          </cell>
          <cell r="AX505">
            <v>1.6E-2</v>
          </cell>
        </row>
        <row r="506">
          <cell r="A506">
            <v>13214</v>
          </cell>
          <cell r="E506" t="str">
            <v>P3S Port Hope, Peterborough Area - 60 km</v>
          </cell>
          <cell r="O506">
            <v>8.4759292487744293</v>
          </cell>
          <cell r="Q506">
            <v>-3.474929248774429</v>
          </cell>
          <cell r="R506">
            <v>5.0010000000000003</v>
          </cell>
          <cell r="T506">
            <v>6.9999999999999396E-2</v>
          </cell>
          <cell r="U506">
            <v>5.0709999999999997</v>
          </cell>
          <cell r="W506">
            <v>-2.1309999999999998</v>
          </cell>
          <cell r="X506">
            <v>2.94</v>
          </cell>
          <cell r="Z506">
            <v>8.0000000000000071E-3</v>
          </cell>
          <cell r="AA506">
            <v>2.948</v>
          </cell>
          <cell r="AD506">
            <v>2.948</v>
          </cell>
          <cell r="AF506">
            <v>1.9140000000000001</v>
          </cell>
          <cell r="AG506">
            <v>4.8620000000000001</v>
          </cell>
          <cell r="AI506">
            <v>0.55000000000000004</v>
          </cell>
          <cell r="AJ506">
            <v>5.4119999999999999</v>
          </cell>
          <cell r="AM506">
            <v>5.4119999999999999</v>
          </cell>
          <cell r="AP506">
            <v>5.4119999999999999</v>
          </cell>
          <cell r="AS506">
            <v>5.4119999999999999</v>
          </cell>
          <cell r="AV506">
            <v>5.4119999999999999</v>
          </cell>
          <cell r="AX506">
            <v>5.4119999999999999</v>
          </cell>
        </row>
        <row r="507">
          <cell r="A507" t="str">
            <v>13263</v>
          </cell>
          <cell r="E507" t="str">
            <v>08 LV Cap Bank Replace Prgm</v>
          </cell>
          <cell r="O507">
            <v>0</v>
          </cell>
          <cell r="Q507">
            <v>1.27</v>
          </cell>
          <cell r="R507">
            <v>1.27</v>
          </cell>
          <cell r="T507">
            <v>4.4999999999999929E-2</v>
          </cell>
          <cell r="U507">
            <v>1.3149999999999999</v>
          </cell>
          <cell r="W507">
            <v>-0.01</v>
          </cell>
          <cell r="X507">
            <v>1.3049999999999999</v>
          </cell>
          <cell r="Z507">
            <v>-0.93399999999999994</v>
          </cell>
          <cell r="AA507">
            <v>0.371</v>
          </cell>
          <cell r="AD507">
            <v>0.371</v>
          </cell>
          <cell r="AF507">
            <v>1.0000000000000009E-3</v>
          </cell>
          <cell r="AG507">
            <v>0.372</v>
          </cell>
          <cell r="AI507">
            <v>-1.0000000000000009E-3</v>
          </cell>
          <cell r="AJ507">
            <v>0.371</v>
          </cell>
          <cell r="AM507">
            <v>0.371</v>
          </cell>
          <cell r="AP507">
            <v>0.371</v>
          </cell>
          <cell r="AS507">
            <v>0.371</v>
          </cell>
          <cell r="AV507">
            <v>0.371</v>
          </cell>
          <cell r="AX507">
            <v>0.371</v>
          </cell>
        </row>
        <row r="508">
          <cell r="A508" t="str">
            <v>13272</v>
          </cell>
          <cell r="E508" t="str">
            <v>Manby TS Major Drainage Improvement</v>
          </cell>
          <cell r="O508">
            <v>0</v>
          </cell>
          <cell r="Q508">
            <v>2.4430000000000001</v>
          </cell>
          <cell r="R508">
            <v>2.4430000000000001</v>
          </cell>
          <cell r="T508">
            <v>-1.5430000000000001</v>
          </cell>
          <cell r="U508">
            <v>0.89999999999999991</v>
          </cell>
          <cell r="W508">
            <v>2.2149999999999999</v>
          </cell>
          <cell r="X508">
            <v>3.1149999999999998</v>
          </cell>
          <cell r="Z508">
            <v>-0.30200000000000005</v>
          </cell>
          <cell r="AA508">
            <v>2.8129999999999997</v>
          </cell>
          <cell r="AD508">
            <v>2.8129999999999997</v>
          </cell>
          <cell r="AF508">
            <v>-1.9929999999999999</v>
          </cell>
          <cell r="AG508">
            <v>0.81999999999999984</v>
          </cell>
          <cell r="AI508">
            <v>-0.24699999999999989</v>
          </cell>
          <cell r="AJ508">
            <v>0.57299999999999995</v>
          </cell>
          <cell r="AM508">
            <v>0.57299999999999995</v>
          </cell>
          <cell r="AP508">
            <v>0.57299999999999995</v>
          </cell>
          <cell r="AS508">
            <v>0.57299999999999995</v>
          </cell>
          <cell r="AV508">
            <v>0.57299999999999995</v>
          </cell>
          <cell r="AX508">
            <v>0.57299999999999995</v>
          </cell>
        </row>
        <row r="509">
          <cell r="A509">
            <v>13322</v>
          </cell>
          <cell r="E509" t="str">
            <v>Switch Replacement</v>
          </cell>
          <cell r="O509">
            <v>1.3113491721069461</v>
          </cell>
          <cell r="Q509">
            <v>-1.3353491721069461</v>
          </cell>
          <cell r="R509">
            <v>-2.4000000000000021E-2</v>
          </cell>
          <cell r="T509">
            <v>5.500000000002378E-5</v>
          </cell>
          <cell r="U509">
            <v>-2.3944999999999998E-2</v>
          </cell>
          <cell r="W509">
            <v>3.0512999999999998E-2</v>
          </cell>
          <cell r="X509">
            <v>6.5680000000000009E-3</v>
          </cell>
          <cell r="Z509">
            <v>1.906999999999999E-3</v>
          </cell>
          <cell r="AA509">
            <v>8.4749999999999999E-3</v>
          </cell>
          <cell r="AD509">
            <v>8.4749999999999999E-3</v>
          </cell>
          <cell r="AF509">
            <v>5.2499999999999943E-4</v>
          </cell>
          <cell r="AG509">
            <v>8.9999999999999993E-3</v>
          </cell>
          <cell r="AI509">
            <v>7.000000000000001E-3</v>
          </cell>
          <cell r="AJ509">
            <v>1.6E-2</v>
          </cell>
          <cell r="AM509">
            <v>1.6E-2</v>
          </cell>
          <cell r="AP509">
            <v>1.6E-2</v>
          </cell>
          <cell r="AS509">
            <v>1.6E-2</v>
          </cell>
          <cell r="AV509">
            <v>1.6E-2</v>
          </cell>
          <cell r="AX509">
            <v>1.6E-2</v>
          </cell>
        </row>
        <row r="510">
          <cell r="A510">
            <v>13339</v>
          </cell>
          <cell r="E510" t="str">
            <v>Replace EOL Large Transformers-Elgin</v>
          </cell>
          <cell r="O510">
            <v>10.032441845185993</v>
          </cell>
          <cell r="Q510">
            <v>-10.030441845185992</v>
          </cell>
          <cell r="R510">
            <v>2.0000000000006679E-3</v>
          </cell>
          <cell r="T510">
            <v>2.2619999999993323E-3</v>
          </cell>
          <cell r="U510">
            <v>4.2620000000000002E-3</v>
          </cell>
          <cell r="W510">
            <v>-1.9200000000000003E-3</v>
          </cell>
          <cell r="X510">
            <v>2.3419999999999999E-3</v>
          </cell>
          <cell r="Z510">
            <v>2.297E-3</v>
          </cell>
          <cell r="AA510">
            <v>4.6389999999999999E-3</v>
          </cell>
          <cell r="AD510">
            <v>4.6389999999999999E-3</v>
          </cell>
          <cell r="AF510">
            <v>3.6100000000000021E-4</v>
          </cell>
          <cell r="AG510">
            <v>5.0000000000000001E-3</v>
          </cell>
          <cell r="AI510">
            <v>3.9999999999999992E-3</v>
          </cell>
          <cell r="AJ510">
            <v>8.9999999999999993E-3</v>
          </cell>
          <cell r="AM510">
            <v>8.9999999999999993E-3</v>
          </cell>
          <cell r="AP510">
            <v>8.9999999999999993E-3</v>
          </cell>
          <cell r="AS510">
            <v>8.9999999999999993E-3</v>
          </cell>
          <cell r="AV510">
            <v>8.9999999999999993E-3</v>
          </cell>
          <cell r="AX510">
            <v>8.9999999999999993E-3</v>
          </cell>
        </row>
        <row r="511">
          <cell r="A511">
            <v>13341</v>
          </cell>
          <cell r="E511" t="str">
            <v>Replace EOL Large Transformers-Woodroffe</v>
          </cell>
          <cell r="O511">
            <v>10.360014153083609</v>
          </cell>
          <cell r="Q511">
            <v>-10.358014153083609</v>
          </cell>
          <cell r="R511">
            <v>2.0000000000006679E-3</v>
          </cell>
          <cell r="T511">
            <v>2.4899999999933179E-4</v>
          </cell>
          <cell r="U511">
            <v>2.2489999999999997E-3</v>
          </cell>
          <cell r="W511">
            <v>-2.2489999999999997E-3</v>
          </cell>
          <cell r="X511">
            <v>0</v>
          </cell>
          <cell r="Z511">
            <v>0</v>
          </cell>
          <cell r="AA511">
            <v>0</v>
          </cell>
          <cell r="AD511">
            <v>0</v>
          </cell>
          <cell r="AF511">
            <v>0</v>
          </cell>
          <cell r="AG511">
            <v>0</v>
          </cell>
          <cell r="AI511">
            <v>0</v>
          </cell>
          <cell r="AJ511">
            <v>0</v>
          </cell>
          <cell r="AM511">
            <v>0</v>
          </cell>
          <cell r="AP511">
            <v>0</v>
          </cell>
          <cell r="AS511">
            <v>0</v>
          </cell>
          <cell r="AV511">
            <v>0</v>
          </cell>
          <cell r="AX511">
            <v>0</v>
          </cell>
        </row>
        <row r="512">
          <cell r="A512" t="str">
            <v>13343</v>
          </cell>
          <cell r="E512" t="str">
            <v>Replace PC Systems Phase 1</v>
          </cell>
          <cell r="O512">
            <v>0</v>
          </cell>
          <cell r="Q512">
            <v>12.423999999999999</v>
          </cell>
          <cell r="R512">
            <v>12.423999999999999</v>
          </cell>
          <cell r="T512">
            <v>0.14000000000000057</v>
          </cell>
          <cell r="U512">
            <v>12.564</v>
          </cell>
          <cell r="W512">
            <v>-0.115</v>
          </cell>
          <cell r="X512">
            <v>12.449</v>
          </cell>
          <cell r="Z512">
            <v>5.1000000000000156E-2</v>
          </cell>
          <cell r="AA512">
            <v>12.5</v>
          </cell>
          <cell r="AD512">
            <v>12.5</v>
          </cell>
          <cell r="AF512">
            <v>-5.1000000000000156E-2</v>
          </cell>
          <cell r="AG512">
            <v>12.449</v>
          </cell>
          <cell r="AI512">
            <v>1.91</v>
          </cell>
          <cell r="AJ512">
            <v>14.359</v>
          </cell>
          <cell r="AM512">
            <v>14.359</v>
          </cell>
          <cell r="AP512">
            <v>14.359</v>
          </cell>
          <cell r="AS512">
            <v>14.359</v>
          </cell>
          <cell r="AV512">
            <v>14.359</v>
          </cell>
          <cell r="AX512">
            <v>14.359</v>
          </cell>
        </row>
        <row r="513">
          <cell r="A513">
            <v>13397</v>
          </cell>
          <cell r="E513" t="str">
            <v>Metalclad Breakers</v>
          </cell>
          <cell r="O513">
            <v>3.0757680000000001</v>
          </cell>
          <cell r="Q513">
            <v>-1.108768</v>
          </cell>
          <cell r="R513">
            <v>1.9670000000000001</v>
          </cell>
          <cell r="T513">
            <v>-3.300000000000014E-2</v>
          </cell>
          <cell r="U513">
            <v>1.9339999999999999</v>
          </cell>
          <cell r="W513">
            <v>-0.24</v>
          </cell>
          <cell r="X513">
            <v>1.694</v>
          </cell>
          <cell r="Z513">
            <v>-1.694</v>
          </cell>
          <cell r="AA513">
            <v>0</v>
          </cell>
          <cell r="AD513">
            <v>0</v>
          </cell>
          <cell r="AF513">
            <v>0.05</v>
          </cell>
          <cell r="AG513">
            <v>0.05</v>
          </cell>
          <cell r="AI513">
            <v>8.0000000000000002E-3</v>
          </cell>
          <cell r="AJ513">
            <v>5.8000000000000003E-2</v>
          </cell>
          <cell r="AM513">
            <v>5.8000000000000003E-2</v>
          </cell>
          <cell r="AP513">
            <v>5.8000000000000003E-2</v>
          </cell>
          <cell r="AS513">
            <v>5.8000000000000003E-2</v>
          </cell>
          <cell r="AV513">
            <v>5.8000000000000003E-2</v>
          </cell>
          <cell r="AX513">
            <v>5.8000000000000003E-2</v>
          </cell>
        </row>
        <row r="514">
          <cell r="A514">
            <v>13424</v>
          </cell>
          <cell r="E514" t="str">
            <v>2009 Orangeville TS - Transmission Station Re-Investment Project</v>
          </cell>
          <cell r="O514">
            <v>3</v>
          </cell>
          <cell r="Q514">
            <v>0</v>
          </cell>
          <cell r="R514">
            <v>3</v>
          </cell>
          <cell r="T514">
            <v>-2.996</v>
          </cell>
          <cell r="U514">
            <v>4.0000000000000036E-3</v>
          </cell>
          <cell r="W514">
            <v>-9.7000000000003767E-5</v>
          </cell>
          <cell r="X514">
            <v>3.9029999999999998E-3</v>
          </cell>
          <cell r="Z514">
            <v>8.9799999999999993E-4</v>
          </cell>
          <cell r="AA514">
            <v>4.8009999999999997E-3</v>
          </cell>
          <cell r="AD514">
            <v>4.8009999999999997E-3</v>
          </cell>
          <cell r="AF514">
            <v>1.9900000000000039E-4</v>
          </cell>
          <cell r="AG514">
            <v>5.0000000000000001E-3</v>
          </cell>
          <cell r="AI514">
            <v>0</v>
          </cell>
          <cell r="AJ514">
            <v>5.0000000000000001E-3</v>
          </cell>
          <cell r="AM514">
            <v>5.0000000000000001E-3</v>
          </cell>
          <cell r="AP514">
            <v>5.0000000000000001E-3</v>
          </cell>
          <cell r="AS514">
            <v>5.0000000000000001E-3</v>
          </cell>
          <cell r="AV514">
            <v>5.0000000000000001E-3</v>
          </cell>
          <cell r="AX514">
            <v>5.0000000000000001E-3</v>
          </cell>
        </row>
        <row r="515">
          <cell r="A515">
            <v>13445</v>
          </cell>
          <cell r="E515" t="str">
            <v>Replace EOL Large Transformers-Highbury</v>
          </cell>
          <cell r="O515">
            <v>7.2831299616239633</v>
          </cell>
          <cell r="Q515">
            <v>-3.6011299616239634</v>
          </cell>
          <cell r="R515">
            <v>3.6819999999999999</v>
          </cell>
          <cell r="T515">
            <v>-2.8600430000000001</v>
          </cell>
          <cell r="U515">
            <v>0.82195699999999983</v>
          </cell>
          <cell r="W515">
            <v>-0.20986199999999988</v>
          </cell>
          <cell r="X515">
            <v>0.61209499999999994</v>
          </cell>
          <cell r="Z515">
            <v>2.6239049999999997</v>
          </cell>
          <cell r="AA515">
            <v>3.2359999999999998</v>
          </cell>
          <cell r="AD515">
            <v>3.2359999999999998</v>
          </cell>
          <cell r="AF515">
            <v>0.495</v>
          </cell>
          <cell r="AG515">
            <v>3.7309999999999999</v>
          </cell>
          <cell r="AI515">
            <v>0.45800000000000018</v>
          </cell>
          <cell r="AJ515">
            <v>4.1890000000000001</v>
          </cell>
          <cell r="AM515">
            <v>4.1890000000000001</v>
          </cell>
          <cell r="AP515">
            <v>4.1890000000000001</v>
          </cell>
          <cell r="AS515">
            <v>4.1890000000000001</v>
          </cell>
          <cell r="AV515">
            <v>4.1890000000000001</v>
          </cell>
          <cell r="AX515">
            <v>4.1890000000000001</v>
          </cell>
        </row>
        <row r="516">
          <cell r="A516">
            <v>13446</v>
          </cell>
          <cell r="E516" t="str">
            <v>Replace EOL Large Transformers-Kingsville</v>
          </cell>
          <cell r="O516">
            <v>4.2140510401064422</v>
          </cell>
          <cell r="Q516">
            <v>-4.2120510401064424</v>
          </cell>
          <cell r="R516">
            <v>1.9999999999997797E-3</v>
          </cell>
          <cell r="T516">
            <v>-1.4499999999977985E-4</v>
          </cell>
          <cell r="U516">
            <v>1.8549999999999999E-3</v>
          </cell>
          <cell r="W516">
            <v>-1.8549999999999999E-3</v>
          </cell>
          <cell r="X516">
            <v>0</v>
          </cell>
          <cell r="Z516">
            <v>1.6099999999999998E-4</v>
          </cell>
          <cell r="AA516">
            <v>1.6099999999999998E-4</v>
          </cell>
          <cell r="AD516">
            <v>1.6099999999999998E-4</v>
          </cell>
          <cell r="AF516">
            <v>-1.6099999999999998E-4</v>
          </cell>
          <cell r="AG516">
            <v>0</v>
          </cell>
          <cell r="AI516">
            <v>1E-3</v>
          </cell>
          <cell r="AJ516">
            <v>1E-3</v>
          </cell>
          <cell r="AM516">
            <v>1E-3</v>
          </cell>
          <cell r="AP516">
            <v>1E-3</v>
          </cell>
          <cell r="AS516">
            <v>1E-3</v>
          </cell>
          <cell r="AV516">
            <v>1E-3</v>
          </cell>
          <cell r="AX516">
            <v>1E-3</v>
          </cell>
        </row>
        <row r="517">
          <cell r="A517">
            <v>13469</v>
          </cell>
          <cell r="E517" t="str">
            <v>Pickering Relay Replacement (Cable Fire)</v>
          </cell>
          <cell r="O517">
            <v>1.9161245151118822</v>
          </cell>
          <cell r="Q517">
            <v>-0.76312451511188217</v>
          </cell>
          <cell r="R517">
            <v>1.153</v>
          </cell>
          <cell r="T517">
            <v>-6.8545999999999996E-2</v>
          </cell>
          <cell r="U517">
            <v>1.084454</v>
          </cell>
          <cell r="W517">
            <v>9.2546000000000017E-2</v>
          </cell>
          <cell r="X517">
            <v>1.177</v>
          </cell>
          <cell r="Z517">
            <v>0.20699999999999985</v>
          </cell>
          <cell r="AA517">
            <v>1.3839999999999999</v>
          </cell>
          <cell r="AD517">
            <v>1.3839999999999999</v>
          </cell>
          <cell r="AF517">
            <v>8.3000000000000185E-2</v>
          </cell>
          <cell r="AG517">
            <v>1.4670000000000001</v>
          </cell>
          <cell r="AI517">
            <v>-2.3000000000000131E-2</v>
          </cell>
          <cell r="AJ517">
            <v>1.444</v>
          </cell>
          <cell r="AM517">
            <v>1.444</v>
          </cell>
          <cell r="AP517">
            <v>1.444</v>
          </cell>
          <cell r="AS517">
            <v>1.444</v>
          </cell>
          <cell r="AV517">
            <v>1.444</v>
          </cell>
          <cell r="AX517">
            <v>1.444</v>
          </cell>
        </row>
        <row r="518">
          <cell r="A518" t="str">
            <v>13519</v>
          </cell>
          <cell r="E518" t="str">
            <v>Birminham T2, T3 Replacement</v>
          </cell>
          <cell r="O518">
            <v>0</v>
          </cell>
          <cell r="Q518">
            <v>7.1159999999999997</v>
          </cell>
          <cell r="R518">
            <v>7.1159999999999997</v>
          </cell>
          <cell r="T518">
            <v>-4.9999999999999822E-2</v>
          </cell>
          <cell r="U518">
            <v>7.0659999999999998</v>
          </cell>
          <cell r="W518">
            <v>9.9000000000000199E-2</v>
          </cell>
          <cell r="X518">
            <v>7.165</v>
          </cell>
          <cell r="Z518">
            <v>0</v>
          </cell>
          <cell r="AA518">
            <v>7.165</v>
          </cell>
          <cell r="AD518">
            <v>7.165</v>
          </cell>
          <cell r="AF518">
            <v>0.73499999999999999</v>
          </cell>
          <cell r="AG518">
            <v>7.9</v>
          </cell>
          <cell r="AI518">
            <v>-0.245</v>
          </cell>
          <cell r="AJ518">
            <v>7.6550000000000002</v>
          </cell>
          <cell r="AM518">
            <v>7.6550000000000002</v>
          </cell>
          <cell r="AP518">
            <v>7.6550000000000002</v>
          </cell>
          <cell r="AS518">
            <v>7.6550000000000002</v>
          </cell>
          <cell r="AV518">
            <v>7.6550000000000002</v>
          </cell>
          <cell r="AX518">
            <v>7.6550000000000002</v>
          </cell>
        </row>
        <row r="519">
          <cell r="A519" t="str">
            <v>13648</v>
          </cell>
          <cell r="E519" t="str">
            <v>Hammer Replace R7R8 Reactors</v>
          </cell>
          <cell r="O519">
            <v>0</v>
          </cell>
          <cell r="Q519">
            <v>1</v>
          </cell>
          <cell r="R519">
            <v>1</v>
          </cell>
          <cell r="T519">
            <v>-0.99809400000000004</v>
          </cell>
          <cell r="U519">
            <v>1.9059999999999633E-3</v>
          </cell>
          <cell r="W519">
            <v>5.6920000000000364E-3</v>
          </cell>
          <cell r="X519">
            <v>7.5979999999999997E-3</v>
          </cell>
          <cell r="Z519">
            <v>0.99240200000000001</v>
          </cell>
          <cell r="AA519">
            <v>1</v>
          </cell>
          <cell r="AD519">
            <v>1</v>
          </cell>
          <cell r="AF519">
            <v>-0.98699999999999999</v>
          </cell>
          <cell r="AG519">
            <v>1.3000000000000012E-2</v>
          </cell>
          <cell r="AI519">
            <v>0</v>
          </cell>
          <cell r="AJ519">
            <v>1.3000000000000012E-2</v>
          </cell>
          <cell r="AM519">
            <v>1.3000000000000012E-2</v>
          </cell>
          <cell r="AP519">
            <v>1.3000000000000012E-2</v>
          </cell>
          <cell r="AS519">
            <v>1.3000000000000012E-2</v>
          </cell>
          <cell r="AV519">
            <v>1.3000000000000012E-2</v>
          </cell>
          <cell r="AX519">
            <v>1.3000000000000012E-2</v>
          </cell>
        </row>
        <row r="520">
          <cell r="A520" t="str">
            <v>13831</v>
          </cell>
          <cell r="E520" t="str">
            <v>Woodroffe Transformer Replacement</v>
          </cell>
          <cell r="O520">
            <v>0</v>
          </cell>
          <cell r="Q520">
            <v>7.9109999999999996</v>
          </cell>
          <cell r="R520">
            <v>7.9109999999999996</v>
          </cell>
          <cell r="T520">
            <v>1.2999999999999901E-2</v>
          </cell>
          <cell r="U520">
            <v>7.9239999999999995</v>
          </cell>
          <cell r="W520">
            <v>8.0000000000000071E-3</v>
          </cell>
          <cell r="X520">
            <v>7.9319999999999995</v>
          </cell>
          <cell r="Z520">
            <v>-1.9999999999997797E-3</v>
          </cell>
          <cell r="AA520">
            <v>7.93</v>
          </cell>
          <cell r="AD520">
            <v>7.93</v>
          </cell>
          <cell r="AF520">
            <v>-0.83899999999999952</v>
          </cell>
          <cell r="AG520">
            <v>7.0910000000000002</v>
          </cell>
          <cell r="AI520">
            <v>-0.51900000000000013</v>
          </cell>
          <cell r="AJ520">
            <v>6.5720000000000001</v>
          </cell>
          <cell r="AM520">
            <v>6.5720000000000001</v>
          </cell>
          <cell r="AP520">
            <v>6.5720000000000001</v>
          </cell>
          <cell r="AS520">
            <v>6.5720000000000001</v>
          </cell>
          <cell r="AV520">
            <v>6.5720000000000001</v>
          </cell>
          <cell r="AX520">
            <v>6.5720000000000001</v>
          </cell>
        </row>
        <row r="521">
          <cell r="A521" t="str">
            <v>13941</v>
          </cell>
          <cell r="E521" t="str">
            <v>2008 Terauley A7-A8 Metalclad &amp; Breaker</v>
          </cell>
          <cell r="O521">
            <v>0</v>
          </cell>
          <cell r="Q521">
            <v>3.0760000000000001</v>
          </cell>
          <cell r="R521">
            <v>3.0760000000000001</v>
          </cell>
          <cell r="T521">
            <v>0.13599999999999968</v>
          </cell>
          <cell r="U521">
            <v>3.2119999999999997</v>
          </cell>
          <cell r="W521">
            <v>-0.68975799999999987</v>
          </cell>
          <cell r="X521">
            <v>2.5222419999999999</v>
          </cell>
          <cell r="Z521">
            <v>0.3117580000000002</v>
          </cell>
          <cell r="AA521">
            <v>2.8340000000000001</v>
          </cell>
          <cell r="AD521">
            <v>2.8340000000000001</v>
          </cell>
          <cell r="AF521">
            <v>0.12400000000000011</v>
          </cell>
          <cell r="AG521">
            <v>2.9580000000000002</v>
          </cell>
          <cell r="AI521">
            <v>1.8999999999999684E-2</v>
          </cell>
          <cell r="AJ521">
            <v>2.9769999999999999</v>
          </cell>
          <cell r="AM521">
            <v>2.9769999999999999</v>
          </cell>
          <cell r="AP521">
            <v>2.9769999999999999</v>
          </cell>
          <cell r="AS521">
            <v>2.9769999999999999</v>
          </cell>
          <cell r="AV521">
            <v>2.9769999999999999</v>
          </cell>
          <cell r="AX521">
            <v>2.9769999999999999</v>
          </cell>
        </row>
        <row r="522">
          <cell r="A522" t="str">
            <v>13943</v>
          </cell>
          <cell r="E522" t="str">
            <v>2009 Carlaw TS A1A2 Metalclad</v>
          </cell>
          <cell r="O522">
            <v>0</v>
          </cell>
          <cell r="Q522">
            <v>3.6019999999999999</v>
          </cell>
          <cell r="R522">
            <v>3.6019999999999999</v>
          </cell>
          <cell r="T522">
            <v>-0.51100000000000012</v>
          </cell>
          <cell r="U522">
            <v>3.0909999999999997</v>
          </cell>
          <cell r="W522">
            <v>1.000000000000334E-3</v>
          </cell>
          <cell r="X522">
            <v>3.0920000000000001</v>
          </cell>
          <cell r="Z522">
            <v>1.4079999999999999</v>
          </cell>
          <cell r="AA522">
            <v>4.5</v>
          </cell>
          <cell r="AD522">
            <v>4.5</v>
          </cell>
          <cell r="AF522">
            <v>-1.1890000000000001</v>
          </cell>
          <cell r="AG522">
            <v>3.3109999999999999</v>
          </cell>
          <cell r="AI522">
            <v>3.2000000000000028E-2</v>
          </cell>
          <cell r="AJ522">
            <v>3.343</v>
          </cell>
          <cell r="AM522">
            <v>3.343</v>
          </cell>
          <cell r="AP522">
            <v>3.343</v>
          </cell>
          <cell r="AS522">
            <v>3.343</v>
          </cell>
          <cell r="AV522">
            <v>3.343</v>
          </cell>
          <cell r="AX522">
            <v>3.343</v>
          </cell>
        </row>
        <row r="523">
          <cell r="A523" t="str">
            <v>14045</v>
          </cell>
          <cell r="E523" t="str">
            <v>2009 Wiltshire TS Metalclad</v>
          </cell>
          <cell r="O523">
            <v>0</v>
          </cell>
          <cell r="Q523">
            <v>2.0139999999999998</v>
          </cell>
          <cell r="R523">
            <v>2.0139999999999998</v>
          </cell>
          <cell r="T523">
            <v>-1.5369999999999999</v>
          </cell>
          <cell r="U523">
            <v>0.47699999999999987</v>
          </cell>
          <cell r="W523">
            <v>1.0000000000001119E-3</v>
          </cell>
          <cell r="X523">
            <v>0.47799999999999998</v>
          </cell>
          <cell r="Z523">
            <v>-0.12552999999999997</v>
          </cell>
          <cell r="AA523">
            <v>0.35247000000000001</v>
          </cell>
          <cell r="AD523">
            <v>0.35247000000000001</v>
          </cell>
          <cell r="AF523">
            <v>0.26952999999999999</v>
          </cell>
          <cell r="AG523">
            <v>0.622</v>
          </cell>
          <cell r="AI523">
            <v>0.16100000000000003</v>
          </cell>
          <cell r="AJ523">
            <v>0.78300000000000003</v>
          </cell>
          <cell r="AM523">
            <v>0.78300000000000003</v>
          </cell>
          <cell r="AP523">
            <v>0.78300000000000003</v>
          </cell>
          <cell r="AS523">
            <v>0.78300000000000003</v>
          </cell>
          <cell r="AV523">
            <v>0.78300000000000003</v>
          </cell>
          <cell r="AX523">
            <v>0.78300000000000003</v>
          </cell>
        </row>
        <row r="524">
          <cell r="A524">
            <v>14094</v>
          </cell>
          <cell r="E524" t="str">
            <v>Metalclad Circuit Breakers, GTA - Replace</v>
          </cell>
          <cell r="O524">
            <v>3.6016010000000001</v>
          </cell>
          <cell r="Q524">
            <v>-2.222601</v>
          </cell>
          <cell r="R524">
            <v>1.379</v>
          </cell>
          <cell r="T524">
            <v>-0.52100000000000002</v>
          </cell>
          <cell r="U524">
            <v>0.85799999999999998</v>
          </cell>
          <cell r="W524">
            <v>0.14600000000000002</v>
          </cell>
          <cell r="X524">
            <v>1.004</v>
          </cell>
          <cell r="Z524">
            <v>0.57099999999999995</v>
          </cell>
          <cell r="AA524">
            <v>1.575</v>
          </cell>
          <cell r="AD524">
            <v>1.575</v>
          </cell>
          <cell r="AF524">
            <v>-0.57499999999999996</v>
          </cell>
          <cell r="AG524">
            <v>1</v>
          </cell>
          <cell r="AI524">
            <v>-1.8000000000000016E-2</v>
          </cell>
          <cell r="AJ524">
            <v>0.98199999999999998</v>
          </cell>
          <cell r="AM524">
            <v>0.98199999999999998</v>
          </cell>
          <cell r="AP524">
            <v>0.98199999999999998</v>
          </cell>
          <cell r="AS524">
            <v>0.98199999999999998</v>
          </cell>
          <cell r="AV524">
            <v>0.98199999999999998</v>
          </cell>
          <cell r="AX524">
            <v>0.98199999999999998</v>
          </cell>
        </row>
        <row r="525">
          <cell r="A525">
            <v>14129</v>
          </cell>
          <cell r="E525" t="str">
            <v>L1S Martindale TS x Coniston TS - 10.7 km</v>
          </cell>
          <cell r="O525">
            <v>8.0723149654568314</v>
          </cell>
          <cell r="Q525">
            <v>-2.8723149654568312</v>
          </cell>
          <cell r="R525">
            <v>5.2</v>
          </cell>
          <cell r="T525">
            <v>-3.2000000000000028E-2</v>
          </cell>
          <cell r="U525">
            <v>5.1680000000000001</v>
          </cell>
          <cell r="W525">
            <v>-3.0000000000000249E-2</v>
          </cell>
          <cell r="X525">
            <v>5.1379999999999999</v>
          </cell>
          <cell r="Z525">
            <v>0.1120000000000001</v>
          </cell>
          <cell r="AA525">
            <v>5.25</v>
          </cell>
          <cell r="AD525">
            <v>5.25</v>
          </cell>
          <cell r="AF525">
            <v>0.28999999999999998</v>
          </cell>
          <cell r="AG525">
            <v>5.54</v>
          </cell>
          <cell r="AI525">
            <v>-4.0000000000004476E-3</v>
          </cell>
          <cell r="AJ525">
            <v>5.5359999999999996</v>
          </cell>
          <cell r="AM525">
            <v>5.5359999999999996</v>
          </cell>
          <cell r="AP525">
            <v>5.5359999999999996</v>
          </cell>
          <cell r="AS525">
            <v>5.5359999999999996</v>
          </cell>
          <cell r="AV525">
            <v>5.5359999999999996</v>
          </cell>
          <cell r="AX525">
            <v>5.5359999999999996</v>
          </cell>
        </row>
        <row r="526">
          <cell r="A526">
            <v>14221</v>
          </cell>
          <cell r="E526" t="str">
            <v>Station Grounding System Upgrades</v>
          </cell>
          <cell r="O526">
            <v>1.5739276587033384</v>
          </cell>
          <cell r="Q526">
            <v>-1.3927658703338341E-2</v>
          </cell>
          <cell r="R526">
            <v>1.56</v>
          </cell>
          <cell r="T526">
            <v>0</v>
          </cell>
          <cell r="U526">
            <v>1.56</v>
          </cell>
          <cell r="W526">
            <v>-3.7000000000000144E-2</v>
          </cell>
          <cell r="X526">
            <v>1.5229999999999999</v>
          </cell>
          <cell r="Z526">
            <v>-4.9999999999998934E-3</v>
          </cell>
          <cell r="AA526">
            <v>1.518</v>
          </cell>
          <cell r="AD526">
            <v>1.518</v>
          </cell>
          <cell r="AF526">
            <v>-0.35499999999999998</v>
          </cell>
          <cell r="AG526">
            <v>1.163</v>
          </cell>
          <cell r="AI526">
            <v>1.2000000000000011E-2</v>
          </cell>
          <cell r="AJ526">
            <v>1.175</v>
          </cell>
          <cell r="AM526">
            <v>1.175</v>
          </cell>
          <cell r="AP526">
            <v>1.175</v>
          </cell>
          <cell r="AS526">
            <v>1.175</v>
          </cell>
          <cell r="AV526">
            <v>1.175</v>
          </cell>
          <cell r="AX526">
            <v>1.175</v>
          </cell>
        </row>
        <row r="527">
          <cell r="A527">
            <v>14278</v>
          </cell>
          <cell r="E527" t="str">
            <v>Spill Containment Refurbishment - Major</v>
          </cell>
          <cell r="O527">
            <v>3.0918530036831213</v>
          </cell>
          <cell r="Q527">
            <v>-2.0268530036831214</v>
          </cell>
          <cell r="R527">
            <v>1.0649999999999999</v>
          </cell>
          <cell r="T527">
            <v>-1.04051</v>
          </cell>
          <cell r="U527">
            <v>2.4489999999999901E-2</v>
          </cell>
          <cell r="W527">
            <v>1.9755100000000001</v>
          </cell>
          <cell r="X527">
            <v>2</v>
          </cell>
          <cell r="Z527">
            <v>-2</v>
          </cell>
          <cell r="AA527">
            <v>0</v>
          </cell>
          <cell r="AD527">
            <v>0</v>
          </cell>
          <cell r="AF527">
            <v>0.3</v>
          </cell>
          <cell r="AG527">
            <v>0.3</v>
          </cell>
          <cell r="AI527">
            <v>-0.251</v>
          </cell>
          <cell r="AJ527">
            <v>4.8999999999999988E-2</v>
          </cell>
          <cell r="AM527">
            <v>4.8999999999999988E-2</v>
          </cell>
          <cell r="AP527">
            <v>4.8999999999999988E-2</v>
          </cell>
          <cell r="AS527">
            <v>4.8999999999999988E-2</v>
          </cell>
          <cell r="AV527">
            <v>4.8999999999999988E-2</v>
          </cell>
          <cell r="AX527">
            <v>4.8999999999999988E-2</v>
          </cell>
        </row>
        <row r="528">
          <cell r="A528" t="str">
            <v>14468</v>
          </cell>
          <cell r="E528" t="str">
            <v>Leaside Replc T21 and T19T20</v>
          </cell>
          <cell r="O528">
            <v>0</v>
          </cell>
          <cell r="Q528">
            <v>3.6</v>
          </cell>
          <cell r="R528">
            <v>3.6</v>
          </cell>
          <cell r="T528">
            <v>0.17599999999999971</v>
          </cell>
          <cell r="U528">
            <v>3.7759999999999998</v>
          </cell>
          <cell r="W528">
            <v>-0.96300000000000008</v>
          </cell>
          <cell r="X528">
            <v>2.8129999999999997</v>
          </cell>
          <cell r="Z528">
            <v>-9.7564999999999902E-2</v>
          </cell>
          <cell r="AA528">
            <v>2.7154349999999998</v>
          </cell>
          <cell r="AD528">
            <v>2.7154349999999998</v>
          </cell>
          <cell r="AF528">
            <v>-5.4349999999998566E-3</v>
          </cell>
          <cell r="AG528">
            <v>2.71</v>
          </cell>
          <cell r="AI528">
            <v>-1.6000000000000014E-2</v>
          </cell>
          <cell r="AJ528">
            <v>2.694</v>
          </cell>
          <cell r="AM528">
            <v>2.694</v>
          </cell>
          <cell r="AP528">
            <v>2.694</v>
          </cell>
          <cell r="AS528">
            <v>2.694</v>
          </cell>
          <cell r="AV528">
            <v>2.694</v>
          </cell>
          <cell r="AX528">
            <v>2.694</v>
          </cell>
        </row>
        <row r="529">
          <cell r="A529">
            <v>14517</v>
          </cell>
          <cell r="E529" t="str">
            <v>SF6 Breakers, BBC Type HPL - Replace (NEW)</v>
          </cell>
          <cell r="O529">
            <v>2.6675216784870202</v>
          </cell>
          <cell r="Q529">
            <v>-1.7545216784870201</v>
          </cell>
          <cell r="R529">
            <v>0.91300000000000003</v>
          </cell>
          <cell r="T529">
            <v>-0.14800000000000002</v>
          </cell>
          <cell r="U529">
            <v>0.76500000000000001</v>
          </cell>
          <cell r="W529">
            <v>0.54</v>
          </cell>
          <cell r="X529">
            <v>1.3050000000000002</v>
          </cell>
          <cell r="Z529">
            <v>-0.50900000000000023</v>
          </cell>
          <cell r="AA529">
            <v>0.79599999999999993</v>
          </cell>
          <cell r="AD529">
            <v>0.79599999999999993</v>
          </cell>
          <cell r="AF529">
            <v>6.0000000000001164E-3</v>
          </cell>
          <cell r="AG529">
            <v>0.80200000000000005</v>
          </cell>
          <cell r="AI529">
            <v>0.10799999999999998</v>
          </cell>
          <cell r="AJ529">
            <v>0.91</v>
          </cell>
          <cell r="AM529">
            <v>0.91</v>
          </cell>
          <cell r="AP529">
            <v>0.91</v>
          </cell>
          <cell r="AS529">
            <v>0.91</v>
          </cell>
          <cell r="AV529">
            <v>0.91</v>
          </cell>
          <cell r="AX529">
            <v>0.91</v>
          </cell>
        </row>
        <row r="530">
          <cell r="A530">
            <v>14667</v>
          </cell>
          <cell r="E530" t="str">
            <v>Station Service Replacements - BES Stations</v>
          </cell>
          <cell r="O530">
            <v>8.1669693291025993</v>
          </cell>
          <cell r="Q530">
            <v>-5.3169693291025997</v>
          </cell>
          <cell r="R530">
            <v>2.8499999999999996</v>
          </cell>
          <cell r="T530">
            <v>-2.8464129999999996</v>
          </cell>
          <cell r="U530">
            <v>3.5870000000000068E-3</v>
          </cell>
          <cell r="W530">
            <v>0.63541300000000001</v>
          </cell>
          <cell r="X530">
            <v>0.63900000000000001</v>
          </cell>
          <cell r="Z530">
            <v>0</v>
          </cell>
          <cell r="AA530">
            <v>0.63900000000000001</v>
          </cell>
          <cell r="AD530">
            <v>0.63900000000000001</v>
          </cell>
          <cell r="AF530">
            <v>-7.0000000000000062E-3</v>
          </cell>
          <cell r="AG530">
            <v>0.63200000000000001</v>
          </cell>
          <cell r="AI530">
            <v>-7.4999999999999997E-2</v>
          </cell>
          <cell r="AJ530">
            <v>0.55700000000000005</v>
          </cell>
          <cell r="AM530">
            <v>0.55700000000000005</v>
          </cell>
          <cell r="AP530">
            <v>0.55700000000000005</v>
          </cell>
          <cell r="AS530">
            <v>0.55700000000000005</v>
          </cell>
          <cell r="AV530">
            <v>0.55700000000000005</v>
          </cell>
          <cell r="AX530">
            <v>0.55700000000000005</v>
          </cell>
        </row>
        <row r="531">
          <cell r="A531">
            <v>14675</v>
          </cell>
          <cell r="E531" t="str">
            <v>LV Capacitor Bank Replacement</v>
          </cell>
          <cell r="O531">
            <v>1.5130221501969385</v>
          </cell>
          <cell r="Q531">
            <v>-1.5130221501969385</v>
          </cell>
          <cell r="R531">
            <v>0</v>
          </cell>
          <cell r="T531">
            <v>0</v>
          </cell>
          <cell r="U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  <cell r="AD531">
            <v>0</v>
          </cell>
          <cell r="AF531">
            <v>0</v>
          </cell>
          <cell r="AG531">
            <v>0</v>
          </cell>
          <cell r="AI531">
            <v>0</v>
          </cell>
          <cell r="AJ531">
            <v>0</v>
          </cell>
          <cell r="AM531">
            <v>0</v>
          </cell>
          <cell r="AP531">
            <v>0</v>
          </cell>
          <cell r="AS531">
            <v>0</v>
          </cell>
          <cell r="AV531">
            <v>0</v>
          </cell>
          <cell r="AX531">
            <v>0</v>
          </cell>
        </row>
        <row r="532">
          <cell r="A532">
            <v>14677</v>
          </cell>
          <cell r="E532" t="str">
            <v>HV Capacitor Bank Replacement</v>
          </cell>
          <cell r="O532">
            <v>1.5130221501969385</v>
          </cell>
          <cell r="Q532">
            <v>-1.5130221501969385</v>
          </cell>
          <cell r="R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  <cell r="AD532">
            <v>0</v>
          </cell>
          <cell r="AF532">
            <v>0</v>
          </cell>
          <cell r="AG532">
            <v>0</v>
          </cell>
          <cell r="AI532">
            <v>0</v>
          </cell>
          <cell r="AJ532">
            <v>0</v>
          </cell>
          <cell r="AM532">
            <v>0</v>
          </cell>
          <cell r="AP532">
            <v>0</v>
          </cell>
          <cell r="AS532">
            <v>0</v>
          </cell>
          <cell r="AV532">
            <v>0</v>
          </cell>
          <cell r="AX532">
            <v>0</v>
          </cell>
        </row>
        <row r="533">
          <cell r="A533">
            <v>14832</v>
          </cell>
          <cell r="E533" t="str">
            <v>115kV Burlington Protection Replacement</v>
          </cell>
          <cell r="O533">
            <v>2.6220651259425769</v>
          </cell>
          <cell r="Q533">
            <v>10.112934874057423</v>
          </cell>
          <cell r="R533">
            <v>12.734999999999999</v>
          </cell>
          <cell r="T533">
            <v>-3.4228389999999997</v>
          </cell>
          <cell r="U533">
            <v>9.3121609999999997</v>
          </cell>
          <cell r="W533">
            <v>-5.5121609999999999</v>
          </cell>
          <cell r="X533">
            <v>3.8</v>
          </cell>
          <cell r="Z533">
            <v>-3.8</v>
          </cell>
          <cell r="AA533">
            <v>0</v>
          </cell>
          <cell r="AD533">
            <v>0</v>
          </cell>
          <cell r="AF533">
            <v>0</v>
          </cell>
          <cell r="AG533">
            <v>0</v>
          </cell>
          <cell r="AI533">
            <v>0</v>
          </cell>
          <cell r="AJ533">
            <v>0</v>
          </cell>
          <cell r="AM533">
            <v>0</v>
          </cell>
          <cell r="AP533">
            <v>0</v>
          </cell>
          <cell r="AS533">
            <v>0</v>
          </cell>
          <cell r="AV533">
            <v>0</v>
          </cell>
          <cell r="AX533">
            <v>0</v>
          </cell>
        </row>
        <row r="534">
          <cell r="A534">
            <v>15002</v>
          </cell>
          <cell r="E534" t="str">
            <v>SF6 Breakers, West. type SP - Replace</v>
          </cell>
          <cell r="O534">
            <v>1.0551126040096199</v>
          </cell>
          <cell r="Q534">
            <v>-0.42511260400961992</v>
          </cell>
          <cell r="R534">
            <v>0.63</v>
          </cell>
          <cell r="T534">
            <v>-0.629992</v>
          </cell>
          <cell r="U534">
            <v>8.0000000000080007E-6</v>
          </cell>
          <cell r="W534">
            <v>8.9999999999919992E-6</v>
          </cell>
          <cell r="X534">
            <v>1.7E-5</v>
          </cell>
          <cell r="Z534">
            <v>7.9999999999999979E-6</v>
          </cell>
          <cell r="AA534">
            <v>2.4999999999999998E-5</v>
          </cell>
          <cell r="AD534">
            <v>2.4999999999999998E-5</v>
          </cell>
          <cell r="AF534">
            <v>3.9750000000000002E-3</v>
          </cell>
          <cell r="AG534">
            <v>4.0000000000000001E-3</v>
          </cell>
          <cell r="AI534">
            <v>1E-3</v>
          </cell>
          <cell r="AJ534">
            <v>5.0000000000000001E-3</v>
          </cell>
          <cell r="AM534">
            <v>5.0000000000000001E-3</v>
          </cell>
          <cell r="AP534">
            <v>5.0000000000000001E-3</v>
          </cell>
          <cell r="AS534">
            <v>5.0000000000000001E-3</v>
          </cell>
          <cell r="AV534">
            <v>5.0000000000000001E-3</v>
          </cell>
          <cell r="AX534">
            <v>5.0000000000000001E-3</v>
          </cell>
        </row>
        <row r="535">
          <cell r="A535" t="str">
            <v>RRLS-O</v>
          </cell>
          <cell r="E535" t="str">
            <v>Other Refurb &amp; Replace: Lines &amp; Stations P&amp;Ps</v>
          </cell>
          <cell r="O535">
            <v>4.820718363312551</v>
          </cell>
          <cell r="Q535">
            <v>15.562737136687449</v>
          </cell>
          <cell r="R535">
            <v>20.3834555</v>
          </cell>
          <cell r="T535">
            <v>-13.2332325</v>
          </cell>
          <cell r="U535">
            <v>7.1502230000000004</v>
          </cell>
          <cell r="W535">
            <v>0.44560099999999903</v>
          </cell>
          <cell r="X535">
            <v>7.5958239999999995</v>
          </cell>
          <cell r="Z535">
            <v>4.7313990000000006</v>
          </cell>
          <cell r="AA535">
            <v>12.327223</v>
          </cell>
          <cell r="AD535">
            <v>12.327223</v>
          </cell>
          <cell r="AF535">
            <v>8.5627770000000005</v>
          </cell>
          <cell r="AG535">
            <v>20.89</v>
          </cell>
          <cell r="AI535">
            <v>-1.1690000000000005</v>
          </cell>
          <cell r="AJ535">
            <v>19.721</v>
          </cell>
          <cell r="AM535">
            <v>19.721</v>
          </cell>
          <cell r="AP535">
            <v>19.721</v>
          </cell>
          <cell r="AS535">
            <v>19.721</v>
          </cell>
          <cell r="AV535">
            <v>19.721</v>
          </cell>
          <cell r="AX535">
            <v>19.721</v>
          </cell>
        </row>
        <row r="536">
          <cell r="E536" t="str">
            <v>Total Refurb &amp; Replacement: Lines &amp; Stations</v>
          </cell>
          <cell r="O536">
            <v>155.57030463597928</v>
          </cell>
          <cell r="Q536">
            <v>-1.5849135979241424E-2</v>
          </cell>
          <cell r="R536">
            <v>155.55445549999999</v>
          </cell>
          <cell r="T536">
            <v>-32.335814500000005</v>
          </cell>
          <cell r="U536">
            <v>123.21864099999999</v>
          </cell>
          <cell r="W536">
            <v>-6.0999290000000013</v>
          </cell>
          <cell r="X536">
            <v>117.118712</v>
          </cell>
          <cell r="Z536">
            <v>0.57375200000000248</v>
          </cell>
          <cell r="AA536">
            <v>117.69246400000002</v>
          </cell>
          <cell r="AC536">
            <v>0</v>
          </cell>
          <cell r="AD536">
            <v>117.69246400000002</v>
          </cell>
          <cell r="AF536">
            <v>1.6536000000003881E-2</v>
          </cell>
          <cell r="AG536">
            <v>117.709</v>
          </cell>
          <cell r="AI536">
            <v>-1.3670000000000031</v>
          </cell>
          <cell r="AJ536">
            <v>116.34200000000003</v>
          </cell>
          <cell r="AL536">
            <v>0</v>
          </cell>
          <cell r="AM536">
            <v>116.34200000000003</v>
          </cell>
          <cell r="AO536">
            <v>0</v>
          </cell>
          <cell r="AP536">
            <v>116.34200000000003</v>
          </cell>
          <cell r="AR536">
            <v>0</v>
          </cell>
          <cell r="AS536">
            <v>116.34200000000003</v>
          </cell>
          <cell r="AU536">
            <v>0</v>
          </cell>
          <cell r="AV536">
            <v>116.34200000000003</v>
          </cell>
          <cell r="AX536">
            <v>116.34200000000003</v>
          </cell>
        </row>
        <row r="537">
          <cell r="D537" t="str">
            <v>Projects: Refurb &amp; Replacement: Telecom</v>
          </cell>
        </row>
        <row r="538">
          <cell r="A538" t="str">
            <v>12043</v>
          </cell>
          <cell r="E538" t="str">
            <v>Ottawa/Eastern Region PLC</v>
          </cell>
          <cell r="O538">
            <v>0.95706536779316831</v>
          </cell>
          <cell r="Q538">
            <v>1.2559346322068317</v>
          </cell>
          <cell r="R538">
            <v>2.2130000000000001</v>
          </cell>
          <cell r="T538">
            <v>0.31399999999999961</v>
          </cell>
          <cell r="U538">
            <v>2.5269999999999997</v>
          </cell>
          <cell r="W538">
            <v>0.23100000000000032</v>
          </cell>
          <cell r="X538">
            <v>2.758</v>
          </cell>
          <cell r="Z538">
            <v>1.1559999999999997</v>
          </cell>
          <cell r="AA538">
            <v>3.9139999999999997</v>
          </cell>
          <cell r="AD538">
            <v>3.9139999999999997</v>
          </cell>
          <cell r="AF538">
            <v>0.5860000000000003</v>
          </cell>
          <cell r="AG538">
            <v>4.5</v>
          </cell>
          <cell r="AI538">
            <v>-3.9999999999995595E-3</v>
          </cell>
          <cell r="AJ538">
            <v>4.4960000000000004</v>
          </cell>
          <cell r="AM538">
            <v>4.4960000000000004</v>
          </cell>
          <cell r="AP538">
            <v>4.4960000000000004</v>
          </cell>
          <cell r="AS538">
            <v>4.4960000000000004</v>
          </cell>
          <cell r="AV538">
            <v>4.4960000000000004</v>
          </cell>
          <cell r="AX538">
            <v>4.4960000000000004</v>
          </cell>
        </row>
        <row r="539">
          <cell r="A539" t="str">
            <v>13587</v>
          </cell>
          <cell r="E539" t="str">
            <v>Ottawa Cable w digital ntwrk</v>
          </cell>
          <cell r="O539">
            <v>0</v>
          </cell>
          <cell r="Q539">
            <v>1.0660000000000001</v>
          </cell>
          <cell r="R539">
            <v>1.0660000000000001</v>
          </cell>
          <cell r="T539">
            <v>-5.5230000000001667E-3</v>
          </cell>
          <cell r="U539">
            <v>1.0604769999999999</v>
          </cell>
          <cell r="W539">
            <v>-6.6476999999999897E-2</v>
          </cell>
          <cell r="X539">
            <v>0.99399999999999999</v>
          </cell>
          <cell r="Z539">
            <v>-0.40500000000000003</v>
          </cell>
          <cell r="AA539">
            <v>0.58899999999999997</v>
          </cell>
          <cell r="AD539">
            <v>0.58899999999999997</v>
          </cell>
          <cell r="AF539">
            <v>8.6000000000000076E-2</v>
          </cell>
          <cell r="AG539">
            <v>0.67500000000000004</v>
          </cell>
          <cell r="AI539">
            <v>-0.25100000000000006</v>
          </cell>
          <cell r="AJ539">
            <v>0.42399999999999999</v>
          </cell>
          <cell r="AM539">
            <v>0.42399999999999999</v>
          </cell>
          <cell r="AP539">
            <v>0.42399999999999999</v>
          </cell>
          <cell r="AS539">
            <v>0.42399999999999999</v>
          </cell>
          <cell r="AV539">
            <v>0.42399999999999999</v>
          </cell>
          <cell r="AX539">
            <v>0.42399999999999999</v>
          </cell>
        </row>
        <row r="540">
          <cell r="A540">
            <v>14165</v>
          </cell>
          <cell r="E540" t="str">
            <v>ADSS Replacement: Chatham to Edgeware to Buchanan</v>
          </cell>
          <cell r="O540">
            <v>1.0086473764844472</v>
          </cell>
          <cell r="Q540">
            <v>0.68035262351555281</v>
          </cell>
          <cell r="R540">
            <v>1.6890000000000001</v>
          </cell>
          <cell r="T540">
            <v>-7.0000000000001172E-3</v>
          </cell>
          <cell r="U540">
            <v>1.6819999999999999</v>
          </cell>
          <cell r="W540">
            <v>-0.15349699999999999</v>
          </cell>
          <cell r="X540">
            <v>1.5285029999999999</v>
          </cell>
          <cell r="Z540">
            <v>0.22749700000000006</v>
          </cell>
          <cell r="AA540">
            <v>1.756</v>
          </cell>
          <cell r="AD540">
            <v>1.756</v>
          </cell>
          <cell r="AF540">
            <v>1.3440000000000001</v>
          </cell>
          <cell r="AG540">
            <v>3.1</v>
          </cell>
          <cell r="AI540">
            <v>0.28699999999999992</v>
          </cell>
          <cell r="AJ540">
            <v>3.387</v>
          </cell>
          <cell r="AM540">
            <v>3.387</v>
          </cell>
          <cell r="AP540">
            <v>3.387</v>
          </cell>
          <cell r="AS540">
            <v>3.387</v>
          </cell>
          <cell r="AV540">
            <v>3.387</v>
          </cell>
          <cell r="AX540">
            <v>3.387</v>
          </cell>
        </row>
        <row r="541">
          <cell r="A541">
            <v>14190</v>
          </cell>
          <cell r="E541" t="str">
            <v>DC Signalling Replacement - Tomken &amp; Erindale TS</v>
          </cell>
          <cell r="O541">
            <v>1.7146976669932092</v>
          </cell>
          <cell r="Q541">
            <v>-0.80469766699320922</v>
          </cell>
          <cell r="R541">
            <v>0.91</v>
          </cell>
          <cell r="T541">
            <v>3.9999999999998925E-3</v>
          </cell>
          <cell r="U541">
            <v>0.91399999999999992</v>
          </cell>
          <cell r="W541">
            <v>0.29601999999999995</v>
          </cell>
          <cell r="X541">
            <v>1.2100199999999999</v>
          </cell>
          <cell r="Z541">
            <v>-4.3019999999999836E-2</v>
          </cell>
          <cell r="AA541">
            <v>1.167</v>
          </cell>
          <cell r="AD541">
            <v>1.167</v>
          </cell>
          <cell r="AF541">
            <v>0.15100000000000002</v>
          </cell>
          <cell r="AG541">
            <v>1.3180000000000001</v>
          </cell>
          <cell r="AI541">
            <v>6.999999999999984E-2</v>
          </cell>
          <cell r="AJ541">
            <v>1.3879999999999999</v>
          </cell>
          <cell r="AM541">
            <v>1.3879999999999999</v>
          </cell>
          <cell r="AP541">
            <v>1.3879999999999999</v>
          </cell>
          <cell r="AS541">
            <v>1.3879999999999999</v>
          </cell>
          <cell r="AV541">
            <v>1.3879999999999999</v>
          </cell>
          <cell r="AX541">
            <v>1.3879999999999999</v>
          </cell>
        </row>
        <row r="542">
          <cell r="A542" t="str">
            <v>RRT - O</v>
          </cell>
          <cell r="E542" t="str">
            <v>Other Refurb &amp; Replace: Telecom P&amp;Ps</v>
          </cell>
          <cell r="O542">
            <v>1.5130931064599407</v>
          </cell>
          <cell r="Q542">
            <v>0.76390689354005947</v>
          </cell>
          <cell r="R542">
            <v>2.2770000000000001</v>
          </cell>
          <cell r="T542">
            <v>-9.6940000000000026E-2</v>
          </cell>
          <cell r="U542">
            <v>2.1800600000000001</v>
          </cell>
          <cell r="W542">
            <v>-9.7938000000000081E-2</v>
          </cell>
          <cell r="X542">
            <v>2.082122</v>
          </cell>
          <cell r="Z542">
            <v>0.20652399999999993</v>
          </cell>
          <cell r="AA542">
            <v>2.288646</v>
          </cell>
          <cell r="AD542">
            <v>2.288646</v>
          </cell>
          <cell r="AF542">
            <v>0.64035399999999987</v>
          </cell>
          <cell r="AG542">
            <v>2.9289999999999998</v>
          </cell>
          <cell r="AI542">
            <v>0.15</v>
          </cell>
          <cell r="AJ542">
            <v>3.0789999999999997</v>
          </cell>
          <cell r="AM542">
            <v>3.0789999999999997</v>
          </cell>
          <cell r="AP542">
            <v>3.0789999999999997</v>
          </cell>
          <cell r="AS542">
            <v>3.0789999999999997</v>
          </cell>
          <cell r="AV542">
            <v>3.0789999999999997</v>
          </cell>
          <cell r="AX542">
            <v>3.0789999999999997</v>
          </cell>
        </row>
        <row r="543">
          <cell r="E543" t="str">
            <v>Total Refurb &amp; Replacement: Telecom</v>
          </cell>
          <cell r="O543">
            <v>5.1935035177307656</v>
          </cell>
          <cell r="Q543">
            <v>2.9614964822692347</v>
          </cell>
          <cell r="R543">
            <v>8.1550000000000011</v>
          </cell>
          <cell r="T543">
            <v>0.2085369999999992</v>
          </cell>
          <cell r="U543">
            <v>8.3635370000000009</v>
          </cell>
          <cell r="W543">
            <v>0.20910800000000029</v>
          </cell>
          <cell r="X543">
            <v>8.5726449999999996</v>
          </cell>
          <cell r="Z543">
            <v>1.1420009999999998</v>
          </cell>
          <cell r="AA543">
            <v>9.7146460000000001</v>
          </cell>
          <cell r="AC543">
            <v>0</v>
          </cell>
          <cell r="AD543">
            <v>9.7146460000000001</v>
          </cell>
          <cell r="AF543">
            <v>2.8073540000000006</v>
          </cell>
          <cell r="AG543">
            <v>12.522</v>
          </cell>
          <cell r="AI543">
            <v>0.25200000000000011</v>
          </cell>
          <cell r="AJ543">
            <v>12.774000000000001</v>
          </cell>
          <cell r="AL543">
            <v>0</v>
          </cell>
          <cell r="AM543">
            <v>12.774000000000001</v>
          </cell>
          <cell r="AO543">
            <v>0</v>
          </cell>
          <cell r="AP543">
            <v>12.774000000000001</v>
          </cell>
          <cell r="AR543">
            <v>0</v>
          </cell>
          <cell r="AS543">
            <v>12.774000000000001</v>
          </cell>
          <cell r="AU543">
            <v>0</v>
          </cell>
          <cell r="AV543">
            <v>12.774000000000001</v>
          </cell>
          <cell r="AX543">
            <v>12.774000000000001</v>
          </cell>
        </row>
        <row r="544">
          <cell r="D544" t="str">
            <v>Programs</v>
          </cell>
        </row>
        <row r="545">
          <cell r="A545" t="str">
            <v>AFR</v>
          </cell>
          <cell r="E545" t="str">
            <v>Anchor &amp; Foundation Replacement Program</v>
          </cell>
          <cell r="O545">
            <v>0</v>
          </cell>
          <cell r="Q545">
            <v>0</v>
          </cell>
          <cell r="R545">
            <v>0</v>
          </cell>
          <cell r="T545">
            <v>2.441E-3</v>
          </cell>
          <cell r="U545">
            <v>2.441E-3</v>
          </cell>
          <cell r="W545">
            <v>7.8499999999999993E-3</v>
          </cell>
          <cell r="X545">
            <v>1.0291E-2</v>
          </cell>
          <cell r="Z545">
            <v>2.1419999999999998E-3</v>
          </cell>
          <cell r="AA545">
            <v>1.2433E-2</v>
          </cell>
          <cell r="AD545">
            <v>1.2433E-2</v>
          </cell>
          <cell r="AF545">
            <v>1.0567E-2</v>
          </cell>
          <cell r="AG545">
            <v>2.3E-2</v>
          </cell>
          <cell r="AI545">
            <v>0</v>
          </cell>
          <cell r="AJ545">
            <v>2.3E-2</v>
          </cell>
          <cell r="AM545">
            <v>2.3E-2</v>
          </cell>
          <cell r="AP545">
            <v>2.3E-2</v>
          </cell>
          <cell r="AS545">
            <v>2.3E-2</v>
          </cell>
          <cell r="AV545">
            <v>2.3E-2</v>
          </cell>
          <cell r="AX545">
            <v>2.3E-2</v>
          </cell>
        </row>
        <row r="546">
          <cell r="A546" t="str">
            <v>ANFENC</v>
          </cell>
          <cell r="E546" t="str">
            <v>Animal Deterrent Fencing Program</v>
          </cell>
          <cell r="O546">
            <v>0</v>
          </cell>
          <cell r="Q546">
            <v>0</v>
          </cell>
          <cell r="R546">
            <v>0</v>
          </cell>
          <cell r="T546">
            <v>1.668E-3</v>
          </cell>
          <cell r="U546">
            <v>1.668E-3</v>
          </cell>
          <cell r="W546">
            <v>8.7100000000000003E-4</v>
          </cell>
          <cell r="X546">
            <v>2.539E-3</v>
          </cell>
          <cell r="Z546">
            <v>6.7999999999999918E-5</v>
          </cell>
          <cell r="AA546">
            <v>2.6069999999999999E-3</v>
          </cell>
          <cell r="AD546">
            <v>2.6069999999999999E-3</v>
          </cell>
          <cell r="AF546">
            <v>0.26239299999999999</v>
          </cell>
          <cell r="AG546">
            <v>0.26500000000000001</v>
          </cell>
          <cell r="AI546">
            <v>-0.26500000000000001</v>
          </cell>
          <cell r="AJ546">
            <v>0</v>
          </cell>
          <cell r="AM546">
            <v>0</v>
          </cell>
          <cell r="AP546">
            <v>0</v>
          </cell>
          <cell r="AS546">
            <v>0</v>
          </cell>
          <cell r="AV546">
            <v>0</v>
          </cell>
          <cell r="AX546">
            <v>0</v>
          </cell>
        </row>
        <row r="547">
          <cell r="A547" t="str">
            <v>CAPBANK</v>
          </cell>
          <cell r="E547" t="str">
            <v>Capacitor Bank Replacement Program</v>
          </cell>
          <cell r="O547">
            <v>0</v>
          </cell>
          <cell r="Q547">
            <v>1.27</v>
          </cell>
          <cell r="R547">
            <v>1.27</v>
          </cell>
          <cell r="T547">
            <v>4.0555999999999814E-2</v>
          </cell>
          <cell r="U547">
            <v>1.3105559999999998</v>
          </cell>
          <cell r="W547">
            <v>-1.0237999999999969E-2</v>
          </cell>
          <cell r="X547">
            <v>1.3003179999999999</v>
          </cell>
          <cell r="Z547">
            <v>-0.93399299999999985</v>
          </cell>
          <cell r="AA547">
            <v>0.36632500000000001</v>
          </cell>
          <cell r="AD547">
            <v>0.36632500000000001</v>
          </cell>
          <cell r="AF547">
            <v>-0.37432500000000002</v>
          </cell>
          <cell r="AG547">
            <v>-8.0000000000000071E-3</v>
          </cell>
          <cell r="AI547">
            <v>0</v>
          </cell>
          <cell r="AJ547">
            <v>-8.0000000000000071E-3</v>
          </cell>
          <cell r="AM547">
            <v>-8.0000000000000071E-3</v>
          </cell>
          <cell r="AP547">
            <v>-8.0000000000000071E-3</v>
          </cell>
          <cell r="AS547">
            <v>-8.0000000000000071E-3</v>
          </cell>
          <cell r="AV547">
            <v>-8.0000000000000071E-3</v>
          </cell>
          <cell r="AX547">
            <v>-8.0000000000000071E-3</v>
          </cell>
        </row>
        <row r="548">
          <cell r="A548" t="str">
            <v>CATHR</v>
          </cell>
          <cell r="E548" t="str">
            <v>Cathodic Protect Upgrade</v>
          </cell>
          <cell r="O548">
            <v>0</v>
          </cell>
          <cell r="Q548">
            <v>0.28999999999999998</v>
          </cell>
          <cell r="R548">
            <v>0.28999999999999998</v>
          </cell>
          <cell r="T548">
            <v>0.29974300000000004</v>
          </cell>
          <cell r="U548">
            <v>0.58974300000000002</v>
          </cell>
          <cell r="W548">
            <v>-9.8189000000000026E-2</v>
          </cell>
          <cell r="X548">
            <v>0.49155399999999999</v>
          </cell>
          <cell r="Z548">
            <v>-2.6920000000000277E-3</v>
          </cell>
          <cell r="AA548">
            <v>0.48886199999999996</v>
          </cell>
          <cell r="AD548">
            <v>0.48886199999999996</v>
          </cell>
          <cell r="AF548">
            <v>0.11013800000000001</v>
          </cell>
          <cell r="AG548">
            <v>0.59899999999999998</v>
          </cell>
          <cell r="AI548">
            <v>3.0000000000000027E-3</v>
          </cell>
          <cell r="AJ548">
            <v>0.60199999999999998</v>
          </cell>
          <cell r="AM548">
            <v>0.60199999999999998</v>
          </cell>
          <cell r="AP548">
            <v>0.60199999999999998</v>
          </cell>
          <cell r="AS548">
            <v>0.60199999999999998</v>
          </cell>
          <cell r="AV548">
            <v>0.60199999999999998</v>
          </cell>
          <cell r="AX548">
            <v>0.60199999999999998</v>
          </cell>
        </row>
        <row r="549">
          <cell r="A549" t="str">
            <v>CblMonitor</v>
          </cell>
          <cell r="E549" t="str">
            <v>Online Cable Monitoring</v>
          </cell>
          <cell r="O549">
            <v>0</v>
          </cell>
          <cell r="Q549">
            <v>0</v>
          </cell>
          <cell r="R549">
            <v>0</v>
          </cell>
          <cell r="T549">
            <v>3.0130000000000001E-3</v>
          </cell>
          <cell r="U549">
            <v>3.0130000000000001E-3</v>
          </cell>
          <cell r="W549">
            <v>3.0139999999999993E-3</v>
          </cell>
          <cell r="X549">
            <v>6.0269999999999994E-3</v>
          </cell>
          <cell r="Z549">
            <v>3.0130000000000001E-3</v>
          </cell>
          <cell r="AA549">
            <v>9.0399999999999994E-3</v>
          </cell>
          <cell r="AD549">
            <v>9.0399999999999994E-3</v>
          </cell>
          <cell r="AF549">
            <v>5.96E-3</v>
          </cell>
          <cell r="AG549">
            <v>1.4999999999999999E-2</v>
          </cell>
          <cell r="AI549">
            <v>2.9999999999999992E-3</v>
          </cell>
          <cell r="AJ549">
            <v>1.7999999999999999E-2</v>
          </cell>
          <cell r="AM549">
            <v>1.7999999999999999E-2</v>
          </cell>
          <cell r="AP549">
            <v>1.7999999999999999E-2</v>
          </cell>
          <cell r="AS549">
            <v>1.7999999999999999E-2</v>
          </cell>
          <cell r="AV549">
            <v>1.7999999999999999E-2</v>
          </cell>
          <cell r="AX549">
            <v>1.7999999999999999E-2</v>
          </cell>
        </row>
        <row r="550">
          <cell r="A550" t="str">
            <v>CSWITCH</v>
          </cell>
          <cell r="E550" t="str">
            <v>Circuit Switcher Replacement Program</v>
          </cell>
          <cell r="O550">
            <v>0.40347257338585046</v>
          </cell>
          <cell r="Q550">
            <v>0.64552742661414952</v>
          </cell>
          <cell r="R550">
            <v>1.0489999999999999</v>
          </cell>
          <cell r="T550">
            <v>-0.23316300000000001</v>
          </cell>
          <cell r="U550">
            <v>0.81583699999999992</v>
          </cell>
          <cell r="W550">
            <v>3.4033000000000091E-2</v>
          </cell>
          <cell r="X550">
            <v>0.84987000000000001</v>
          </cell>
          <cell r="Z550">
            <v>0.20065199999999994</v>
          </cell>
          <cell r="AA550">
            <v>1.050522</v>
          </cell>
          <cell r="AD550">
            <v>1.050522</v>
          </cell>
          <cell r="AF550">
            <v>-0.350522</v>
          </cell>
          <cell r="AG550">
            <v>0.7</v>
          </cell>
          <cell r="AI550">
            <v>3.1000000000000028E-2</v>
          </cell>
          <cell r="AJ550">
            <v>0.73099999999999998</v>
          </cell>
          <cell r="AM550">
            <v>0.73099999999999998</v>
          </cell>
          <cell r="AP550">
            <v>0.73099999999999998</v>
          </cell>
          <cell r="AS550">
            <v>0.73099999999999998</v>
          </cell>
          <cell r="AV550">
            <v>0.73099999999999998</v>
          </cell>
          <cell r="AX550">
            <v>0.73099999999999998</v>
          </cell>
        </row>
        <row r="551">
          <cell r="A551" t="str">
            <v>DELUG</v>
          </cell>
          <cell r="E551" t="str">
            <v>Fire Deluge Upgrades</v>
          </cell>
          <cell r="O551">
            <v>0</v>
          </cell>
          <cell r="Q551">
            <v>1.1339999999999999</v>
          </cell>
          <cell r="R551">
            <v>1.1339999999999999</v>
          </cell>
          <cell r="T551">
            <v>-0.28296499999999991</v>
          </cell>
          <cell r="U551">
            <v>0.85103499999999999</v>
          </cell>
          <cell r="W551">
            <v>0.74882899999999997</v>
          </cell>
          <cell r="X551">
            <v>1.599864</v>
          </cell>
          <cell r="Z551">
            <v>0.85357499999999997</v>
          </cell>
          <cell r="AA551">
            <v>2.4534389999999999</v>
          </cell>
          <cell r="AD551">
            <v>2.4534389999999999</v>
          </cell>
          <cell r="AF551">
            <v>0.24656100000000025</v>
          </cell>
          <cell r="AG551">
            <v>2.7</v>
          </cell>
          <cell r="AI551">
            <v>-0.56000000000000005</v>
          </cell>
          <cell r="AJ551">
            <v>2.14</v>
          </cell>
          <cell r="AM551">
            <v>2.14</v>
          </cell>
          <cell r="AP551">
            <v>2.14</v>
          </cell>
          <cell r="AS551">
            <v>2.14</v>
          </cell>
          <cell r="AV551">
            <v>2.14</v>
          </cell>
          <cell r="AX551">
            <v>2.14</v>
          </cell>
        </row>
        <row r="552">
          <cell r="A552" t="str">
            <v>DETECT</v>
          </cell>
          <cell r="E552" t="str">
            <v>Fire Detection System Upgrades</v>
          </cell>
          <cell r="O552">
            <v>0</v>
          </cell>
          <cell r="Q552">
            <v>0.86299999999999999</v>
          </cell>
          <cell r="R552">
            <v>0.86299999999999999</v>
          </cell>
          <cell r="T552">
            <v>-0.39065900000000003</v>
          </cell>
          <cell r="U552">
            <v>0.47234099999999996</v>
          </cell>
          <cell r="W552">
            <v>-0.30361899999999997</v>
          </cell>
          <cell r="X552">
            <v>0.16872199999999998</v>
          </cell>
          <cell r="Z552">
            <v>0.126911</v>
          </cell>
          <cell r="AA552">
            <v>0.29563299999999998</v>
          </cell>
          <cell r="AD552">
            <v>0.29563299999999998</v>
          </cell>
          <cell r="AF552">
            <v>3.5367000000000037E-2</v>
          </cell>
          <cell r="AG552">
            <v>0.33100000000000002</v>
          </cell>
          <cell r="AI552">
            <v>2.5999999999999968E-2</v>
          </cell>
          <cell r="AJ552">
            <v>0.35699999999999998</v>
          </cell>
          <cell r="AM552">
            <v>0.35699999999999998</v>
          </cell>
          <cell r="AP552">
            <v>0.35699999999999998</v>
          </cell>
          <cell r="AS552">
            <v>0.35699999999999998</v>
          </cell>
          <cell r="AV552">
            <v>0.35699999999999998</v>
          </cell>
          <cell r="AX552">
            <v>0.35699999999999998</v>
          </cell>
        </row>
        <row r="553">
          <cell r="A553" t="str">
            <v>DFR</v>
          </cell>
          <cell r="E553" t="str">
            <v>DFR Sustainment Program</v>
          </cell>
          <cell r="O553">
            <v>0.50424329345049557</v>
          </cell>
          <cell r="Q553">
            <v>-0.20624329345049558</v>
          </cell>
          <cell r="R553">
            <v>0.29799999999999999</v>
          </cell>
          <cell r="T553">
            <v>4.4460000000000055E-3</v>
          </cell>
          <cell r="U553">
            <v>0.30244599999999999</v>
          </cell>
          <cell r="W553">
            <v>9.4986999999999988E-2</v>
          </cell>
          <cell r="X553">
            <v>0.39743299999999998</v>
          </cell>
          <cell r="Z553">
            <v>4.9890000000000212E-3</v>
          </cell>
          <cell r="AA553">
            <v>0.402422</v>
          </cell>
          <cell r="AD553">
            <v>0.402422</v>
          </cell>
          <cell r="AF553">
            <v>0.20057799999999998</v>
          </cell>
          <cell r="AG553">
            <v>0.60299999999999998</v>
          </cell>
          <cell r="AI553">
            <v>-0.375</v>
          </cell>
          <cell r="AJ553">
            <v>0.22799999999999998</v>
          </cell>
          <cell r="AM553">
            <v>0.22799999999999998</v>
          </cell>
          <cell r="AP553">
            <v>0.22799999999999998</v>
          </cell>
          <cell r="AS553">
            <v>0.22799999999999998</v>
          </cell>
          <cell r="AV553">
            <v>0.22799999999999998</v>
          </cell>
          <cell r="AX553">
            <v>0.22799999999999998</v>
          </cell>
        </row>
        <row r="554">
          <cell r="A554" t="str">
            <v>FDRPR</v>
          </cell>
          <cell r="E554" t="str">
            <v>Feeder Protection Replacement</v>
          </cell>
          <cell r="O554">
            <v>1.6137227172906343</v>
          </cell>
          <cell r="Q554">
            <v>-0.7137227172906343</v>
          </cell>
          <cell r="R554">
            <v>0.9</v>
          </cell>
          <cell r="T554">
            <v>-0.84498899999999999</v>
          </cell>
          <cell r="U554">
            <v>5.5011000000000032E-2</v>
          </cell>
          <cell r="W554">
            <v>0.63709999999999989</v>
          </cell>
          <cell r="X554">
            <v>0.69211099999999992</v>
          </cell>
          <cell r="Z554">
            <v>-0.46486099999999997</v>
          </cell>
          <cell r="AA554">
            <v>0.22724999999999995</v>
          </cell>
          <cell r="AD554">
            <v>0.22724999999999995</v>
          </cell>
          <cell r="AF554">
            <v>-5.4249999999999965E-2</v>
          </cell>
          <cell r="AG554">
            <v>0.17299999999999999</v>
          </cell>
          <cell r="AI554">
            <v>3.0000000000000027E-3</v>
          </cell>
          <cell r="AJ554">
            <v>0.17599999999999999</v>
          </cell>
          <cell r="AM554">
            <v>0.17599999999999999</v>
          </cell>
          <cell r="AP554">
            <v>0.17599999999999999</v>
          </cell>
          <cell r="AS554">
            <v>0.17599999999999999</v>
          </cell>
          <cell r="AV554">
            <v>0.17599999999999999</v>
          </cell>
          <cell r="AX554">
            <v>0.17599999999999999</v>
          </cell>
        </row>
        <row r="555">
          <cell r="A555" t="str">
            <v>FOOT</v>
          </cell>
          <cell r="E555" t="str">
            <v>Footings &amp; Foundation Replacement</v>
          </cell>
          <cell r="O555">
            <v>0</v>
          </cell>
          <cell r="Q555">
            <v>0</v>
          </cell>
          <cell r="R555">
            <v>0</v>
          </cell>
          <cell r="T555">
            <v>0</v>
          </cell>
          <cell r="U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  <cell r="AD555">
            <v>0</v>
          </cell>
          <cell r="AF555">
            <v>0</v>
          </cell>
          <cell r="AG555">
            <v>0</v>
          </cell>
          <cell r="AI555">
            <v>0</v>
          </cell>
          <cell r="AJ555">
            <v>0</v>
          </cell>
          <cell r="AM555">
            <v>0</v>
          </cell>
          <cell r="AP555">
            <v>0</v>
          </cell>
          <cell r="AS555">
            <v>0</v>
          </cell>
          <cell r="AV555">
            <v>0</v>
          </cell>
          <cell r="AX555">
            <v>0</v>
          </cell>
        </row>
        <row r="556">
          <cell r="A556" t="str">
            <v>GAREPL</v>
          </cell>
          <cell r="E556" t="str">
            <v>ITE GA Breaker Replacement Program</v>
          </cell>
          <cell r="O556">
            <v>0</v>
          </cell>
          <cell r="Q556">
            <v>0.33200000000000002</v>
          </cell>
          <cell r="R556">
            <v>0.33200000000000002</v>
          </cell>
          <cell r="T556">
            <v>-3.7791000000000019E-2</v>
          </cell>
          <cell r="U556">
            <v>0.294209</v>
          </cell>
          <cell r="W556">
            <v>-9.9208999999999992E-2</v>
          </cell>
          <cell r="X556">
            <v>0.19500000000000001</v>
          </cell>
          <cell r="Z556">
            <v>4.248999999999975E-3</v>
          </cell>
          <cell r="AA556">
            <v>0.19924899999999998</v>
          </cell>
          <cell r="AD556">
            <v>0.19924899999999998</v>
          </cell>
          <cell r="AF556">
            <v>1.7510000000000303E-3</v>
          </cell>
          <cell r="AG556">
            <v>0.20100000000000001</v>
          </cell>
          <cell r="AI556">
            <v>8.9999999999999802E-3</v>
          </cell>
          <cell r="AJ556">
            <v>0.21</v>
          </cell>
          <cell r="AM556">
            <v>0.21</v>
          </cell>
          <cell r="AP556">
            <v>0.21</v>
          </cell>
          <cell r="AS556">
            <v>0.21</v>
          </cell>
          <cell r="AV556">
            <v>0.21</v>
          </cell>
          <cell r="AX556">
            <v>0.21</v>
          </cell>
        </row>
        <row r="557">
          <cell r="A557" t="str">
            <v>GRND</v>
          </cell>
          <cell r="E557" t="str">
            <v>Grounding Upgrades Program</v>
          </cell>
          <cell r="O557">
            <v>0</v>
          </cell>
          <cell r="Q557">
            <v>0.11700000000000001</v>
          </cell>
          <cell r="R557">
            <v>0.11700000000000001</v>
          </cell>
          <cell r="T557">
            <v>0.12647599999999998</v>
          </cell>
          <cell r="U557">
            <v>0.24347599999999997</v>
          </cell>
          <cell r="W557">
            <v>0.41541400000000001</v>
          </cell>
          <cell r="X557">
            <v>0.65888999999999998</v>
          </cell>
          <cell r="Z557">
            <v>-4.3360000000000065E-3</v>
          </cell>
          <cell r="AA557">
            <v>0.65455399999999997</v>
          </cell>
          <cell r="AD557">
            <v>0.65455399999999997</v>
          </cell>
          <cell r="AF557">
            <v>0.13544600000000007</v>
          </cell>
          <cell r="AG557">
            <v>0.79</v>
          </cell>
          <cell r="AI557">
            <v>-2.0000000000000018E-3</v>
          </cell>
          <cell r="AJ557">
            <v>0.78800000000000003</v>
          </cell>
          <cell r="AM557">
            <v>0.78800000000000003</v>
          </cell>
          <cell r="AP557">
            <v>0.78800000000000003</v>
          </cell>
          <cell r="AS557">
            <v>0.78800000000000003</v>
          </cell>
          <cell r="AV557">
            <v>0.78800000000000003</v>
          </cell>
          <cell r="AX557">
            <v>0.78800000000000003</v>
          </cell>
        </row>
        <row r="558">
          <cell r="A558" t="str">
            <v>HUB</v>
          </cell>
          <cell r="E558" t="str">
            <v>Hub Site Replacement Program</v>
          </cell>
          <cell r="O558">
            <v>3.0236244040160565</v>
          </cell>
          <cell r="Q558">
            <v>3.1463755959839435</v>
          </cell>
          <cell r="R558">
            <v>6.17</v>
          </cell>
          <cell r="T558">
            <v>9.4999999999999751E-2</v>
          </cell>
          <cell r="U558">
            <v>6.2649999999999997</v>
          </cell>
          <cell r="W558">
            <v>0.32399999999999984</v>
          </cell>
          <cell r="X558">
            <v>6.5889999999999995</v>
          </cell>
          <cell r="Z558">
            <v>0.18100000000000005</v>
          </cell>
          <cell r="AA558">
            <v>6.77</v>
          </cell>
          <cell r="AD558">
            <v>6.77</v>
          </cell>
          <cell r="AF558">
            <v>0.33300000000000018</v>
          </cell>
          <cell r="AG558">
            <v>7.1029999999999998</v>
          </cell>
          <cell r="AI558">
            <v>-0.34699999999999953</v>
          </cell>
          <cell r="AJ558">
            <v>6.7560000000000002</v>
          </cell>
          <cell r="AM558">
            <v>6.7560000000000002</v>
          </cell>
          <cell r="AP558">
            <v>6.7560000000000002</v>
          </cell>
          <cell r="AS558">
            <v>6.7560000000000002</v>
          </cell>
          <cell r="AV558">
            <v>6.7560000000000002</v>
          </cell>
          <cell r="AX558">
            <v>6.7560000000000002</v>
          </cell>
        </row>
        <row r="559">
          <cell r="A559" t="str">
            <v>HVAC</v>
          </cell>
          <cell r="E559" t="str">
            <v>HVAC Upgrades</v>
          </cell>
          <cell r="O559">
            <v>0</v>
          </cell>
          <cell r="Q559">
            <v>0.29599999999999999</v>
          </cell>
          <cell r="R559">
            <v>0.29599999999999999</v>
          </cell>
          <cell r="T559">
            <v>3.8858000000000004E-2</v>
          </cell>
          <cell r="U559">
            <v>0.33485799999999999</v>
          </cell>
          <cell r="W559">
            <v>0.31645800000000002</v>
          </cell>
          <cell r="X559">
            <v>0.65131600000000001</v>
          </cell>
          <cell r="Z559">
            <v>9.2740000000000045E-3</v>
          </cell>
          <cell r="AA559">
            <v>0.66059000000000001</v>
          </cell>
          <cell r="AD559">
            <v>0.66059000000000001</v>
          </cell>
          <cell r="AF559">
            <v>-1.7589999999999995E-2</v>
          </cell>
          <cell r="AG559">
            <v>0.64300000000000002</v>
          </cell>
          <cell r="AI559">
            <v>-0.155</v>
          </cell>
          <cell r="AJ559">
            <v>0.48799999999999999</v>
          </cell>
          <cell r="AM559">
            <v>0.48799999999999999</v>
          </cell>
          <cell r="AP559">
            <v>0.48799999999999999</v>
          </cell>
          <cell r="AS559">
            <v>0.48799999999999999</v>
          </cell>
          <cell r="AV559">
            <v>0.48799999999999999</v>
          </cell>
          <cell r="AX559">
            <v>0.48799999999999999</v>
          </cell>
        </row>
        <row r="560">
          <cell r="A560" t="str">
            <v>IED Syn</v>
          </cell>
          <cell r="E560" t="str">
            <v>Satelite Clock IED Synch Program</v>
          </cell>
          <cell r="O560">
            <v>0</v>
          </cell>
          <cell r="Q560">
            <v>0</v>
          </cell>
          <cell r="R560">
            <v>0</v>
          </cell>
          <cell r="T560">
            <v>2.1849999999999999E-3</v>
          </cell>
          <cell r="U560">
            <v>2.1849999999999999E-3</v>
          </cell>
          <cell r="W560">
            <v>0</v>
          </cell>
          <cell r="X560">
            <v>2.1849999999999999E-3</v>
          </cell>
          <cell r="Z560">
            <v>0</v>
          </cell>
          <cell r="AA560">
            <v>2.1849999999999999E-3</v>
          </cell>
          <cell r="AD560">
            <v>2.1849999999999999E-3</v>
          </cell>
          <cell r="AF560">
            <v>-1.8499999999999983E-4</v>
          </cell>
          <cell r="AG560">
            <v>2E-3</v>
          </cell>
          <cell r="AI560">
            <v>0</v>
          </cell>
          <cell r="AJ560">
            <v>2E-3</v>
          </cell>
          <cell r="AM560">
            <v>2E-3</v>
          </cell>
          <cell r="AP560">
            <v>2E-3</v>
          </cell>
          <cell r="AS560">
            <v>2E-3</v>
          </cell>
          <cell r="AV560">
            <v>2E-3</v>
          </cell>
          <cell r="AX560">
            <v>2E-3</v>
          </cell>
        </row>
        <row r="561">
          <cell r="A561" t="str">
            <v>Insulators</v>
          </cell>
          <cell r="E561" t="str">
            <v>Insulator Replacement Program</v>
          </cell>
          <cell r="O561">
            <v>0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  <cell r="AD561">
            <v>0</v>
          </cell>
          <cell r="AF561">
            <v>0</v>
          </cell>
          <cell r="AG561">
            <v>0</v>
          </cell>
          <cell r="AI561">
            <v>0</v>
          </cell>
          <cell r="AJ561">
            <v>0</v>
          </cell>
          <cell r="AM561">
            <v>0</v>
          </cell>
          <cell r="AP561">
            <v>0</v>
          </cell>
          <cell r="AS561">
            <v>0</v>
          </cell>
          <cell r="AV561">
            <v>0</v>
          </cell>
          <cell r="AX561">
            <v>0</v>
          </cell>
        </row>
        <row r="562">
          <cell r="A562" t="str">
            <v>LCC</v>
          </cell>
          <cell r="E562" t="str">
            <v>LCC Sustainment Program</v>
          </cell>
          <cell r="O562">
            <v>0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  <cell r="AD562">
            <v>0</v>
          </cell>
          <cell r="AF562">
            <v>0</v>
          </cell>
          <cell r="AG562">
            <v>0</v>
          </cell>
          <cell r="AI562">
            <v>0</v>
          </cell>
          <cell r="AJ562">
            <v>0</v>
          </cell>
          <cell r="AM562">
            <v>0</v>
          </cell>
          <cell r="AP562">
            <v>0</v>
          </cell>
          <cell r="AS562">
            <v>0</v>
          </cell>
          <cell r="AV562">
            <v>0</v>
          </cell>
          <cell r="AX562">
            <v>0</v>
          </cell>
        </row>
        <row r="563">
          <cell r="A563" t="str">
            <v>mDRAIN</v>
          </cell>
          <cell r="E563" t="str">
            <v>Minor Drainage Refurbishments</v>
          </cell>
          <cell r="O563">
            <v>0</v>
          </cell>
          <cell r="Q563">
            <v>0</v>
          </cell>
          <cell r="R563">
            <v>0</v>
          </cell>
          <cell r="T563">
            <v>0</v>
          </cell>
          <cell r="U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  <cell r="AD563">
            <v>0</v>
          </cell>
          <cell r="AF563">
            <v>0</v>
          </cell>
          <cell r="AG563">
            <v>0</v>
          </cell>
          <cell r="AI563">
            <v>0</v>
          </cell>
          <cell r="AJ563">
            <v>0</v>
          </cell>
          <cell r="AM563">
            <v>0</v>
          </cell>
          <cell r="AP563">
            <v>0</v>
          </cell>
          <cell r="AS563">
            <v>0</v>
          </cell>
          <cell r="AV563">
            <v>0</v>
          </cell>
          <cell r="AX563">
            <v>0</v>
          </cell>
        </row>
        <row r="564">
          <cell r="A564" t="str">
            <v>mSPILL</v>
          </cell>
          <cell r="E564" t="str">
            <v>Minor Spill Containment Refurbishment</v>
          </cell>
          <cell r="O564">
            <v>0</v>
          </cell>
          <cell r="Q564">
            <v>0</v>
          </cell>
          <cell r="R564">
            <v>0</v>
          </cell>
          <cell r="T564">
            <v>0</v>
          </cell>
          <cell r="U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  <cell r="AD564">
            <v>0</v>
          </cell>
          <cell r="AF564">
            <v>0</v>
          </cell>
          <cell r="AG564">
            <v>0</v>
          </cell>
          <cell r="AI564">
            <v>0</v>
          </cell>
          <cell r="AJ564">
            <v>0</v>
          </cell>
          <cell r="AM564">
            <v>0</v>
          </cell>
          <cell r="AP564">
            <v>0</v>
          </cell>
          <cell r="AS564">
            <v>0</v>
          </cell>
          <cell r="AV564">
            <v>0</v>
          </cell>
          <cell r="AX564">
            <v>0</v>
          </cell>
        </row>
        <row r="565">
          <cell r="A565" t="str">
            <v>OCB</v>
          </cell>
          <cell r="E565" t="str">
            <v>Breaker Installation Program</v>
          </cell>
          <cell r="O565">
            <v>2.0548820000000005</v>
          </cell>
          <cell r="Q565">
            <v>3.4441179999999991</v>
          </cell>
          <cell r="R565">
            <v>5.4989999999999997</v>
          </cell>
          <cell r="T565">
            <v>0.31570199999999993</v>
          </cell>
          <cell r="U565">
            <v>5.8147019999999996</v>
          </cell>
          <cell r="W565">
            <v>1.5769080000000004</v>
          </cell>
          <cell r="X565">
            <v>7.39161</v>
          </cell>
          <cell r="Z565">
            <v>7.1390000000000065E-2</v>
          </cell>
          <cell r="AA565">
            <v>7.4630000000000001</v>
          </cell>
          <cell r="AD565">
            <v>7.4630000000000001</v>
          </cell>
          <cell r="AF565">
            <v>-1.391</v>
          </cell>
          <cell r="AG565">
            <v>6.0720000000000001</v>
          </cell>
          <cell r="AI565">
            <v>-6.0000000000000497E-2</v>
          </cell>
          <cell r="AJ565">
            <v>6.0119999999999996</v>
          </cell>
          <cell r="AM565">
            <v>6.0119999999999996</v>
          </cell>
          <cell r="AP565">
            <v>6.0119999999999996</v>
          </cell>
          <cell r="AS565">
            <v>6.0119999999999996</v>
          </cell>
          <cell r="AV565">
            <v>6.0119999999999996</v>
          </cell>
          <cell r="AX565">
            <v>6.0119999999999996</v>
          </cell>
        </row>
        <row r="566">
          <cell r="A566" t="str">
            <v>PCT-BOX</v>
          </cell>
          <cell r="E566" t="str">
            <v>2009 Replace P&amp;C with a new integrated system</v>
          </cell>
          <cell r="O566">
            <v>9.0763792821089186</v>
          </cell>
          <cell r="Q566">
            <v>6.9236207178910814</v>
          </cell>
          <cell r="R566">
            <v>16</v>
          </cell>
          <cell r="T566">
            <v>-16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  <cell r="AD566">
            <v>0</v>
          </cell>
          <cell r="AF566">
            <v>0</v>
          </cell>
          <cell r="AG566">
            <v>0</v>
          </cell>
          <cell r="AI566">
            <v>0</v>
          </cell>
          <cell r="AJ566">
            <v>0</v>
          </cell>
          <cell r="AM566">
            <v>0</v>
          </cell>
          <cell r="AP566">
            <v>0</v>
          </cell>
          <cell r="AS566">
            <v>0</v>
          </cell>
          <cell r="AV566">
            <v>0</v>
          </cell>
          <cell r="AX566">
            <v>0</v>
          </cell>
        </row>
        <row r="567">
          <cell r="A567" t="str">
            <v>POTH</v>
          </cell>
          <cell r="E567" t="str">
            <v>Station Cable &amp; Pothead Replacement</v>
          </cell>
          <cell r="O567">
            <v>0</v>
          </cell>
          <cell r="Q567">
            <v>0.20399999999999999</v>
          </cell>
          <cell r="R567">
            <v>0.20399999999999999</v>
          </cell>
          <cell r="T567">
            <v>-1.0440000000000005E-2</v>
          </cell>
          <cell r="U567">
            <v>0.19355999999999998</v>
          </cell>
          <cell r="W567">
            <v>8.2439999999999986E-2</v>
          </cell>
          <cell r="X567">
            <v>0.27599999999999997</v>
          </cell>
          <cell r="Z567">
            <v>1.9446000000000019E-2</v>
          </cell>
          <cell r="AA567">
            <v>0.29544599999999999</v>
          </cell>
          <cell r="AD567">
            <v>0.29544599999999999</v>
          </cell>
          <cell r="AF567">
            <v>-3.6445999999999978E-2</v>
          </cell>
          <cell r="AG567">
            <v>0.25900000000000001</v>
          </cell>
          <cell r="AI567">
            <v>8.0000000000000071E-3</v>
          </cell>
          <cell r="AJ567">
            <v>0.26700000000000002</v>
          </cell>
          <cell r="AM567">
            <v>0.26700000000000002</v>
          </cell>
          <cell r="AP567">
            <v>0.26700000000000002</v>
          </cell>
          <cell r="AS567">
            <v>0.26700000000000002</v>
          </cell>
          <cell r="AV567">
            <v>0.26700000000000002</v>
          </cell>
          <cell r="AX567">
            <v>0.26700000000000002</v>
          </cell>
        </row>
        <row r="568">
          <cell r="A568" t="str">
            <v>PROTRP</v>
          </cell>
          <cell r="E568" t="str">
            <v>Protection Replacement</v>
          </cell>
          <cell r="O568">
            <v>1.9161245151118822</v>
          </cell>
          <cell r="Q568">
            <v>4.8388754848881179</v>
          </cell>
          <cell r="R568">
            <v>6.7549999999999999</v>
          </cell>
          <cell r="T568">
            <v>0.30427299999999935</v>
          </cell>
          <cell r="U568">
            <v>7.0592729999999992</v>
          </cell>
          <cell r="W568">
            <v>1.3245000000000395E-2</v>
          </cell>
          <cell r="X568">
            <v>7.0725179999999996</v>
          </cell>
          <cell r="Z568">
            <v>-0.30062099999999958</v>
          </cell>
          <cell r="AA568">
            <v>6.7718970000000001</v>
          </cell>
          <cell r="AD568">
            <v>6.7718970000000001</v>
          </cell>
          <cell r="AF568">
            <v>0.79610299999999956</v>
          </cell>
          <cell r="AG568">
            <v>7.5679999999999996</v>
          </cell>
          <cell r="AI568">
            <v>-0.63099999999999934</v>
          </cell>
          <cell r="AJ568">
            <v>6.9370000000000003</v>
          </cell>
          <cell r="AM568">
            <v>6.9370000000000003</v>
          </cell>
          <cell r="AP568">
            <v>6.9370000000000003</v>
          </cell>
          <cell r="AS568">
            <v>6.9370000000000003</v>
          </cell>
          <cell r="AV568">
            <v>6.9370000000000003</v>
          </cell>
          <cell r="AX568">
            <v>6.9370000000000003</v>
          </cell>
        </row>
        <row r="569">
          <cell r="A569" t="str">
            <v>PTONER</v>
          </cell>
          <cell r="E569" t="str">
            <v>Protection Tone Equipment Program</v>
          </cell>
          <cell r="O569">
            <v>0</v>
          </cell>
          <cell r="Q569">
            <v>9.4420000000000002</v>
          </cell>
          <cell r="R569">
            <v>9.4420000000000002</v>
          </cell>
          <cell r="T569">
            <v>3.6013999999999768E-2</v>
          </cell>
          <cell r="U569">
            <v>9.4780139999999999</v>
          </cell>
          <cell r="W569">
            <v>-5.647100000000016E-2</v>
          </cell>
          <cell r="X569">
            <v>9.4215429999999998</v>
          </cell>
          <cell r="Z569">
            <v>0.13945200000000035</v>
          </cell>
          <cell r="AA569">
            <v>9.5609950000000001</v>
          </cell>
          <cell r="AD569">
            <v>9.5609950000000001</v>
          </cell>
          <cell r="AF569">
            <v>-6.3099950000000007</v>
          </cell>
          <cell r="AG569">
            <v>3.2509999999999994</v>
          </cell>
          <cell r="AI569">
            <v>0.76400000000000023</v>
          </cell>
          <cell r="AJ569">
            <v>4.0149999999999997</v>
          </cell>
          <cell r="AM569">
            <v>4.0149999999999997</v>
          </cell>
          <cell r="AP569">
            <v>4.0149999999999997</v>
          </cell>
          <cell r="AS569">
            <v>4.0149999999999997</v>
          </cell>
          <cell r="AV569">
            <v>4.0149999999999997</v>
          </cell>
          <cell r="AX569">
            <v>4.0149999999999997</v>
          </cell>
        </row>
        <row r="570">
          <cell r="A570" t="str">
            <v>RODGAP</v>
          </cell>
          <cell r="E570" t="str">
            <v>Rpl Transformer Rod Gaps</v>
          </cell>
          <cell r="O570">
            <v>0</v>
          </cell>
          <cell r="Q570">
            <v>1.258</v>
          </cell>
          <cell r="R570">
            <v>1.258</v>
          </cell>
          <cell r="T570">
            <v>0</v>
          </cell>
          <cell r="U570">
            <v>1.258</v>
          </cell>
          <cell r="W570">
            <v>-0.91400000000000003</v>
          </cell>
          <cell r="X570">
            <v>0.34399999999999997</v>
          </cell>
          <cell r="Z570">
            <v>-1.9369999999999665E-3</v>
          </cell>
          <cell r="AA570">
            <v>0.34206300000000001</v>
          </cell>
          <cell r="AD570">
            <v>0.34206300000000001</v>
          </cell>
          <cell r="AF570">
            <v>-4.2063000000000017E-2</v>
          </cell>
          <cell r="AG570">
            <v>0.3</v>
          </cell>
          <cell r="AI570">
            <v>-0.16699999999999998</v>
          </cell>
          <cell r="AJ570">
            <v>0.13300000000000001</v>
          </cell>
          <cell r="AM570">
            <v>0.13300000000000001</v>
          </cell>
          <cell r="AP570">
            <v>0.13300000000000001</v>
          </cell>
          <cell r="AS570">
            <v>0.13300000000000001</v>
          </cell>
          <cell r="AV570">
            <v>0.13300000000000001</v>
          </cell>
          <cell r="AX570">
            <v>0.13300000000000001</v>
          </cell>
        </row>
        <row r="571">
          <cell r="A571" t="str">
            <v>ROADS</v>
          </cell>
          <cell r="E571" t="str">
            <v>Civil - Roads &amp; Sites</v>
          </cell>
          <cell r="O571">
            <v>1.8157142383019256</v>
          </cell>
          <cell r="Q571">
            <v>2.2092857616980748</v>
          </cell>
          <cell r="R571">
            <v>4.0250000000000004</v>
          </cell>
          <cell r="T571">
            <v>-2.6260000000000003</v>
          </cell>
          <cell r="U571">
            <v>1.399</v>
          </cell>
          <cell r="W571">
            <v>1.3584649999999998</v>
          </cell>
          <cell r="X571">
            <v>2.7574649999999998</v>
          </cell>
          <cell r="Z571">
            <v>5.6836000000000109E-2</v>
          </cell>
          <cell r="AA571">
            <v>2.8143009999999999</v>
          </cell>
          <cell r="AD571">
            <v>2.8143009999999999</v>
          </cell>
          <cell r="AF571">
            <v>-0.11330099999999987</v>
          </cell>
          <cell r="AG571">
            <v>2.7010000000000001</v>
          </cell>
          <cell r="AI571">
            <v>-0.26100000000000012</v>
          </cell>
          <cell r="AJ571">
            <v>2.44</v>
          </cell>
          <cell r="AM571">
            <v>2.44</v>
          </cell>
          <cell r="AP571">
            <v>2.44</v>
          </cell>
          <cell r="AS571">
            <v>2.44</v>
          </cell>
          <cell r="AV571">
            <v>2.44</v>
          </cell>
          <cell r="AX571">
            <v>2.44</v>
          </cell>
        </row>
        <row r="572">
          <cell r="A572" t="str">
            <v>RTU</v>
          </cell>
          <cell r="E572" t="str">
            <v>RTU Replacements</v>
          </cell>
          <cell r="O572">
            <v>2.3195191498722791</v>
          </cell>
          <cell r="Q572">
            <v>3.1254808501277211</v>
          </cell>
          <cell r="R572">
            <v>5.4450000000000003</v>
          </cell>
          <cell r="T572">
            <v>0.90200000000000014</v>
          </cell>
          <cell r="U572">
            <v>6.3470000000000004</v>
          </cell>
          <cell r="W572">
            <v>-2.1245000000000402E-2</v>
          </cell>
          <cell r="X572">
            <v>6.325755</v>
          </cell>
          <cell r="Z572">
            <v>-7.0536000000000598E-2</v>
          </cell>
          <cell r="AA572">
            <v>6.2552189999999994</v>
          </cell>
          <cell r="AD572">
            <v>6.2552189999999994</v>
          </cell>
          <cell r="AF572">
            <v>-0.97121899999999961</v>
          </cell>
          <cell r="AG572">
            <v>5.2839999999999998</v>
          </cell>
          <cell r="AI572">
            <v>3.5170000000000003</v>
          </cell>
          <cell r="AJ572">
            <v>8.8010000000000002</v>
          </cell>
          <cell r="AM572">
            <v>8.8010000000000002</v>
          </cell>
          <cell r="AP572">
            <v>8.8010000000000002</v>
          </cell>
          <cell r="AS572">
            <v>8.8010000000000002</v>
          </cell>
          <cell r="AV572">
            <v>8.8010000000000002</v>
          </cell>
          <cell r="AX572">
            <v>8.8010000000000002</v>
          </cell>
        </row>
        <row r="573">
          <cell r="A573" t="str">
            <v>SCADA</v>
          </cell>
          <cell r="E573" t="str">
            <v>Telemetry Expansion Program</v>
          </cell>
          <cell r="O573">
            <v>0</v>
          </cell>
          <cell r="Q573">
            <v>0</v>
          </cell>
          <cell r="R573">
            <v>0</v>
          </cell>
          <cell r="T573">
            <v>1E-3</v>
          </cell>
          <cell r="U573">
            <v>1E-3</v>
          </cell>
          <cell r="W573">
            <v>-7.9500000000000003E-4</v>
          </cell>
          <cell r="X573">
            <v>2.05E-4</v>
          </cell>
          <cell r="Z573">
            <v>1.0300000000000001E-4</v>
          </cell>
          <cell r="AA573">
            <v>3.0800000000000001E-4</v>
          </cell>
          <cell r="AD573">
            <v>3.0800000000000001E-4</v>
          </cell>
          <cell r="AF573">
            <v>6.9200000000000002E-4</v>
          </cell>
          <cell r="AG573">
            <v>1E-3</v>
          </cell>
          <cell r="AI573">
            <v>8.0000000000000002E-3</v>
          </cell>
          <cell r="AJ573">
            <v>9.0000000000000011E-3</v>
          </cell>
          <cell r="AM573">
            <v>9.0000000000000011E-3</v>
          </cell>
          <cell r="AP573">
            <v>9.0000000000000011E-3</v>
          </cell>
          <cell r="AS573">
            <v>9.0000000000000011E-3</v>
          </cell>
          <cell r="AV573">
            <v>9.0000000000000011E-3</v>
          </cell>
          <cell r="AX573">
            <v>9.0000000000000011E-3</v>
          </cell>
        </row>
        <row r="574">
          <cell r="A574" t="str">
            <v>SER</v>
          </cell>
          <cell r="E574" t="str">
            <v>SER Replacements/Annunciator Sustainment Program</v>
          </cell>
          <cell r="O574">
            <v>1.5674907020202105</v>
          </cell>
          <cell r="Q574">
            <v>-0.64749070202021042</v>
          </cell>
          <cell r="R574">
            <v>0.92</v>
          </cell>
          <cell r="T574">
            <v>-0.21900000000000008</v>
          </cell>
          <cell r="U574">
            <v>0.70099999999999996</v>
          </cell>
          <cell r="W574">
            <v>5.651000000000006E-2</v>
          </cell>
          <cell r="X574">
            <v>0.75751000000000002</v>
          </cell>
          <cell r="Z574">
            <v>1.123799999999997E-2</v>
          </cell>
          <cell r="AA574">
            <v>0.76874799999999999</v>
          </cell>
          <cell r="AD574">
            <v>0.76874799999999999</v>
          </cell>
          <cell r="AF574">
            <v>-0.13974799999999998</v>
          </cell>
          <cell r="AG574">
            <v>0.629</v>
          </cell>
          <cell r="AI574">
            <v>-1.3000000000000012E-2</v>
          </cell>
          <cell r="AJ574">
            <v>0.61599999999999999</v>
          </cell>
          <cell r="AM574">
            <v>0.61599999999999999</v>
          </cell>
          <cell r="AP574">
            <v>0.61599999999999999</v>
          </cell>
          <cell r="AS574">
            <v>0.61599999999999999</v>
          </cell>
          <cell r="AV574">
            <v>0.61599999999999999</v>
          </cell>
          <cell r="AX574">
            <v>0.61599999999999999</v>
          </cell>
        </row>
        <row r="575">
          <cell r="A575" t="str">
            <v>SERA</v>
          </cell>
          <cell r="E575" t="str">
            <v>SER Annunciator Sustainment Program</v>
          </cell>
          <cell r="O575">
            <v>0</v>
          </cell>
          <cell r="Q575">
            <v>0.56999999999999995</v>
          </cell>
          <cell r="R575">
            <v>0.56999999999999995</v>
          </cell>
          <cell r="T575">
            <v>0.53300000000000003</v>
          </cell>
          <cell r="U575">
            <v>1.103</v>
          </cell>
          <cell r="W575">
            <v>-6.5349999999999575E-3</v>
          </cell>
          <cell r="X575">
            <v>1.096465</v>
          </cell>
          <cell r="Z575">
            <v>1.2589999999998991E-3</v>
          </cell>
          <cell r="AA575">
            <v>1.0977239999999999</v>
          </cell>
          <cell r="AD575">
            <v>1.0977239999999999</v>
          </cell>
          <cell r="AF575">
            <v>-0.29272399999999987</v>
          </cell>
          <cell r="AG575">
            <v>0.80500000000000005</v>
          </cell>
          <cell r="AI575">
            <v>-4.4000000000000039E-2</v>
          </cell>
          <cell r="AJ575">
            <v>0.76100000000000001</v>
          </cell>
          <cell r="AM575">
            <v>0.76100000000000001</v>
          </cell>
          <cell r="AP575">
            <v>0.76100000000000001</v>
          </cell>
          <cell r="AS575">
            <v>0.76100000000000001</v>
          </cell>
          <cell r="AV575">
            <v>0.76100000000000001</v>
          </cell>
          <cell r="AX575">
            <v>0.76100000000000001</v>
          </cell>
        </row>
        <row r="576">
          <cell r="A576" t="str">
            <v>SHIELDW</v>
          </cell>
          <cell r="E576" t="str">
            <v>Shieldwire Replacement Program</v>
          </cell>
          <cell r="O576">
            <v>2.4209523177359009</v>
          </cell>
          <cell r="Q576">
            <v>-1.2639523177359009</v>
          </cell>
          <cell r="R576">
            <v>1.157</v>
          </cell>
          <cell r="T576">
            <v>-4.4000000000000039E-2</v>
          </cell>
          <cell r="U576">
            <v>1.113</v>
          </cell>
          <cell r="W576">
            <v>-1.2850999999999946E-2</v>
          </cell>
          <cell r="X576">
            <v>1.100149</v>
          </cell>
          <cell r="Z576">
            <v>-7.9680000000001971E-3</v>
          </cell>
          <cell r="AA576">
            <v>1.0921809999999998</v>
          </cell>
          <cell r="AD576">
            <v>1.0921809999999998</v>
          </cell>
          <cell r="AF576">
            <v>0.29481900000000016</v>
          </cell>
          <cell r="AG576">
            <v>1.387</v>
          </cell>
          <cell r="AI576">
            <v>-0.23</v>
          </cell>
          <cell r="AJ576">
            <v>1.157</v>
          </cell>
          <cell r="AM576">
            <v>1.157</v>
          </cell>
          <cell r="AP576">
            <v>1.157</v>
          </cell>
          <cell r="AS576">
            <v>1.157</v>
          </cell>
          <cell r="AV576">
            <v>1.157</v>
          </cell>
          <cell r="AX576">
            <v>1.157</v>
          </cell>
        </row>
        <row r="577">
          <cell r="A577" t="str">
            <v>SMGENS</v>
          </cell>
          <cell r="E577" t="str">
            <v>Mission Critical Stations</v>
          </cell>
          <cell r="O577">
            <v>0</v>
          </cell>
          <cell r="Q577">
            <v>0</v>
          </cell>
          <cell r="R577">
            <v>0</v>
          </cell>
          <cell r="T577">
            <v>-1.0000000000000001E-9</v>
          </cell>
          <cell r="U577">
            <v>-1.0000000000000001E-9</v>
          </cell>
          <cell r="W577">
            <v>2.6300100000000001E-4</v>
          </cell>
          <cell r="X577">
            <v>2.63E-4</v>
          </cell>
          <cell r="Z577">
            <v>1.4E-3</v>
          </cell>
          <cell r="AA577">
            <v>1.663E-3</v>
          </cell>
          <cell r="AD577">
            <v>1.663E-3</v>
          </cell>
          <cell r="AF577">
            <v>7.3369999999999998E-3</v>
          </cell>
          <cell r="AG577">
            <v>8.9999999999999993E-3</v>
          </cell>
          <cell r="AI577">
            <v>0</v>
          </cell>
          <cell r="AJ577">
            <v>8.9999999999999993E-3</v>
          </cell>
          <cell r="AM577">
            <v>8.9999999999999993E-3</v>
          </cell>
          <cell r="AP577">
            <v>8.9999999999999993E-3</v>
          </cell>
          <cell r="AS577">
            <v>8.9999999999999993E-3</v>
          </cell>
          <cell r="AV577">
            <v>8.9999999999999993E-3</v>
          </cell>
          <cell r="AX577">
            <v>8.9999999999999993E-3</v>
          </cell>
        </row>
        <row r="578">
          <cell r="A578" t="str">
            <v>SPREPL</v>
          </cell>
          <cell r="E578" t="str">
            <v>Westinghouse SP Replacements</v>
          </cell>
          <cell r="O578">
            <v>0</v>
          </cell>
          <cell r="Q578">
            <v>0.33500000000000002</v>
          </cell>
          <cell r="R578">
            <v>0.33500000000000002</v>
          </cell>
          <cell r="T578">
            <v>-3.0000000000000027E-3</v>
          </cell>
          <cell r="U578">
            <v>0.33200000000000002</v>
          </cell>
          <cell r="W578">
            <v>-0.33700000000000002</v>
          </cell>
          <cell r="X578">
            <v>-5.0000000000000044E-3</v>
          </cell>
          <cell r="Z578">
            <v>0.255</v>
          </cell>
          <cell r="AA578">
            <v>0.25</v>
          </cell>
          <cell r="AD578">
            <v>0.25</v>
          </cell>
          <cell r="AF578">
            <v>-0.188</v>
          </cell>
          <cell r="AG578">
            <v>6.2E-2</v>
          </cell>
          <cell r="AI578">
            <v>5.0000000000000001E-3</v>
          </cell>
          <cell r="AJ578">
            <v>6.7000000000000004E-2</v>
          </cell>
          <cell r="AM578">
            <v>6.7000000000000004E-2</v>
          </cell>
          <cell r="AP578">
            <v>6.7000000000000004E-2</v>
          </cell>
          <cell r="AS578">
            <v>6.7000000000000004E-2</v>
          </cell>
          <cell r="AV578">
            <v>6.7000000000000004E-2</v>
          </cell>
          <cell r="AX578">
            <v>6.7000000000000004E-2</v>
          </cell>
        </row>
        <row r="579">
          <cell r="A579" t="str">
            <v>SSMETER</v>
          </cell>
          <cell r="E579" t="str">
            <v>Station Service Metering Program</v>
          </cell>
          <cell r="O579">
            <v>3.3280057367732693E-2</v>
          </cell>
          <cell r="Q579">
            <v>-2.8005736773269174E-4</v>
          </cell>
          <cell r="R579">
            <v>3.3000000000000002E-2</v>
          </cell>
          <cell r="T579">
            <v>-3.3000000000000002E-2</v>
          </cell>
          <cell r="U579">
            <v>0</v>
          </cell>
          <cell r="W579">
            <v>6.6399999999999999E-4</v>
          </cell>
          <cell r="X579">
            <v>6.6399999999999999E-4</v>
          </cell>
          <cell r="Z579">
            <v>6.202E-3</v>
          </cell>
          <cell r="AA579">
            <v>6.8659999999999997E-3</v>
          </cell>
          <cell r="AD579">
            <v>6.8659999999999997E-3</v>
          </cell>
          <cell r="AF579">
            <v>-8.6599999999999958E-4</v>
          </cell>
          <cell r="AG579">
            <v>6.0000000000000001E-3</v>
          </cell>
          <cell r="AI579">
            <v>0</v>
          </cell>
          <cell r="AJ579">
            <v>6.0000000000000001E-3</v>
          </cell>
          <cell r="AM579">
            <v>6.0000000000000001E-3</v>
          </cell>
          <cell r="AP579">
            <v>6.0000000000000001E-3</v>
          </cell>
          <cell r="AS579">
            <v>6.0000000000000001E-3</v>
          </cell>
          <cell r="AV579">
            <v>6.0000000000000001E-3</v>
          </cell>
          <cell r="AX579">
            <v>6.0000000000000001E-3</v>
          </cell>
        </row>
        <row r="580">
          <cell r="A580" t="str">
            <v>SSUB</v>
          </cell>
          <cell r="E580" t="str">
            <v>Station Service Upgrade Bulk Program</v>
          </cell>
          <cell r="O580">
            <v>0</v>
          </cell>
          <cell r="Q580">
            <v>5.085</v>
          </cell>
          <cell r="R580">
            <v>5.085</v>
          </cell>
          <cell r="T580">
            <v>-0.49300000000000033</v>
          </cell>
          <cell r="U580">
            <v>4.5919999999999996</v>
          </cell>
          <cell r="W580">
            <v>0.59823599999999999</v>
          </cell>
          <cell r="X580">
            <v>5.1902359999999996</v>
          </cell>
          <cell r="Z580">
            <v>-1.965455</v>
          </cell>
          <cell r="AA580">
            <v>3.2247809999999997</v>
          </cell>
          <cell r="AD580">
            <v>3.2247809999999997</v>
          </cell>
          <cell r="AF580">
            <v>3.1219000000000108E-2</v>
          </cell>
          <cell r="AG580">
            <v>3.2559999999999998</v>
          </cell>
          <cell r="AI580">
            <v>0.30300000000000038</v>
          </cell>
          <cell r="AJ580">
            <v>3.5590000000000002</v>
          </cell>
          <cell r="AM580">
            <v>3.5590000000000002</v>
          </cell>
          <cell r="AP580">
            <v>3.5590000000000002</v>
          </cell>
          <cell r="AS580">
            <v>3.5590000000000002</v>
          </cell>
          <cell r="AV580">
            <v>3.5590000000000002</v>
          </cell>
          <cell r="AX580">
            <v>3.5590000000000002</v>
          </cell>
        </row>
        <row r="581">
          <cell r="A581" t="str">
            <v>SSUD</v>
          </cell>
          <cell r="E581" t="str">
            <v>Station Service Upgrade - DESN Program</v>
          </cell>
          <cell r="O581">
            <v>0</v>
          </cell>
          <cell r="Q581">
            <v>2.0019999999999998</v>
          </cell>
          <cell r="R581">
            <v>2.0019999999999998</v>
          </cell>
          <cell r="T581">
            <v>-0.30099999999999971</v>
          </cell>
          <cell r="U581">
            <v>1.7010000000000001</v>
          </cell>
          <cell r="W581">
            <v>-0.35454200000000013</v>
          </cell>
          <cell r="X581">
            <v>1.3464579999999999</v>
          </cell>
          <cell r="Z581">
            <v>6.4534000000000091E-2</v>
          </cell>
          <cell r="AA581">
            <v>1.410992</v>
          </cell>
          <cell r="AD581">
            <v>1.410992</v>
          </cell>
          <cell r="AF581">
            <v>2.7007999999999921E-2</v>
          </cell>
          <cell r="AG581">
            <v>1.4379999999999999</v>
          </cell>
          <cell r="AI581">
            <v>0.18100000000000005</v>
          </cell>
          <cell r="AJ581">
            <v>1.619</v>
          </cell>
          <cell r="AM581">
            <v>1.619</v>
          </cell>
          <cell r="AP581">
            <v>1.619</v>
          </cell>
          <cell r="AS581">
            <v>1.619</v>
          </cell>
          <cell r="AV581">
            <v>1.619</v>
          </cell>
          <cell r="AX581">
            <v>1.619</v>
          </cell>
        </row>
        <row r="582">
          <cell r="A582" t="str">
            <v>STSTR</v>
          </cell>
          <cell r="E582" t="str">
            <v>Transmission Steel Structure Replacement</v>
          </cell>
          <cell r="O582">
            <v>0</v>
          </cell>
          <cell r="Q582">
            <v>0</v>
          </cell>
          <cell r="R582">
            <v>0</v>
          </cell>
          <cell r="T582">
            <v>0</v>
          </cell>
          <cell r="U582">
            <v>0</v>
          </cell>
          <cell r="W582">
            <v>0</v>
          </cell>
          <cell r="X582">
            <v>0</v>
          </cell>
          <cell r="Z582">
            <v>-3.6000000000000001E-5</v>
          </cell>
          <cell r="AA582">
            <v>-3.6000000000000001E-5</v>
          </cell>
          <cell r="AD582">
            <v>-3.6000000000000001E-5</v>
          </cell>
          <cell r="AF582">
            <v>3.6000000000000001E-5</v>
          </cell>
          <cell r="AG582">
            <v>0</v>
          </cell>
          <cell r="AI582">
            <v>0</v>
          </cell>
          <cell r="AJ582">
            <v>0</v>
          </cell>
          <cell r="AM582">
            <v>0</v>
          </cell>
          <cell r="AP582">
            <v>0</v>
          </cell>
          <cell r="AS582">
            <v>0</v>
          </cell>
          <cell r="AV582">
            <v>0</v>
          </cell>
          <cell r="AX582">
            <v>0</v>
          </cell>
        </row>
        <row r="583">
          <cell r="A583" t="str">
            <v>TeleProt</v>
          </cell>
          <cell r="E583" t="str">
            <v>Telecom Site Entrance Protection System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  <cell r="AD583">
            <v>0</v>
          </cell>
          <cell r="AF583">
            <v>0</v>
          </cell>
          <cell r="AG583">
            <v>0</v>
          </cell>
          <cell r="AI583">
            <v>0</v>
          </cell>
          <cell r="AJ583">
            <v>0</v>
          </cell>
          <cell r="AM583">
            <v>0</v>
          </cell>
          <cell r="AP583">
            <v>0</v>
          </cell>
          <cell r="AS583">
            <v>0</v>
          </cell>
          <cell r="AV583">
            <v>0</v>
          </cell>
          <cell r="AX583">
            <v>0</v>
          </cell>
        </row>
        <row r="584">
          <cell r="A584" t="str">
            <v>TEP</v>
          </cell>
          <cell r="E584" t="str">
            <v>TE Program</v>
          </cell>
          <cell r="O584">
            <v>0</v>
          </cell>
          <cell r="Q584">
            <v>0</v>
          </cell>
          <cell r="R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  <cell r="AD584">
            <v>0</v>
          </cell>
          <cell r="AF584">
            <v>0</v>
          </cell>
          <cell r="AG584">
            <v>0</v>
          </cell>
          <cell r="AI584">
            <v>5.8999999999999997E-2</v>
          </cell>
          <cell r="AJ584">
            <v>5.8999999999999997E-2</v>
          </cell>
          <cell r="AM584">
            <v>5.8999999999999997E-2</v>
          </cell>
          <cell r="AP584">
            <v>5.8999999999999997E-2</v>
          </cell>
          <cell r="AS584">
            <v>5.8999999999999997E-2</v>
          </cell>
          <cell r="AV584">
            <v>5.8999999999999997E-2</v>
          </cell>
          <cell r="AX584">
            <v>5.8999999999999997E-2</v>
          </cell>
        </row>
        <row r="585">
          <cell r="A585" t="str">
            <v>TOPROT</v>
          </cell>
          <cell r="E585" t="str">
            <v>Toronto Area Protection Program</v>
          </cell>
          <cell r="O585">
            <v>0</v>
          </cell>
          <cell r="Q585">
            <v>8.0000000000000002E-3</v>
          </cell>
          <cell r="R585">
            <v>8.0000000000000002E-3</v>
          </cell>
          <cell r="T585">
            <v>-5.0000000000000001E-3</v>
          </cell>
          <cell r="U585">
            <v>3.0000000000000001E-3</v>
          </cell>
          <cell r="W585">
            <v>3.8239999999999993E-3</v>
          </cell>
          <cell r="X585">
            <v>6.8239999999999993E-3</v>
          </cell>
          <cell r="Z585">
            <v>3.412000000000001E-3</v>
          </cell>
          <cell r="AA585">
            <v>1.0236E-2</v>
          </cell>
          <cell r="AD585">
            <v>1.0236E-2</v>
          </cell>
          <cell r="AF585">
            <v>6.7640000000000009E-3</v>
          </cell>
          <cell r="AG585">
            <v>1.7000000000000001E-2</v>
          </cell>
          <cell r="AI585">
            <v>5.9999999999999984E-3</v>
          </cell>
          <cell r="AJ585">
            <v>2.3E-2</v>
          </cell>
          <cell r="AM585">
            <v>2.3E-2</v>
          </cell>
          <cell r="AP585">
            <v>2.3E-2</v>
          </cell>
          <cell r="AS585">
            <v>2.3E-2</v>
          </cell>
          <cell r="AV585">
            <v>2.3E-2</v>
          </cell>
          <cell r="AX585">
            <v>2.3E-2</v>
          </cell>
        </row>
        <row r="586">
          <cell r="A586" t="str">
            <v>TRANSF (TC)</v>
          </cell>
          <cell r="E586" t="str">
            <v>Transformer Purchases</v>
          </cell>
          <cell r="O586">
            <v>13.555505862054929</v>
          </cell>
          <cell r="Q586">
            <v>0.15949413794507095</v>
          </cell>
          <cell r="R586">
            <v>13.715</v>
          </cell>
          <cell r="T586">
            <v>1.7829999999999995</v>
          </cell>
          <cell r="U586">
            <v>15.497999999999999</v>
          </cell>
          <cell r="W586">
            <v>-1.0083289999999998</v>
          </cell>
          <cell r="X586">
            <v>14.489671</v>
          </cell>
          <cell r="Z586">
            <v>0.46732900000000122</v>
          </cell>
          <cell r="AA586">
            <v>14.957000000000001</v>
          </cell>
          <cell r="AD586">
            <v>14.957000000000001</v>
          </cell>
          <cell r="AF586">
            <v>-0.1980000000000004</v>
          </cell>
          <cell r="AG586">
            <v>14.759</v>
          </cell>
          <cell r="AI586">
            <v>1.54</v>
          </cell>
          <cell r="AJ586">
            <v>16.298999999999999</v>
          </cell>
          <cell r="AM586">
            <v>16.298999999999999</v>
          </cell>
          <cell r="AP586">
            <v>16.298999999999999</v>
          </cell>
          <cell r="AS586">
            <v>16.298999999999999</v>
          </cell>
          <cell r="AV586">
            <v>16.298999999999999</v>
          </cell>
          <cell r="AX586">
            <v>16.298999999999999</v>
          </cell>
        </row>
        <row r="587">
          <cell r="A587" t="str">
            <v>TTP</v>
          </cell>
          <cell r="E587" t="str">
            <v>Toronto Teleprotection</v>
          </cell>
          <cell r="O587">
            <v>0</v>
          </cell>
          <cell r="Q587">
            <v>-2E-3</v>
          </cell>
          <cell r="R587">
            <v>-2E-3</v>
          </cell>
          <cell r="T587">
            <v>1E-3</v>
          </cell>
          <cell r="U587">
            <v>-1E-3</v>
          </cell>
          <cell r="W587">
            <v>3.3799999999999998E-3</v>
          </cell>
          <cell r="X587">
            <v>2.3799999999999997E-3</v>
          </cell>
          <cell r="Z587">
            <v>5.3600000000000002E-4</v>
          </cell>
          <cell r="AA587">
            <v>2.9159999999999998E-3</v>
          </cell>
          <cell r="AD587">
            <v>2.9159999999999998E-3</v>
          </cell>
          <cell r="AF587">
            <v>2.3084E-2</v>
          </cell>
          <cell r="AG587">
            <v>2.5999999999999999E-2</v>
          </cell>
          <cell r="AI587">
            <v>0</v>
          </cell>
          <cell r="AJ587">
            <v>2.5999999999999999E-2</v>
          </cell>
          <cell r="AM587">
            <v>2.5999999999999999E-2</v>
          </cell>
          <cell r="AP587">
            <v>2.5999999999999999E-2</v>
          </cell>
          <cell r="AS587">
            <v>2.5999999999999999E-2</v>
          </cell>
          <cell r="AV587">
            <v>2.5999999999999999E-2</v>
          </cell>
          <cell r="AX587">
            <v>2.5999999999999999E-2</v>
          </cell>
        </row>
        <row r="588">
          <cell r="A588" t="str">
            <v>WPOLE</v>
          </cell>
          <cell r="E588" t="str">
            <v>Woodpole Replacement</v>
          </cell>
          <cell r="O588">
            <v>13.261775050530781</v>
          </cell>
          <cell r="Q588">
            <v>-2.7577750505307819</v>
          </cell>
          <cell r="R588">
            <v>10.504</v>
          </cell>
          <cell r="T588">
            <v>0.56000000000000005</v>
          </cell>
          <cell r="U588">
            <v>11.064</v>
          </cell>
          <cell r="W588">
            <v>-0.23233000000000104</v>
          </cell>
          <cell r="X588">
            <v>10.831669999999999</v>
          </cell>
          <cell r="Z588">
            <v>-0.15222999999999942</v>
          </cell>
          <cell r="AA588">
            <v>10.67944</v>
          </cell>
          <cell r="AD588">
            <v>10.67944</v>
          </cell>
          <cell r="AF588">
            <v>0.73656000000000077</v>
          </cell>
          <cell r="AG588">
            <v>11.416</v>
          </cell>
          <cell r="AI588">
            <v>-0.85700000000000109</v>
          </cell>
          <cell r="AJ588">
            <v>10.558999999999999</v>
          </cell>
          <cell r="AM588">
            <v>10.558999999999999</v>
          </cell>
          <cell r="AP588">
            <v>10.558999999999999</v>
          </cell>
          <cell r="AS588">
            <v>10.558999999999999</v>
          </cell>
          <cell r="AV588">
            <v>10.558999999999999</v>
          </cell>
          <cell r="AX588">
            <v>10.558999999999999</v>
          </cell>
        </row>
        <row r="589">
          <cell r="E589" t="str">
            <v>Total Programs</v>
          </cell>
          <cell r="O589">
            <v>53.566686163247596</v>
          </cell>
          <cell r="Q589">
            <v>42.107313836752404</v>
          </cell>
          <cell r="R589">
            <v>95.674000000000007</v>
          </cell>
          <cell r="T589">
            <v>-16.473632000999999</v>
          </cell>
          <cell r="U589">
            <v>79.200367999000008</v>
          </cell>
          <cell r="W589">
            <v>2.8211380009999987</v>
          </cell>
          <cell r="X589">
            <v>82.021506000000002</v>
          </cell>
          <cell r="Z589">
            <v>-1.4206549999999976</v>
          </cell>
          <cell r="AA589">
            <v>80.600850999999992</v>
          </cell>
          <cell r="AC589">
            <v>0</v>
          </cell>
          <cell r="AD589">
            <v>80.600850999999992</v>
          </cell>
          <cell r="AF589">
            <v>-7.2148509999999986</v>
          </cell>
          <cell r="AG589">
            <v>73.385999999999996</v>
          </cell>
          <cell r="AI589">
            <v>2.4990000000000001</v>
          </cell>
          <cell r="AJ589">
            <v>75.885000000000005</v>
          </cell>
          <cell r="AL589">
            <v>0</v>
          </cell>
          <cell r="AM589">
            <v>75.885000000000005</v>
          </cell>
          <cell r="AO589">
            <v>0</v>
          </cell>
          <cell r="AP589">
            <v>75.885000000000005</v>
          </cell>
          <cell r="AR589">
            <v>0</v>
          </cell>
          <cell r="AS589">
            <v>75.885000000000005</v>
          </cell>
          <cell r="AU589">
            <v>0</v>
          </cell>
          <cell r="AV589">
            <v>75.885000000000005</v>
          </cell>
          <cell r="AX589">
            <v>75.885000000000005</v>
          </cell>
        </row>
        <row r="590">
          <cell r="A590" t="str">
            <v>ECSADJ</v>
          </cell>
          <cell r="D590" t="str">
            <v>Budget Adjustment</v>
          </cell>
          <cell r="Q590">
            <v>-163.874</v>
          </cell>
          <cell r="R590">
            <v>-163.874</v>
          </cell>
          <cell r="T590">
            <v>61.720089431310086</v>
          </cell>
          <cell r="U590">
            <v>-102.15391056868991</v>
          </cell>
          <cell r="W590">
            <v>30.111910568689908</v>
          </cell>
          <cell r="X590">
            <v>-72.042000000000002</v>
          </cell>
          <cell r="Z590">
            <v>-25.821855441289955</v>
          </cell>
          <cell r="AA590">
            <v>-97.863855441289957</v>
          </cell>
          <cell r="AD590">
            <v>-97.863855441289957</v>
          </cell>
          <cell r="AF590">
            <v>52.963855441289958</v>
          </cell>
          <cell r="AG590">
            <v>-44.9</v>
          </cell>
          <cell r="AI590">
            <v>2.0535962719797212</v>
          </cell>
          <cell r="AJ590">
            <v>-42.846403728020277</v>
          </cell>
          <cell r="AM590">
            <v>-42.846403728020277</v>
          </cell>
          <cell r="AP590">
            <v>-42.846403728020277</v>
          </cell>
          <cell r="AS590">
            <v>-42.846403728020277</v>
          </cell>
          <cell r="AV590">
            <v>-42.846403728020277</v>
          </cell>
          <cell r="AX590">
            <v>-42.846403728020277</v>
          </cell>
        </row>
        <row r="591">
          <cell r="D591" t="str">
            <v>Total Engineering &amp; Construction Services P&amp;Ps SP=203</v>
          </cell>
          <cell r="O591">
            <v>767.44982789059486</v>
          </cell>
          <cell r="Q591">
            <v>0.99058533307881191</v>
          </cell>
          <cell r="R591">
            <v>768.44041322367389</v>
          </cell>
          <cell r="T591">
            <v>-6.1888054149636034</v>
          </cell>
          <cell r="U591">
            <v>762.25160780870988</v>
          </cell>
          <cell r="W591">
            <v>1.2708851912898851</v>
          </cell>
          <cell r="X591">
            <v>763.52249299999983</v>
          </cell>
          <cell r="Z591">
            <v>-0.74494744128994483</v>
          </cell>
          <cell r="AA591">
            <v>762.7775455587099</v>
          </cell>
          <cell r="AC591">
            <v>0</v>
          </cell>
          <cell r="AD591">
            <v>762.7775455587099</v>
          </cell>
          <cell r="AF591">
            <v>0.87845444128998196</v>
          </cell>
          <cell r="AG591">
            <v>763.65600000000018</v>
          </cell>
          <cell r="AI591">
            <v>-9.3403728020279075E-2</v>
          </cell>
          <cell r="AJ591">
            <v>763.56259627197983</v>
          </cell>
          <cell r="AL591">
            <v>0</v>
          </cell>
          <cell r="AM591">
            <v>763.56259627197983</v>
          </cell>
          <cell r="AO591">
            <v>0</v>
          </cell>
          <cell r="AP591">
            <v>763.56259627197983</v>
          </cell>
          <cell r="AR591">
            <v>0</v>
          </cell>
          <cell r="AS591">
            <v>763.56259627197983</v>
          </cell>
          <cell r="AU591">
            <v>0</v>
          </cell>
          <cell r="AV591">
            <v>763.56259627197983</v>
          </cell>
          <cell r="AX591">
            <v>763.56259627197983</v>
          </cell>
        </row>
        <row r="592">
          <cell r="A592" t="str">
            <v>ETCUR</v>
          </cell>
          <cell r="D592" t="str">
            <v>Payroll Burden Under Recovery</v>
          </cell>
          <cell r="R592">
            <v>0</v>
          </cell>
          <cell r="U592">
            <v>0</v>
          </cell>
          <cell r="X592">
            <v>0</v>
          </cell>
          <cell r="AA592">
            <v>0</v>
          </cell>
          <cell r="AD592">
            <v>0</v>
          </cell>
          <cell r="AG592">
            <v>0</v>
          </cell>
          <cell r="AJ592">
            <v>0</v>
          </cell>
          <cell r="AM592">
            <v>0</v>
          </cell>
          <cell r="AP592">
            <v>0</v>
          </cell>
          <cell r="AS592">
            <v>0</v>
          </cell>
          <cell r="AV592">
            <v>0</v>
          </cell>
          <cell r="AX592">
            <v>0</v>
          </cell>
        </row>
        <row r="593">
          <cell r="D593" t="str">
            <v>Total E&amp;CS</v>
          </cell>
          <cell r="O593">
            <v>767.44982789059486</v>
          </cell>
          <cell r="Q593">
            <v>0.99058533307881191</v>
          </cell>
          <cell r="R593">
            <v>768.44041322367389</v>
          </cell>
          <cell r="T593">
            <v>-6.1888054149636034</v>
          </cell>
          <cell r="U593">
            <v>762.25160780870988</v>
          </cell>
          <cell r="W593">
            <v>1.2708851912898851</v>
          </cell>
          <cell r="X593">
            <v>763.52249299999983</v>
          </cell>
          <cell r="Z593">
            <v>-0.74494744128994483</v>
          </cell>
          <cell r="AA593">
            <v>762.7775455587099</v>
          </cell>
          <cell r="AC593">
            <v>0</v>
          </cell>
          <cell r="AD593">
            <v>762.7775455587099</v>
          </cell>
          <cell r="AF593">
            <v>0.87845444128998196</v>
          </cell>
          <cell r="AG593">
            <v>763.65600000000018</v>
          </cell>
          <cell r="AI593">
            <v>-9.3403728020279075E-2</v>
          </cell>
          <cell r="AJ593">
            <v>763.56259627197983</v>
          </cell>
          <cell r="AL593">
            <v>0</v>
          </cell>
          <cell r="AM593">
            <v>763.56259627197983</v>
          </cell>
          <cell r="AO593">
            <v>0</v>
          </cell>
          <cell r="AP593">
            <v>763.56259627197983</v>
          </cell>
          <cell r="AR593">
            <v>0</v>
          </cell>
          <cell r="AS593">
            <v>763.56259627197983</v>
          </cell>
          <cell r="AU593">
            <v>0</v>
          </cell>
          <cell r="AV593">
            <v>763.56259627197983</v>
          </cell>
          <cell r="AX593">
            <v>763.56259627197983</v>
          </cell>
        </row>
        <row r="595">
          <cell r="C595" t="str">
            <v>Asset Management Managed Programs &amp; Projects</v>
          </cell>
        </row>
        <row r="596">
          <cell r="D596" t="str">
            <v>System Investment Managed Programs &amp; Projects (SP = 213)</v>
          </cell>
        </row>
        <row r="597">
          <cell r="A597" t="str">
            <v>13081</v>
          </cell>
          <cell r="E597" t="str">
            <v>Kinetrics contract 2006-2007</v>
          </cell>
          <cell r="O597">
            <v>0</v>
          </cell>
          <cell r="R597">
            <v>0</v>
          </cell>
          <cell r="U597">
            <v>0</v>
          </cell>
          <cell r="X597">
            <v>0</v>
          </cell>
          <cell r="AA597">
            <v>0</v>
          </cell>
          <cell r="AD597">
            <v>0</v>
          </cell>
          <cell r="AG597">
            <v>0</v>
          </cell>
          <cell r="AJ597">
            <v>0</v>
          </cell>
          <cell r="AM597">
            <v>0</v>
          </cell>
          <cell r="AP597">
            <v>0</v>
          </cell>
          <cell r="AS597">
            <v>0</v>
          </cell>
          <cell r="AV597">
            <v>0</v>
          </cell>
          <cell r="AX597">
            <v>0</v>
          </cell>
        </row>
        <row r="598">
          <cell r="A598" t="str">
            <v>13839</v>
          </cell>
          <cell r="E598" t="str">
            <v>Charles TS Bank</v>
          </cell>
          <cell r="O598">
            <v>0</v>
          </cell>
          <cell r="R598">
            <v>0</v>
          </cell>
          <cell r="U598">
            <v>0</v>
          </cell>
          <cell r="X598">
            <v>0</v>
          </cell>
          <cell r="AA598">
            <v>0</v>
          </cell>
          <cell r="AD598">
            <v>0</v>
          </cell>
          <cell r="AG598">
            <v>0</v>
          </cell>
          <cell r="AJ598">
            <v>0</v>
          </cell>
          <cell r="AM598">
            <v>0</v>
          </cell>
          <cell r="AP598">
            <v>0</v>
          </cell>
          <cell r="AS598">
            <v>0</v>
          </cell>
          <cell r="AV598">
            <v>0</v>
          </cell>
          <cell r="AX598">
            <v>0</v>
          </cell>
        </row>
        <row r="599">
          <cell r="A599" t="str">
            <v>14166</v>
          </cell>
          <cell r="E599" t="str">
            <v>Purchase equipment</v>
          </cell>
          <cell r="O599">
            <v>0</v>
          </cell>
          <cell r="R599">
            <v>0</v>
          </cell>
          <cell r="U599">
            <v>0</v>
          </cell>
          <cell r="X599">
            <v>0</v>
          </cell>
          <cell r="AA599">
            <v>0</v>
          </cell>
          <cell r="AD599">
            <v>0</v>
          </cell>
          <cell r="AG599">
            <v>0</v>
          </cell>
          <cell r="AJ599">
            <v>0</v>
          </cell>
          <cell r="AM599">
            <v>0</v>
          </cell>
          <cell r="AP599">
            <v>0</v>
          </cell>
          <cell r="AS599">
            <v>0</v>
          </cell>
          <cell r="AV599">
            <v>0</v>
          </cell>
          <cell r="AX599">
            <v>0</v>
          </cell>
        </row>
        <row r="600">
          <cell r="A600" t="str">
            <v>14494</v>
          </cell>
          <cell r="E600" t="str">
            <v>Purchase of sole sourced fault</v>
          </cell>
          <cell r="O600">
            <v>0</v>
          </cell>
          <cell r="R600">
            <v>0</v>
          </cell>
          <cell r="U600">
            <v>0</v>
          </cell>
          <cell r="X600">
            <v>0</v>
          </cell>
          <cell r="AA600">
            <v>0</v>
          </cell>
          <cell r="AD600">
            <v>0</v>
          </cell>
          <cell r="AG600">
            <v>0</v>
          </cell>
          <cell r="AJ600">
            <v>0</v>
          </cell>
          <cell r="AM600">
            <v>0</v>
          </cell>
          <cell r="AP600">
            <v>0</v>
          </cell>
          <cell r="AS600">
            <v>0</v>
          </cell>
          <cell r="AV600">
            <v>0</v>
          </cell>
          <cell r="AX600">
            <v>0</v>
          </cell>
        </row>
        <row r="601">
          <cell r="A601" t="str">
            <v>14602</v>
          </cell>
          <cell r="E601" t="str">
            <v>Peter Kristensen</v>
          </cell>
          <cell r="O601">
            <v>0</v>
          </cell>
          <cell r="R601">
            <v>0</v>
          </cell>
          <cell r="U601">
            <v>0</v>
          </cell>
          <cell r="X601">
            <v>0</v>
          </cell>
          <cell r="AA601">
            <v>0</v>
          </cell>
          <cell r="AD601">
            <v>0</v>
          </cell>
          <cell r="AG601">
            <v>0</v>
          </cell>
          <cell r="AJ601">
            <v>0</v>
          </cell>
          <cell r="AM601">
            <v>0</v>
          </cell>
          <cell r="AP601">
            <v>0</v>
          </cell>
          <cell r="AS601">
            <v>0</v>
          </cell>
          <cell r="AV601">
            <v>0</v>
          </cell>
          <cell r="AX601">
            <v>0</v>
          </cell>
        </row>
        <row r="602">
          <cell r="A602" t="str">
            <v>14642</v>
          </cell>
          <cell r="E602" t="str">
            <v>Provide OPG with funds</v>
          </cell>
          <cell r="O602">
            <v>0</v>
          </cell>
          <cell r="R602">
            <v>0</v>
          </cell>
          <cell r="U602">
            <v>0</v>
          </cell>
          <cell r="X602">
            <v>0</v>
          </cell>
          <cell r="AA602">
            <v>0</v>
          </cell>
          <cell r="AD602">
            <v>0</v>
          </cell>
          <cell r="AG602">
            <v>0</v>
          </cell>
          <cell r="AJ602">
            <v>0</v>
          </cell>
          <cell r="AM602">
            <v>0</v>
          </cell>
          <cell r="AP602">
            <v>0</v>
          </cell>
          <cell r="AS602">
            <v>0</v>
          </cell>
          <cell r="AV602">
            <v>0</v>
          </cell>
          <cell r="AX602">
            <v>0</v>
          </cell>
        </row>
        <row r="603">
          <cell r="A603" t="str">
            <v>14728</v>
          </cell>
          <cell r="E603" t="str">
            <v>Misc Engineering &amp; Environmental Support</v>
          </cell>
          <cell r="O603">
            <v>0.30261903971698761</v>
          </cell>
          <cell r="R603">
            <v>0.30261903971698761</v>
          </cell>
          <cell r="U603">
            <v>0.30261903971698761</v>
          </cell>
          <cell r="X603">
            <v>0.30261903971698761</v>
          </cell>
          <cell r="AA603">
            <v>0.30261903971698761</v>
          </cell>
          <cell r="AD603">
            <v>0.30261903971698761</v>
          </cell>
          <cell r="AG603">
            <v>0.30261903971698761</v>
          </cell>
          <cell r="AJ603">
            <v>0.30261903971698761</v>
          </cell>
          <cell r="AM603">
            <v>0.30261903971698761</v>
          </cell>
          <cell r="AP603">
            <v>0.30261903971698761</v>
          </cell>
          <cell r="AS603">
            <v>0.30261903971698761</v>
          </cell>
          <cell r="AV603">
            <v>0.30261903971698761</v>
          </cell>
          <cell r="AX603">
            <v>0.30261903971698761</v>
          </cell>
        </row>
        <row r="604">
          <cell r="A604" t="str">
            <v>15299</v>
          </cell>
          <cell r="E604" t="str">
            <v>BSPS Kinectrics Consulting</v>
          </cell>
          <cell r="O604">
            <v>0</v>
          </cell>
          <cell r="R604">
            <v>0</v>
          </cell>
          <cell r="U604">
            <v>0</v>
          </cell>
          <cell r="X604">
            <v>0</v>
          </cell>
          <cell r="AA604">
            <v>0</v>
          </cell>
          <cell r="AD604">
            <v>0</v>
          </cell>
          <cell r="AG604">
            <v>0</v>
          </cell>
          <cell r="AJ604">
            <v>0</v>
          </cell>
          <cell r="AM604">
            <v>0</v>
          </cell>
          <cell r="AP604">
            <v>0</v>
          </cell>
          <cell r="AS604">
            <v>0</v>
          </cell>
          <cell r="AV604">
            <v>0</v>
          </cell>
          <cell r="AX604">
            <v>0</v>
          </cell>
        </row>
        <row r="605">
          <cell r="A605" t="str">
            <v>15540</v>
          </cell>
          <cell r="E605" t="str">
            <v>Essa - Stayner / Essa TS RE Acq</v>
          </cell>
          <cell r="O605">
            <v>0</v>
          </cell>
          <cell r="R605">
            <v>0</v>
          </cell>
          <cell r="U605">
            <v>0</v>
          </cell>
          <cell r="X605">
            <v>0</v>
          </cell>
          <cell r="AA605">
            <v>0</v>
          </cell>
          <cell r="AD605">
            <v>0</v>
          </cell>
          <cell r="AG605">
            <v>0</v>
          </cell>
          <cell r="AJ605">
            <v>0</v>
          </cell>
          <cell r="AM605">
            <v>0</v>
          </cell>
          <cell r="AP605">
            <v>0</v>
          </cell>
          <cell r="AS605">
            <v>0</v>
          </cell>
          <cell r="AV605">
            <v>0</v>
          </cell>
          <cell r="AX605">
            <v>0</v>
          </cell>
        </row>
        <row r="606">
          <cell r="A606">
            <v>15587</v>
          </cell>
          <cell r="E606" t="str">
            <v>R&amp;D Program (External)</v>
          </cell>
          <cell r="O606">
            <v>0.30264240408108156</v>
          </cell>
          <cell r="R606">
            <v>0.30264240408108156</v>
          </cell>
          <cell r="U606">
            <v>0.30264240408108156</v>
          </cell>
          <cell r="X606">
            <v>0.30264240408108156</v>
          </cell>
          <cell r="AA606">
            <v>0.30264240408108156</v>
          </cell>
          <cell r="AD606">
            <v>0.30264240408108156</v>
          </cell>
          <cell r="AG606">
            <v>0.30264240408108156</v>
          </cell>
          <cell r="AJ606">
            <v>0.30264240408108156</v>
          </cell>
          <cell r="AM606">
            <v>0.30264240408108156</v>
          </cell>
          <cell r="AP606">
            <v>0.30264240408108156</v>
          </cell>
          <cell r="AS606">
            <v>0.30264240408108156</v>
          </cell>
          <cell r="AV606">
            <v>0.30264240408108156</v>
          </cell>
          <cell r="AX606">
            <v>0.30264240408108156</v>
          </cell>
        </row>
        <row r="607">
          <cell r="A607" t="str">
            <v>80021</v>
          </cell>
          <cell r="E607" t="str">
            <v>Regulatory Affairs (Tx)</v>
          </cell>
          <cell r="O607">
            <v>0</v>
          </cell>
          <cell r="R607">
            <v>0</v>
          </cell>
          <cell r="U607">
            <v>0</v>
          </cell>
          <cell r="X607">
            <v>0</v>
          </cell>
          <cell r="AA607">
            <v>0</v>
          </cell>
          <cell r="AD607">
            <v>0</v>
          </cell>
          <cell r="AG607">
            <v>0</v>
          </cell>
          <cell r="AJ607">
            <v>0</v>
          </cell>
          <cell r="AM607">
            <v>0</v>
          </cell>
          <cell r="AP607">
            <v>0</v>
          </cell>
          <cell r="AS607">
            <v>0</v>
          </cell>
          <cell r="AV607">
            <v>0</v>
          </cell>
          <cell r="AX607">
            <v>0</v>
          </cell>
        </row>
        <row r="608">
          <cell r="A608">
            <v>0</v>
          </cell>
          <cell r="E608" t="str">
            <v>Asset Management Business Integration</v>
          </cell>
          <cell r="O608">
            <v>0</v>
          </cell>
          <cell r="R608">
            <v>0</v>
          </cell>
          <cell r="U608">
            <v>0</v>
          </cell>
          <cell r="X608">
            <v>0</v>
          </cell>
          <cell r="AA608">
            <v>0</v>
          </cell>
          <cell r="AD608">
            <v>0</v>
          </cell>
          <cell r="AG608">
            <v>0</v>
          </cell>
          <cell r="AJ608">
            <v>0</v>
          </cell>
          <cell r="AM608">
            <v>0</v>
          </cell>
          <cell r="AP608">
            <v>0</v>
          </cell>
          <cell r="AS608">
            <v>0</v>
          </cell>
          <cell r="AV608">
            <v>0</v>
          </cell>
          <cell r="AX608">
            <v>0</v>
          </cell>
        </row>
        <row r="609">
          <cell r="O609">
            <v>0</v>
          </cell>
          <cell r="R609">
            <v>0</v>
          </cell>
          <cell r="U609">
            <v>0</v>
          </cell>
          <cell r="X609">
            <v>0</v>
          </cell>
          <cell r="AA609">
            <v>0</v>
          </cell>
          <cell r="AD609">
            <v>0</v>
          </cell>
          <cell r="AG609">
            <v>0</v>
          </cell>
          <cell r="AJ609">
            <v>0</v>
          </cell>
          <cell r="AM609">
            <v>0</v>
          </cell>
          <cell r="AP609">
            <v>0</v>
          </cell>
          <cell r="AS609">
            <v>0</v>
          </cell>
          <cell r="AV609">
            <v>0</v>
          </cell>
          <cell r="AX609">
            <v>0</v>
          </cell>
        </row>
        <row r="610">
          <cell r="E610" t="str">
            <v>Total System Investment Managed P&amp;Ps (SP = 213)</v>
          </cell>
          <cell r="O610">
            <v>0.60526144379806923</v>
          </cell>
          <cell r="Q610">
            <v>0</v>
          </cell>
          <cell r="R610">
            <v>0.60526144379806923</v>
          </cell>
          <cell r="T610">
            <v>0</v>
          </cell>
          <cell r="U610">
            <v>0.60526144379806923</v>
          </cell>
          <cell r="W610">
            <v>0</v>
          </cell>
          <cell r="X610">
            <v>0.60526144379806923</v>
          </cell>
          <cell r="Z610">
            <v>0</v>
          </cell>
          <cell r="AA610">
            <v>0.60526144379806923</v>
          </cell>
          <cell r="AC610">
            <v>0</v>
          </cell>
          <cell r="AD610">
            <v>0.60526144379806923</v>
          </cell>
          <cell r="AF610">
            <v>0</v>
          </cell>
          <cell r="AG610">
            <v>0.60526144379806923</v>
          </cell>
          <cell r="AI610">
            <v>0</v>
          </cell>
          <cell r="AJ610">
            <v>0.60526144379806923</v>
          </cell>
          <cell r="AL610">
            <v>0</v>
          </cell>
          <cell r="AM610">
            <v>0.60526144379806923</v>
          </cell>
          <cell r="AO610">
            <v>0</v>
          </cell>
          <cell r="AP610">
            <v>0.60526144379806923</v>
          </cell>
          <cell r="AR610">
            <v>0</v>
          </cell>
          <cell r="AS610">
            <v>0.60526144379806923</v>
          </cell>
          <cell r="AU610">
            <v>0</v>
          </cell>
          <cell r="AV610">
            <v>0.60526144379806923</v>
          </cell>
          <cell r="AX610">
            <v>0.60526144379806923</v>
          </cell>
        </row>
        <row r="611">
          <cell r="D611" t="str">
            <v>Strategy P&amp;Ps SP=220</v>
          </cell>
        </row>
        <row r="612">
          <cell r="A612" t="str">
            <v>CDM-TC</v>
          </cell>
          <cell r="E612" t="str">
            <v>Conservation &amp; Demand Management (CDM)</v>
          </cell>
          <cell r="O612">
            <v>0.15132048646271234</v>
          </cell>
          <cell r="R612">
            <v>0.15132048646271234</v>
          </cell>
          <cell r="U612">
            <v>0.15132048646271234</v>
          </cell>
          <cell r="X612">
            <v>0.15132048646271234</v>
          </cell>
          <cell r="Z612">
            <v>-0.151</v>
          </cell>
          <cell r="AA612">
            <v>3.2048646271234937E-4</v>
          </cell>
          <cell r="AD612">
            <v>3.2048646271234937E-4</v>
          </cell>
          <cell r="AG612">
            <v>3.2048646271234937E-4</v>
          </cell>
          <cell r="AJ612">
            <v>3.2048646271234937E-4</v>
          </cell>
          <cell r="AM612">
            <v>3.2048646271234937E-4</v>
          </cell>
          <cell r="AP612">
            <v>3.2048646271234937E-4</v>
          </cell>
          <cell r="AS612">
            <v>3.2048646271234937E-4</v>
          </cell>
          <cell r="AV612">
            <v>3.2048646271234937E-4</v>
          </cell>
          <cell r="AX612">
            <v>3.2048646271234937E-4</v>
          </cell>
        </row>
        <row r="614">
          <cell r="E614" t="str">
            <v>Total Strategy P&amp;Ps SP=220</v>
          </cell>
          <cell r="O614">
            <v>0.15132048646271234</v>
          </cell>
          <cell r="Q614">
            <v>0</v>
          </cell>
          <cell r="R614">
            <v>0.15132048646271234</v>
          </cell>
          <cell r="T614">
            <v>0</v>
          </cell>
          <cell r="U614">
            <v>0.15132048646271234</v>
          </cell>
          <cell r="W614">
            <v>0</v>
          </cell>
          <cell r="X614">
            <v>0.15132048646271234</v>
          </cell>
          <cell r="Z614">
            <v>-0.151</v>
          </cell>
          <cell r="AA614">
            <v>3.2048646271234937E-4</v>
          </cell>
          <cell r="AC614">
            <v>0</v>
          </cell>
          <cell r="AD614">
            <v>3.2048646271234937E-4</v>
          </cell>
          <cell r="AF614">
            <v>0</v>
          </cell>
          <cell r="AG614">
            <v>3.2048646271234937E-4</v>
          </cell>
          <cell r="AI614">
            <v>0</v>
          </cell>
          <cell r="AJ614">
            <v>3.2048646271234937E-4</v>
          </cell>
          <cell r="AL614">
            <v>0</v>
          </cell>
          <cell r="AM614">
            <v>3.2048646271234937E-4</v>
          </cell>
          <cell r="AO614">
            <v>0</v>
          </cell>
          <cell r="AP614">
            <v>3.2048646271234937E-4</v>
          </cell>
          <cell r="AR614">
            <v>0</v>
          </cell>
          <cell r="AS614">
            <v>3.2048646271234937E-4</v>
          </cell>
          <cell r="AU614">
            <v>0</v>
          </cell>
          <cell r="AV614">
            <v>3.2048646271234937E-4</v>
          </cell>
          <cell r="AX614">
            <v>3.2048646271234937E-4</v>
          </cell>
        </row>
        <row r="615">
          <cell r="D615" t="str">
            <v>Total Asset Management Managed Programs &amp; Projects</v>
          </cell>
          <cell r="O615">
            <v>0.75658193026078158</v>
          </cell>
          <cell r="Q615">
            <v>0</v>
          </cell>
          <cell r="R615">
            <v>0.75658193026078158</v>
          </cell>
          <cell r="T615">
            <v>0</v>
          </cell>
          <cell r="U615">
            <v>0.75658193026078158</v>
          </cell>
          <cell r="W615">
            <v>0</v>
          </cell>
          <cell r="X615">
            <v>0.75658193026078158</v>
          </cell>
          <cell r="Z615">
            <v>-0.151</v>
          </cell>
          <cell r="AA615">
            <v>0.60558193026078155</v>
          </cell>
          <cell r="AC615">
            <v>0</v>
          </cell>
          <cell r="AD615">
            <v>0.60558193026078155</v>
          </cell>
          <cell r="AF615">
            <v>0</v>
          </cell>
          <cell r="AG615">
            <v>0.60558193026078155</v>
          </cell>
          <cell r="AI615">
            <v>0</v>
          </cell>
          <cell r="AJ615">
            <v>0.60558193026078155</v>
          </cell>
          <cell r="AL615">
            <v>0</v>
          </cell>
          <cell r="AM615">
            <v>0.60558193026078155</v>
          </cell>
          <cell r="AO615">
            <v>0</v>
          </cell>
          <cell r="AP615">
            <v>0.60558193026078155</v>
          </cell>
          <cell r="AR615">
            <v>0</v>
          </cell>
          <cell r="AS615">
            <v>0.60558193026078155</v>
          </cell>
          <cell r="AU615">
            <v>0</v>
          </cell>
          <cell r="AV615">
            <v>0.60558193026078155</v>
          </cell>
          <cell r="AX615">
            <v>0.60558193026078155</v>
          </cell>
        </row>
        <row r="616">
          <cell r="C616" t="str">
            <v>Business Model &amp; Other</v>
          </cell>
        </row>
        <row r="617">
          <cell r="D617" t="str">
            <v>Business Model</v>
          </cell>
        </row>
        <row r="618">
          <cell r="A618" t="str">
            <v>80034</v>
          </cell>
          <cell r="E618" t="str">
            <v>Rates (Over)/Under Recovery</v>
          </cell>
          <cell r="O618">
            <v>0</v>
          </cell>
          <cell r="R618">
            <v>0</v>
          </cell>
          <cell r="U618">
            <v>0</v>
          </cell>
          <cell r="X618">
            <v>0</v>
          </cell>
          <cell r="AA618">
            <v>0</v>
          </cell>
          <cell r="AD618">
            <v>0</v>
          </cell>
          <cell r="AG618">
            <v>0</v>
          </cell>
          <cell r="AJ618">
            <v>0</v>
          </cell>
          <cell r="AM618">
            <v>0</v>
          </cell>
          <cell r="AP618">
            <v>0</v>
          </cell>
          <cell r="AS618">
            <v>0</v>
          </cell>
          <cell r="AV618">
            <v>0</v>
          </cell>
          <cell r="AX618">
            <v>0</v>
          </cell>
        </row>
        <row r="619">
          <cell r="E619" t="str">
            <v>Allocation of Common Major Capital</v>
          </cell>
          <cell r="O619">
            <v>73.594167016124118</v>
          </cell>
          <cell r="Q619">
            <v>0</v>
          </cell>
          <cell r="R619">
            <v>73.594167016124118</v>
          </cell>
          <cell r="T619">
            <v>2.6196800000000002</v>
          </cell>
          <cell r="U619">
            <v>76.21384701612412</v>
          </cell>
          <cell r="W619">
            <v>-2.3844799999999977</v>
          </cell>
          <cell r="X619">
            <v>73.829367016124124</v>
          </cell>
          <cell r="Z619">
            <v>-0.87639999999999885</v>
          </cell>
          <cell r="AA619">
            <v>72.95296701612412</v>
          </cell>
          <cell r="AC619">
            <v>0</v>
          </cell>
          <cell r="AD619">
            <v>72.95296701612412</v>
          </cell>
          <cell r="AF619">
            <v>-4.6592000000000002</v>
          </cell>
          <cell r="AG619">
            <v>68.293767016124121</v>
          </cell>
          <cell r="AI619">
            <v>-0.18031999999999998</v>
          </cell>
          <cell r="AJ619">
            <v>68.113447016124127</v>
          </cell>
          <cell r="AL619">
            <v>0</v>
          </cell>
          <cell r="AM619">
            <v>68.113447016124127</v>
          </cell>
          <cell r="AO619">
            <v>0</v>
          </cell>
          <cell r="AP619">
            <v>68.113447016124127</v>
          </cell>
          <cell r="AR619">
            <v>0</v>
          </cell>
          <cell r="AS619">
            <v>68.113447016124127</v>
          </cell>
          <cell r="AU619">
            <v>0</v>
          </cell>
          <cell r="AV619">
            <v>68.113447016124127</v>
          </cell>
          <cell r="AX619">
            <v>68.113447016124127</v>
          </cell>
        </row>
        <row r="620">
          <cell r="E620" t="str">
            <v>Allocation of Common MFA &amp; Major Capital Adjustments</v>
          </cell>
          <cell r="O620">
            <v>23.676659803652104</v>
          </cell>
          <cell r="Q620">
            <v>0</v>
          </cell>
          <cell r="R620">
            <v>23.676659803652104</v>
          </cell>
          <cell r="T620">
            <v>0.2107</v>
          </cell>
          <cell r="U620">
            <v>23.887359803652103</v>
          </cell>
          <cell r="W620">
            <v>-2.4424000000000001</v>
          </cell>
          <cell r="X620">
            <v>21.444959803652104</v>
          </cell>
          <cell r="Z620">
            <v>-0.56760000000000055</v>
          </cell>
          <cell r="AA620">
            <v>20.877359803652105</v>
          </cell>
          <cell r="AC620">
            <v>0</v>
          </cell>
          <cell r="AD620">
            <v>20.877359803652105</v>
          </cell>
          <cell r="AF620">
            <v>-1.5380498036521058</v>
          </cell>
          <cell r="AG620">
            <v>19.339309999999998</v>
          </cell>
          <cell r="AI620">
            <v>0</v>
          </cell>
          <cell r="AJ620">
            <v>19.339309999999998</v>
          </cell>
          <cell r="AL620">
            <v>0</v>
          </cell>
          <cell r="AM620">
            <v>19.339309999999998</v>
          </cell>
          <cell r="AO620">
            <v>0</v>
          </cell>
          <cell r="AP620">
            <v>19.339309999999998</v>
          </cell>
          <cell r="AR620">
            <v>0</v>
          </cell>
          <cell r="AS620">
            <v>19.339309999999998</v>
          </cell>
          <cell r="AU620">
            <v>0</v>
          </cell>
          <cell r="AV620">
            <v>19.339309999999998</v>
          </cell>
          <cell r="AX620">
            <v>19.339309999999998</v>
          </cell>
        </row>
        <row r="621">
          <cell r="E621" t="str">
            <v>Plug to balance to ledger</v>
          </cell>
          <cell r="R621">
            <v>0</v>
          </cell>
          <cell r="U621">
            <v>0</v>
          </cell>
          <cell r="X621">
            <v>0</v>
          </cell>
          <cell r="AA621">
            <v>0</v>
          </cell>
          <cell r="AD621">
            <v>0</v>
          </cell>
          <cell r="AG621">
            <v>0</v>
          </cell>
          <cell r="AJ621">
            <v>0</v>
          </cell>
          <cell r="AM621">
            <v>0</v>
          </cell>
          <cell r="AP621">
            <v>0</v>
          </cell>
          <cell r="AS621">
            <v>0</v>
          </cell>
          <cell r="AV621">
            <v>0</v>
          </cell>
          <cell r="AX621">
            <v>0</v>
          </cell>
        </row>
        <row r="622">
          <cell r="E622" t="str">
            <v>Total Business Model</v>
          </cell>
          <cell r="O622">
            <v>97.270826819776218</v>
          </cell>
          <cell r="Q622">
            <v>0</v>
          </cell>
          <cell r="R622">
            <v>97.270826819776218</v>
          </cell>
          <cell r="T622">
            <v>2.8303800000000003</v>
          </cell>
          <cell r="U622">
            <v>100.10120681977622</v>
          </cell>
          <cell r="W622">
            <v>-4.8268799999999974</v>
          </cell>
          <cell r="X622">
            <v>95.274326819776235</v>
          </cell>
          <cell r="Z622">
            <v>-1.4439999999999995</v>
          </cell>
          <cell r="AA622">
            <v>93.830326819776218</v>
          </cell>
          <cell r="AC622">
            <v>0</v>
          </cell>
          <cell r="AD622">
            <v>93.830326819776218</v>
          </cell>
          <cell r="AF622">
            <v>-6.197249803652106</v>
          </cell>
          <cell r="AG622">
            <v>87.633077016124119</v>
          </cell>
          <cell r="AI622">
            <v>-0.18031999999999998</v>
          </cell>
          <cell r="AJ622">
            <v>87.452757016124124</v>
          </cell>
          <cell r="AL622">
            <v>0</v>
          </cell>
          <cell r="AM622">
            <v>87.452757016124124</v>
          </cell>
          <cell r="AO622">
            <v>0</v>
          </cell>
          <cell r="AP622">
            <v>87.452757016124124</v>
          </cell>
          <cell r="AR622">
            <v>0</v>
          </cell>
          <cell r="AS622">
            <v>87.452757016124124</v>
          </cell>
          <cell r="AU622">
            <v>0</v>
          </cell>
          <cell r="AV622">
            <v>87.452757016124124</v>
          </cell>
          <cell r="AX622">
            <v>87.452757016124124</v>
          </cell>
        </row>
        <row r="623">
          <cell r="D623" t="str">
            <v>Other</v>
          </cell>
        </row>
        <row r="624">
          <cell r="A624" t="str">
            <v>BU215cap</v>
          </cell>
          <cell r="E624" t="str">
            <v>Costs posted to BU215</v>
          </cell>
          <cell r="O624">
            <v>0</v>
          </cell>
          <cell r="R624">
            <v>0</v>
          </cell>
          <cell r="U624">
            <v>0</v>
          </cell>
          <cell r="X624">
            <v>0</v>
          </cell>
          <cell r="AA624">
            <v>0</v>
          </cell>
          <cell r="AD624">
            <v>0</v>
          </cell>
          <cell r="AG624">
            <v>0</v>
          </cell>
          <cell r="AJ624">
            <v>0</v>
          </cell>
          <cell r="AM624">
            <v>0</v>
          </cell>
          <cell r="AP624">
            <v>0</v>
          </cell>
          <cell r="AS624">
            <v>0</v>
          </cell>
          <cell r="AV624">
            <v>0</v>
          </cell>
          <cell r="AX624">
            <v>0</v>
          </cell>
        </row>
        <row r="625">
          <cell r="A625" t="str">
            <v>Ops-TC</v>
          </cell>
          <cell r="E625" t="str">
            <v>Operations Direct Costs</v>
          </cell>
          <cell r="O625">
            <v>0</v>
          </cell>
          <cell r="R625">
            <v>0</v>
          </cell>
          <cell r="U625">
            <v>0</v>
          </cell>
          <cell r="X625">
            <v>0</v>
          </cell>
          <cell r="AA625">
            <v>0</v>
          </cell>
          <cell r="AD625">
            <v>0</v>
          </cell>
          <cell r="AG625">
            <v>0</v>
          </cell>
          <cell r="AJ625">
            <v>0</v>
          </cell>
          <cell r="AM625">
            <v>0</v>
          </cell>
          <cell r="AP625">
            <v>0</v>
          </cell>
          <cell r="AS625">
            <v>0</v>
          </cell>
          <cell r="AV625">
            <v>0</v>
          </cell>
          <cell r="AX625">
            <v>0</v>
          </cell>
        </row>
        <row r="626">
          <cell r="A626" t="str">
            <v>TAA-TC</v>
          </cell>
          <cell r="E626" t="str">
            <v>Transfers, Accruals &amp; Adjustments</v>
          </cell>
          <cell r="O626">
            <v>0</v>
          </cell>
          <cell r="R626">
            <v>0</v>
          </cell>
          <cell r="U626">
            <v>0</v>
          </cell>
          <cell r="X626">
            <v>0</v>
          </cell>
          <cell r="AA626">
            <v>0</v>
          </cell>
          <cell r="AD626">
            <v>0</v>
          </cell>
          <cell r="AG626">
            <v>0</v>
          </cell>
          <cell r="AJ626">
            <v>0</v>
          </cell>
          <cell r="AM626">
            <v>0</v>
          </cell>
          <cell r="AP626">
            <v>0</v>
          </cell>
          <cell r="AS626">
            <v>0</v>
          </cell>
          <cell r="AV626">
            <v>0</v>
          </cell>
          <cell r="AX626">
            <v>0</v>
          </cell>
        </row>
        <row r="627">
          <cell r="A627" t="str">
            <v>TCErrors</v>
          </cell>
          <cell r="E627" t="str">
            <v>Project / Provider Coding Errors</v>
          </cell>
          <cell r="O627">
            <v>0</v>
          </cell>
          <cell r="R627">
            <v>0</v>
          </cell>
          <cell r="U627">
            <v>0</v>
          </cell>
          <cell r="X627">
            <v>0</v>
          </cell>
          <cell r="AA627">
            <v>0</v>
          </cell>
          <cell r="AD627">
            <v>0</v>
          </cell>
          <cell r="AG627">
            <v>0</v>
          </cell>
          <cell r="AJ627">
            <v>0</v>
          </cell>
          <cell r="AM627">
            <v>0</v>
          </cell>
          <cell r="AP627">
            <v>0</v>
          </cell>
          <cell r="AS627">
            <v>0</v>
          </cell>
          <cell r="AV627">
            <v>0</v>
          </cell>
          <cell r="AX627">
            <v>0</v>
          </cell>
        </row>
        <row r="628">
          <cell r="A628" t="str">
            <v>TCOther</v>
          </cell>
          <cell r="E628" t="str">
            <v>Other Asset Management project charges</v>
          </cell>
          <cell r="O628">
            <v>0</v>
          </cell>
          <cell r="R628">
            <v>0</v>
          </cell>
          <cell r="U628">
            <v>0</v>
          </cell>
          <cell r="X628">
            <v>0</v>
          </cell>
          <cell r="AA628">
            <v>0</v>
          </cell>
          <cell r="AD628">
            <v>0</v>
          </cell>
          <cell r="AG628">
            <v>0</v>
          </cell>
          <cell r="AJ628">
            <v>0</v>
          </cell>
          <cell r="AM628">
            <v>0</v>
          </cell>
          <cell r="AP628">
            <v>0</v>
          </cell>
          <cell r="AS628">
            <v>0</v>
          </cell>
          <cell r="AV628">
            <v>0</v>
          </cell>
          <cell r="AX628">
            <v>0</v>
          </cell>
        </row>
        <row r="629">
          <cell r="A629" t="str">
            <v>Plug-TC</v>
          </cell>
          <cell r="E629" t="str">
            <v>Service Provider Budget Adjustment</v>
          </cell>
          <cell r="O629">
            <v>-4.989797155863096</v>
          </cell>
          <cell r="R629">
            <v>-4.989797155863096</v>
          </cell>
          <cell r="U629">
            <v>-4.989797155863096</v>
          </cell>
          <cell r="X629">
            <v>-4.989797155863096</v>
          </cell>
          <cell r="AA629">
            <v>-4.989797155863096</v>
          </cell>
          <cell r="AD629">
            <v>-4.989797155863096</v>
          </cell>
          <cell r="AG629">
            <v>-4.989797155863096</v>
          </cell>
          <cell r="AJ629">
            <v>-4.989797155863096</v>
          </cell>
          <cell r="AM629">
            <v>-4.989797155863096</v>
          </cell>
          <cell r="AP629">
            <v>-4.989797155863096</v>
          </cell>
          <cell r="AS629">
            <v>-4.989797155863096</v>
          </cell>
          <cell r="AV629">
            <v>-4.989797155863096</v>
          </cell>
          <cell r="AX629">
            <v>-4.989797155863096</v>
          </cell>
        </row>
        <row r="630">
          <cell r="A630" t="str">
            <v>MFA-T</v>
          </cell>
          <cell r="E630" t="str">
            <v>MFA Charged direct to T</v>
          </cell>
          <cell r="O630">
            <v>0</v>
          </cell>
          <cell r="R630">
            <v>0</v>
          </cell>
          <cell r="U630">
            <v>0</v>
          </cell>
          <cell r="X630">
            <v>0</v>
          </cell>
          <cell r="AA630">
            <v>0</v>
          </cell>
          <cell r="AD630">
            <v>0</v>
          </cell>
          <cell r="AG630">
            <v>0</v>
          </cell>
          <cell r="AJ630">
            <v>0</v>
          </cell>
          <cell r="AM630">
            <v>0</v>
          </cell>
          <cell r="AP630">
            <v>0</v>
          </cell>
          <cell r="AS630">
            <v>0</v>
          </cell>
          <cell r="AV630">
            <v>0</v>
          </cell>
          <cell r="AX630">
            <v>0</v>
          </cell>
        </row>
        <row r="631">
          <cell r="E631" t="str">
            <v>Total Other</v>
          </cell>
          <cell r="O631">
            <v>-4.989797155863096</v>
          </cell>
          <cell r="Q631">
            <v>0</v>
          </cell>
          <cell r="R631">
            <v>-4.989797155863096</v>
          </cell>
          <cell r="T631">
            <v>0</v>
          </cell>
          <cell r="U631">
            <v>-4.989797155863096</v>
          </cell>
          <cell r="W631">
            <v>0</v>
          </cell>
          <cell r="X631">
            <v>-4.989797155863096</v>
          </cell>
          <cell r="Z631">
            <v>0</v>
          </cell>
          <cell r="AA631">
            <v>-4.989797155863096</v>
          </cell>
          <cell r="AC631">
            <v>0</v>
          </cell>
          <cell r="AD631">
            <v>-4.989797155863096</v>
          </cell>
          <cell r="AF631">
            <v>0</v>
          </cell>
          <cell r="AG631">
            <v>-4.989797155863096</v>
          </cell>
          <cell r="AI631">
            <v>0</v>
          </cell>
          <cell r="AJ631">
            <v>-4.989797155863096</v>
          </cell>
          <cell r="AL631">
            <v>0</v>
          </cell>
          <cell r="AM631">
            <v>-4.989797155863096</v>
          </cell>
          <cell r="AO631">
            <v>0</v>
          </cell>
          <cell r="AP631">
            <v>-4.989797155863096</v>
          </cell>
          <cell r="AR631">
            <v>0</v>
          </cell>
          <cell r="AS631">
            <v>-4.989797155863096</v>
          </cell>
          <cell r="AU631">
            <v>0</v>
          </cell>
          <cell r="AV631">
            <v>-4.989797155863096</v>
          </cell>
          <cell r="AX631">
            <v>-4.989797155863096</v>
          </cell>
        </row>
        <row r="632">
          <cell r="D632" t="str">
            <v>Total Business Model &amp; Other</v>
          </cell>
          <cell r="O632">
            <v>92.281029663913117</v>
          </cell>
          <cell r="Q632">
            <v>0</v>
          </cell>
          <cell r="R632">
            <v>92.281029663913117</v>
          </cell>
          <cell r="T632">
            <v>2.8303800000000003</v>
          </cell>
          <cell r="U632">
            <v>95.111409663913122</v>
          </cell>
          <cell r="W632">
            <v>-4.8268799999999974</v>
          </cell>
          <cell r="X632">
            <v>90.284529663913133</v>
          </cell>
          <cell r="Z632">
            <v>-1.4439999999999995</v>
          </cell>
          <cell r="AA632">
            <v>88.840529663913117</v>
          </cell>
          <cell r="AC632">
            <v>0</v>
          </cell>
          <cell r="AD632">
            <v>88.840529663913117</v>
          </cell>
          <cell r="AF632">
            <v>-6.197249803652106</v>
          </cell>
          <cell r="AG632">
            <v>82.643279860261018</v>
          </cell>
          <cell r="AI632">
            <v>-0.18031999999999998</v>
          </cell>
          <cell r="AJ632">
            <v>82.462959860261023</v>
          </cell>
          <cell r="AL632">
            <v>0</v>
          </cell>
          <cell r="AM632">
            <v>82.462959860261023</v>
          </cell>
          <cell r="AO632">
            <v>0</v>
          </cell>
          <cell r="AP632">
            <v>82.462959860261023</v>
          </cell>
          <cell r="AR632">
            <v>0</v>
          </cell>
          <cell r="AS632">
            <v>82.462959860261023</v>
          </cell>
          <cell r="AU632">
            <v>0</v>
          </cell>
          <cell r="AV632">
            <v>82.462959860261023</v>
          </cell>
          <cell r="AX632">
            <v>82.462959860261023</v>
          </cell>
        </row>
        <row r="633">
          <cell r="C633" t="str">
            <v>Corporate Capital</v>
          </cell>
        </row>
        <row r="634">
          <cell r="D634" t="str">
            <v>Facilities and Real Estate P&amp;Ps SP=215</v>
          </cell>
        </row>
        <row r="635">
          <cell r="A635" t="str">
            <v>TREC</v>
          </cell>
          <cell r="E635" t="str">
            <v>Corporate LBSS P&amp;Ps</v>
          </cell>
          <cell r="O635">
            <v>10.120689008789059</v>
          </cell>
          <cell r="R635">
            <v>10.120689008789059</v>
          </cell>
          <cell r="U635">
            <v>10.120689008789059</v>
          </cell>
          <cell r="X635">
            <v>10.120689008789059</v>
          </cell>
          <cell r="AA635">
            <v>10.120689008789059</v>
          </cell>
          <cell r="AD635">
            <v>10.120689008789059</v>
          </cell>
          <cell r="AF635">
            <v>2.0003109912109416</v>
          </cell>
          <cell r="AG635">
            <v>12.121</v>
          </cell>
          <cell r="AJ635">
            <v>12.121</v>
          </cell>
          <cell r="AM635">
            <v>12.121</v>
          </cell>
          <cell r="AP635">
            <v>12.121</v>
          </cell>
          <cell r="AS635">
            <v>12.121</v>
          </cell>
          <cell r="AV635">
            <v>12.121</v>
          </cell>
          <cell r="AX635">
            <v>12.121</v>
          </cell>
        </row>
        <row r="636">
          <cell r="E636" t="str">
            <v>Total Facilities and Real Estate P&amp;Ps SP=215</v>
          </cell>
          <cell r="O636">
            <v>10.120689008789059</v>
          </cell>
          <cell r="Q636">
            <v>0</v>
          </cell>
          <cell r="R636">
            <v>10.120689008789059</v>
          </cell>
          <cell r="T636">
            <v>0</v>
          </cell>
          <cell r="U636">
            <v>10.120689008789059</v>
          </cell>
          <cell r="W636">
            <v>0</v>
          </cell>
          <cell r="X636">
            <v>10.120689008789059</v>
          </cell>
          <cell r="Z636">
            <v>0</v>
          </cell>
          <cell r="AA636">
            <v>10.120689008789059</v>
          </cell>
          <cell r="AC636">
            <v>0</v>
          </cell>
          <cell r="AD636">
            <v>10.120689008789059</v>
          </cell>
          <cell r="AF636">
            <v>2.0003109912109416</v>
          </cell>
          <cell r="AG636">
            <v>12.121</v>
          </cell>
          <cell r="AI636">
            <v>0</v>
          </cell>
          <cell r="AJ636">
            <v>12.121</v>
          </cell>
          <cell r="AL636">
            <v>0</v>
          </cell>
          <cell r="AM636">
            <v>12.121</v>
          </cell>
          <cell r="AO636">
            <v>0</v>
          </cell>
          <cell r="AP636">
            <v>12.121</v>
          </cell>
          <cell r="AR636">
            <v>0</v>
          </cell>
          <cell r="AS636">
            <v>12.121</v>
          </cell>
          <cell r="AU636">
            <v>0</v>
          </cell>
          <cell r="AV636">
            <v>12.121</v>
          </cell>
          <cell r="AX636">
            <v>12.121</v>
          </cell>
        </row>
        <row r="637">
          <cell r="D637" t="str">
            <v>Information Management Services</v>
          </cell>
        </row>
        <row r="638">
          <cell r="A638" t="str">
            <v>IMS-TC</v>
          </cell>
          <cell r="E638" t="str">
            <v>Information Management Managed Programs &amp; Projects (SP = 212)</v>
          </cell>
          <cell r="O638">
            <v>0</v>
          </cell>
          <cell r="R638">
            <v>0</v>
          </cell>
          <cell r="U638">
            <v>0</v>
          </cell>
          <cell r="X638">
            <v>0</v>
          </cell>
          <cell r="AA638">
            <v>0</v>
          </cell>
          <cell r="AD638">
            <v>0</v>
          </cell>
          <cell r="AG638">
            <v>0</v>
          </cell>
          <cell r="AJ638">
            <v>0</v>
          </cell>
          <cell r="AM638">
            <v>0</v>
          </cell>
          <cell r="AP638">
            <v>0</v>
          </cell>
          <cell r="AS638">
            <v>0</v>
          </cell>
          <cell r="AV638">
            <v>0</v>
          </cell>
          <cell r="AX638">
            <v>0</v>
          </cell>
        </row>
        <row r="639">
          <cell r="A639" t="str">
            <v>TCGO</v>
          </cell>
          <cell r="E639" t="str">
            <v>Ontario Grid Ops P&amp;Ps SP=211 &amp; 217</v>
          </cell>
          <cell r="O639">
            <v>24.658000000000001</v>
          </cell>
          <cell r="R639">
            <v>24.658000000000001</v>
          </cell>
          <cell r="U639">
            <v>24.658000000000001</v>
          </cell>
          <cell r="W639">
            <v>12.981000000000002</v>
          </cell>
          <cell r="X639">
            <v>37.639000000000003</v>
          </cell>
          <cell r="Z639">
            <v>-3.5810000000000031</v>
          </cell>
          <cell r="AA639">
            <v>34.058</v>
          </cell>
          <cell r="AD639">
            <v>34.058</v>
          </cell>
          <cell r="AF639">
            <v>-3.9969999999999999</v>
          </cell>
          <cell r="AG639">
            <v>30.061</v>
          </cell>
          <cell r="AI639">
            <v>1.6709999999999994</v>
          </cell>
          <cell r="AJ639">
            <v>31.731999999999999</v>
          </cell>
          <cell r="AM639">
            <v>31.731999999999999</v>
          </cell>
          <cell r="AP639">
            <v>31.731999999999999</v>
          </cell>
          <cell r="AS639">
            <v>31.731999999999999</v>
          </cell>
          <cell r="AV639">
            <v>31.731999999999999</v>
          </cell>
          <cell r="AX639">
            <v>31.731999999999999</v>
          </cell>
        </row>
        <row r="640">
          <cell r="E640" t="str">
            <v>Total Information Management Services</v>
          </cell>
          <cell r="O640">
            <v>24.658000000000001</v>
          </cell>
          <cell r="Q640">
            <v>0</v>
          </cell>
          <cell r="R640">
            <v>24.658000000000001</v>
          </cell>
          <cell r="T640">
            <v>0</v>
          </cell>
          <cell r="U640">
            <v>24.658000000000001</v>
          </cell>
          <cell r="W640">
            <v>12.981000000000002</v>
          </cell>
          <cell r="X640">
            <v>37.639000000000003</v>
          </cell>
          <cell r="Z640">
            <v>-3.5810000000000031</v>
          </cell>
          <cell r="AA640">
            <v>34.058</v>
          </cell>
          <cell r="AC640">
            <v>0</v>
          </cell>
          <cell r="AD640">
            <v>34.058</v>
          </cell>
          <cell r="AF640">
            <v>-3.9969999999999999</v>
          </cell>
          <cell r="AG640">
            <v>30.061</v>
          </cell>
          <cell r="AI640">
            <v>1.6709999999999994</v>
          </cell>
          <cell r="AJ640">
            <v>31.731999999999999</v>
          </cell>
          <cell r="AL640">
            <v>0</v>
          </cell>
          <cell r="AM640">
            <v>31.731999999999999</v>
          </cell>
          <cell r="AO640">
            <v>0</v>
          </cell>
          <cell r="AP640">
            <v>31.731999999999999</v>
          </cell>
          <cell r="AR640">
            <v>0</v>
          </cell>
          <cell r="AS640">
            <v>31.731999999999999</v>
          </cell>
          <cell r="AU640">
            <v>0</v>
          </cell>
          <cell r="AV640">
            <v>31.731999999999999</v>
          </cell>
          <cell r="AX640">
            <v>31.731999999999999</v>
          </cell>
        </row>
        <row r="641">
          <cell r="A641" t="str">
            <v>CSETC</v>
          </cell>
          <cell r="D641" t="str">
            <v>Cornerstone Enablement P&amp;Ps - TC</v>
          </cell>
          <cell r="O641">
            <v>0</v>
          </cell>
          <cell r="R641">
            <v>0</v>
          </cell>
          <cell r="U641">
            <v>0</v>
          </cell>
          <cell r="X641">
            <v>0</v>
          </cell>
          <cell r="AA641">
            <v>0</v>
          </cell>
          <cell r="AD641">
            <v>0</v>
          </cell>
          <cell r="AG641">
            <v>0</v>
          </cell>
          <cell r="AJ641">
            <v>0</v>
          </cell>
          <cell r="AM641">
            <v>0</v>
          </cell>
          <cell r="AP641">
            <v>0</v>
          </cell>
          <cell r="AS641">
            <v>0</v>
          </cell>
          <cell r="AV641">
            <v>0</v>
          </cell>
          <cell r="AX641">
            <v>0</v>
          </cell>
        </row>
        <row r="642">
          <cell r="A642" t="str">
            <v>OTHCP-TC</v>
          </cell>
          <cell r="D642" t="str">
            <v>Corporate Projects - TC</v>
          </cell>
          <cell r="O642">
            <v>0</v>
          </cell>
          <cell r="R642">
            <v>0</v>
          </cell>
          <cell r="U642">
            <v>0</v>
          </cell>
          <cell r="X642">
            <v>0</v>
          </cell>
          <cell r="AA642">
            <v>0</v>
          </cell>
          <cell r="AD642">
            <v>0</v>
          </cell>
          <cell r="AG642">
            <v>0</v>
          </cell>
          <cell r="AJ642">
            <v>0</v>
          </cell>
          <cell r="AM642">
            <v>0</v>
          </cell>
          <cell r="AP642">
            <v>0</v>
          </cell>
          <cell r="AS642">
            <v>0</v>
          </cell>
          <cell r="AV642">
            <v>0</v>
          </cell>
          <cell r="AX642">
            <v>0</v>
          </cell>
        </row>
        <row r="643">
          <cell r="A643" t="str">
            <v>TempTC</v>
          </cell>
          <cell r="D643" t="str">
            <v>Copper Theft Prevention</v>
          </cell>
          <cell r="O643">
            <v>0</v>
          </cell>
          <cell r="R643">
            <v>0</v>
          </cell>
          <cell r="U643">
            <v>0</v>
          </cell>
          <cell r="W643">
            <v>17.524000000000001</v>
          </cell>
          <cell r="X643">
            <v>17.524000000000001</v>
          </cell>
          <cell r="AA643">
            <v>17.524000000000001</v>
          </cell>
          <cell r="AD643">
            <v>17.524000000000001</v>
          </cell>
          <cell r="AF643">
            <v>-2.0470000000000006</v>
          </cell>
          <cell r="AG643">
            <v>15.477</v>
          </cell>
          <cell r="AJ643">
            <v>15.477</v>
          </cell>
          <cell r="AM643">
            <v>15.477</v>
          </cell>
          <cell r="AP643">
            <v>15.477</v>
          </cell>
          <cell r="AS643">
            <v>15.477</v>
          </cell>
          <cell r="AV643">
            <v>15.477</v>
          </cell>
          <cell r="AX643">
            <v>15.477</v>
          </cell>
        </row>
        <row r="644">
          <cell r="A644" t="str">
            <v>CFS-TC</v>
          </cell>
          <cell r="D644" t="str">
            <v>Corporate Functions &amp; Services - TC</v>
          </cell>
          <cell r="O644">
            <v>0</v>
          </cell>
          <cell r="R644">
            <v>0</v>
          </cell>
          <cell r="U644">
            <v>0</v>
          </cell>
          <cell r="X644">
            <v>0</v>
          </cell>
          <cell r="AA644">
            <v>0</v>
          </cell>
          <cell r="AD644">
            <v>0</v>
          </cell>
          <cell r="AG644">
            <v>0</v>
          </cell>
          <cell r="AJ644">
            <v>0</v>
          </cell>
          <cell r="AM644">
            <v>0</v>
          </cell>
          <cell r="AP644">
            <v>0</v>
          </cell>
          <cell r="AS644">
            <v>0</v>
          </cell>
          <cell r="AV644">
            <v>0</v>
          </cell>
          <cell r="AX644">
            <v>0</v>
          </cell>
        </row>
        <row r="645">
          <cell r="D645" t="str">
            <v>Total Corporate Capital</v>
          </cell>
          <cell r="O645">
            <v>34.778689008789058</v>
          </cell>
          <cell r="Q645">
            <v>0</v>
          </cell>
          <cell r="R645">
            <v>34.778689008789058</v>
          </cell>
          <cell r="T645">
            <v>0</v>
          </cell>
          <cell r="U645">
            <v>34.778689008789058</v>
          </cell>
          <cell r="W645">
            <v>30.505000000000003</v>
          </cell>
          <cell r="X645">
            <v>65.283689008789068</v>
          </cell>
          <cell r="Z645">
            <v>-3.5810000000000031</v>
          </cell>
          <cell r="AA645">
            <v>61.702689008789058</v>
          </cell>
          <cell r="AC645">
            <v>0</v>
          </cell>
          <cell r="AD645">
            <v>61.702689008789058</v>
          </cell>
          <cell r="AF645">
            <v>-4.0436890087890589</v>
          </cell>
          <cell r="AG645">
            <v>57.658999999999999</v>
          </cell>
          <cell r="AI645">
            <v>1.6709999999999994</v>
          </cell>
          <cell r="AJ645">
            <v>59.330000000000005</v>
          </cell>
          <cell r="AL645">
            <v>0</v>
          </cell>
          <cell r="AM645">
            <v>59.330000000000005</v>
          </cell>
          <cell r="AO645">
            <v>0</v>
          </cell>
          <cell r="AP645">
            <v>59.330000000000005</v>
          </cell>
          <cell r="AR645">
            <v>0</v>
          </cell>
          <cell r="AS645">
            <v>59.330000000000005</v>
          </cell>
          <cell r="AU645">
            <v>0</v>
          </cell>
          <cell r="AV645">
            <v>59.330000000000005</v>
          </cell>
          <cell r="AX645">
            <v>59.330000000000005</v>
          </cell>
        </row>
        <row r="647">
          <cell r="A647" t="str">
            <v>TC Earnings</v>
          </cell>
          <cell r="C647" t="str">
            <v>Tx Earnings Sharing</v>
          </cell>
          <cell r="O647">
            <v>0</v>
          </cell>
          <cell r="R647">
            <v>0</v>
          </cell>
          <cell r="U647">
            <v>0</v>
          </cell>
          <cell r="X647">
            <v>0</v>
          </cell>
          <cell r="AA647">
            <v>0</v>
          </cell>
          <cell r="AD647">
            <v>0</v>
          </cell>
          <cell r="AG647">
            <v>0</v>
          </cell>
          <cell r="AJ647">
            <v>0</v>
          </cell>
          <cell r="AM647">
            <v>0</v>
          </cell>
          <cell r="AP647">
            <v>0</v>
          </cell>
          <cell r="AS647">
            <v>0</v>
          </cell>
          <cell r="AV647">
            <v>0</v>
          </cell>
          <cell r="AX647">
            <v>0</v>
          </cell>
        </row>
        <row r="648">
          <cell r="C648" t="str">
            <v>Total Transmission Capital</v>
          </cell>
          <cell r="O648">
            <v>943.98229254094622</v>
          </cell>
          <cell r="Q648">
            <v>3.6045853330788105</v>
          </cell>
          <cell r="R648">
            <v>947.58687787402528</v>
          </cell>
          <cell r="T648">
            <v>-3.358425414963603</v>
          </cell>
          <cell r="U648">
            <v>944.22845245906115</v>
          </cell>
          <cell r="W648">
            <v>26.949005191289892</v>
          </cell>
          <cell r="X648">
            <v>971.17745765035113</v>
          </cell>
          <cell r="Z648">
            <v>13.079052558710053</v>
          </cell>
          <cell r="AA648">
            <v>984.25651020906116</v>
          </cell>
          <cell r="AC648">
            <v>0</v>
          </cell>
          <cell r="AD648">
            <v>984.25651020906116</v>
          </cell>
          <cell r="AF648">
            <v>-9.3624843711511776</v>
          </cell>
          <cell r="AG648">
            <v>974.89402583791025</v>
          </cell>
          <cell r="AI648">
            <v>-0.40272372802027956</v>
          </cell>
          <cell r="AJ648">
            <v>974.49130210988994</v>
          </cell>
          <cell r="AL648">
            <v>0</v>
          </cell>
          <cell r="AM648">
            <v>974.49130210988994</v>
          </cell>
          <cell r="AO648">
            <v>0</v>
          </cell>
          <cell r="AP648">
            <v>974.49130210988994</v>
          </cell>
          <cell r="AR648">
            <v>0</v>
          </cell>
          <cell r="AS648">
            <v>974.49130210988994</v>
          </cell>
          <cell r="AU648">
            <v>0</v>
          </cell>
          <cell r="AV648">
            <v>974.49130210988994</v>
          </cell>
          <cell r="AX648">
            <v>974.49130210988994</v>
          </cell>
        </row>
        <row r="653">
          <cell r="A653" t="str">
            <v>$M</v>
          </cell>
          <cell r="O653" t="str">
            <v>Annual</v>
          </cell>
          <cell r="Q653" t="str">
            <v>Jan</v>
          </cell>
          <cell r="R653" t="str">
            <v>Jan</v>
          </cell>
          <cell r="T653" t="str">
            <v>Feb</v>
          </cell>
          <cell r="U653" t="str">
            <v>Feb</v>
          </cell>
          <cell r="W653" t="str">
            <v>Mar</v>
          </cell>
          <cell r="X653" t="str">
            <v>Mar</v>
          </cell>
          <cell r="Z653" t="str">
            <v>Apr</v>
          </cell>
          <cell r="AA653" t="str">
            <v>Apr</v>
          </cell>
          <cell r="AC653" t="str">
            <v>May</v>
          </cell>
          <cell r="AD653" t="str">
            <v>May</v>
          </cell>
          <cell r="AF653" t="str">
            <v>Jun</v>
          </cell>
          <cell r="AG653" t="str">
            <v>Jun</v>
          </cell>
          <cell r="AI653" t="str">
            <v>Jul</v>
          </cell>
          <cell r="AJ653" t="str">
            <v>Jul</v>
          </cell>
          <cell r="AL653" t="str">
            <v>Aug</v>
          </cell>
          <cell r="AM653" t="str">
            <v>Aug</v>
          </cell>
          <cell r="AO653" t="str">
            <v>Sep</v>
          </cell>
          <cell r="AP653" t="str">
            <v>Sep</v>
          </cell>
          <cell r="AR653" t="str">
            <v>Oct</v>
          </cell>
          <cell r="AS653" t="str">
            <v>Oct</v>
          </cell>
          <cell r="AU653" t="str">
            <v>Nov</v>
          </cell>
          <cell r="AV653" t="str">
            <v>Nov</v>
          </cell>
          <cell r="AX653" t="str">
            <v>Current</v>
          </cell>
        </row>
        <row r="654">
          <cell r="O654" t="str">
            <v>Budget</v>
          </cell>
          <cell r="Q654" t="str">
            <v>Changes</v>
          </cell>
          <cell r="R654" t="str">
            <v>Forecast</v>
          </cell>
          <cell r="T654" t="str">
            <v>Changes</v>
          </cell>
          <cell r="U654" t="str">
            <v>Forecast</v>
          </cell>
          <cell r="W654" t="str">
            <v>Changes</v>
          </cell>
          <cell r="X654" t="str">
            <v>Forecast</v>
          </cell>
          <cell r="Z654" t="str">
            <v>Changes</v>
          </cell>
          <cell r="AA654" t="str">
            <v>Forecast</v>
          </cell>
          <cell r="AC654" t="str">
            <v>Changes</v>
          </cell>
          <cell r="AD654" t="str">
            <v>Forecast</v>
          </cell>
          <cell r="AF654" t="str">
            <v>Changes</v>
          </cell>
          <cell r="AG654" t="str">
            <v>Forecast</v>
          </cell>
          <cell r="AI654" t="str">
            <v>Changes</v>
          </cell>
          <cell r="AJ654" t="str">
            <v>Forecast</v>
          </cell>
          <cell r="AL654" t="str">
            <v>Changes</v>
          </cell>
          <cell r="AM654" t="str">
            <v>Forecast</v>
          </cell>
          <cell r="AO654" t="str">
            <v>Changes</v>
          </cell>
          <cell r="AP654" t="str">
            <v>Forecast</v>
          </cell>
          <cell r="AR654" t="str">
            <v>Changes</v>
          </cell>
          <cell r="AS654" t="str">
            <v>Forecast</v>
          </cell>
          <cell r="AU654" t="str">
            <v>Changes</v>
          </cell>
          <cell r="AV654" t="str">
            <v>Forecast</v>
          </cell>
          <cell r="AX654" t="str">
            <v>Forecast</v>
          </cell>
        </row>
        <row r="655">
          <cell r="A655" t="str">
            <v>Distribution Capital</v>
          </cell>
        </row>
        <row r="657">
          <cell r="C657" t="str">
            <v>Customer Operations</v>
          </cell>
        </row>
        <row r="658">
          <cell r="D658" t="str">
            <v>Lines P&amp;Ps SP=205</v>
          </cell>
        </row>
        <row r="659">
          <cell r="A659" t="str">
            <v>DCL01</v>
          </cell>
          <cell r="E659" t="str">
            <v>Unplanned Equipment Replacement</v>
          </cell>
          <cell r="O659">
            <v>23.725000000000001</v>
          </cell>
          <cell r="Q659">
            <v>-1.0000000000012221E-3</v>
          </cell>
          <cell r="R659">
            <v>23.724</v>
          </cell>
          <cell r="U659">
            <v>23.724</v>
          </cell>
          <cell r="X659">
            <v>23.724</v>
          </cell>
          <cell r="AA659">
            <v>23.724</v>
          </cell>
          <cell r="AD659">
            <v>23.724</v>
          </cell>
          <cell r="AG659">
            <v>23.724</v>
          </cell>
          <cell r="AI659">
            <v>-3.7</v>
          </cell>
          <cell r="AJ659">
            <v>20.024000000000001</v>
          </cell>
          <cell r="AM659">
            <v>20.024000000000001</v>
          </cell>
          <cell r="AP659">
            <v>20.024000000000001</v>
          </cell>
          <cell r="AS659">
            <v>20.024000000000001</v>
          </cell>
          <cell r="AV659">
            <v>20.024000000000001</v>
          </cell>
          <cell r="AX659">
            <v>20.024000000000001</v>
          </cell>
        </row>
        <row r="660">
          <cell r="A660" t="str">
            <v>DCL02</v>
          </cell>
          <cell r="E660" t="str">
            <v>Damage Claims</v>
          </cell>
          <cell r="O660">
            <v>1.1100000000000001</v>
          </cell>
          <cell r="Q660">
            <v>9.9999999999988987E-4</v>
          </cell>
          <cell r="R660">
            <v>1.111</v>
          </cell>
          <cell r="U660">
            <v>1.111</v>
          </cell>
          <cell r="X660">
            <v>1.111</v>
          </cell>
          <cell r="AA660">
            <v>1.111</v>
          </cell>
          <cell r="AD660">
            <v>1.111</v>
          </cell>
          <cell r="AG660">
            <v>1.111</v>
          </cell>
          <cell r="AJ660">
            <v>1.111</v>
          </cell>
          <cell r="AM660">
            <v>1.111</v>
          </cell>
          <cell r="AP660">
            <v>1.111</v>
          </cell>
          <cell r="AS660">
            <v>1.111</v>
          </cell>
          <cell r="AV660">
            <v>1.111</v>
          </cell>
          <cell r="AX660">
            <v>1.111</v>
          </cell>
        </row>
        <row r="661">
          <cell r="A661" t="str">
            <v>DCL03</v>
          </cell>
          <cell r="E661" t="str">
            <v xml:space="preserve">Post Trouble Call </v>
          </cell>
          <cell r="O661">
            <v>3.2320000000000002</v>
          </cell>
          <cell r="Q661">
            <v>-1.000000000000334E-3</v>
          </cell>
          <cell r="R661">
            <v>3.2309999999999999</v>
          </cell>
          <cell r="U661">
            <v>3.2309999999999999</v>
          </cell>
          <cell r="W661">
            <v>1.8</v>
          </cell>
          <cell r="X661">
            <v>5.0309999999999997</v>
          </cell>
          <cell r="AA661">
            <v>5.0309999999999997</v>
          </cell>
          <cell r="AD661">
            <v>5.0309999999999997</v>
          </cell>
          <cell r="AG661">
            <v>5.0309999999999997</v>
          </cell>
          <cell r="AI661">
            <v>1</v>
          </cell>
          <cell r="AJ661">
            <v>6.0309999999999997</v>
          </cell>
          <cell r="AM661">
            <v>6.0309999999999997</v>
          </cell>
          <cell r="AP661">
            <v>6.0309999999999997</v>
          </cell>
          <cell r="AS661">
            <v>6.0309999999999997</v>
          </cell>
          <cell r="AV661">
            <v>6.0309999999999997</v>
          </cell>
          <cell r="AX661">
            <v>6.0309999999999997</v>
          </cell>
        </row>
        <row r="662">
          <cell r="A662" t="str">
            <v>DCL04</v>
          </cell>
          <cell r="E662" t="str">
            <v>Submarine Cable Replacement</v>
          </cell>
          <cell r="O662">
            <v>3.13</v>
          </cell>
          <cell r="R662">
            <v>3.13</v>
          </cell>
          <cell r="U662">
            <v>3.13</v>
          </cell>
          <cell r="X662">
            <v>3.13</v>
          </cell>
          <cell r="AA662">
            <v>3.13</v>
          </cell>
          <cell r="AD662">
            <v>3.13</v>
          </cell>
          <cell r="AG662">
            <v>3.13</v>
          </cell>
          <cell r="AJ662">
            <v>3.13</v>
          </cell>
          <cell r="AM662">
            <v>3.13</v>
          </cell>
          <cell r="AP662">
            <v>3.13</v>
          </cell>
          <cell r="AS662">
            <v>3.13</v>
          </cell>
          <cell r="AV662">
            <v>3.13</v>
          </cell>
          <cell r="AX662">
            <v>3.13</v>
          </cell>
        </row>
        <row r="663">
          <cell r="A663" t="str">
            <v>DCL05</v>
          </cell>
          <cell r="E663" t="str">
            <v>New Connections</v>
          </cell>
          <cell r="O663">
            <v>67.489999999999995</v>
          </cell>
          <cell r="Q663">
            <v>-1.099999999999568E-2</v>
          </cell>
          <cell r="R663">
            <v>67.478999999999999</v>
          </cell>
          <cell r="U663">
            <v>67.478999999999999</v>
          </cell>
          <cell r="X663">
            <v>67.478999999999999</v>
          </cell>
          <cell r="Z663">
            <v>-12.478999999999999</v>
          </cell>
          <cell r="AA663">
            <v>55</v>
          </cell>
          <cell r="AD663">
            <v>55</v>
          </cell>
          <cell r="AG663">
            <v>55</v>
          </cell>
          <cell r="AJ663">
            <v>55</v>
          </cell>
          <cell r="AM663">
            <v>55</v>
          </cell>
          <cell r="AP663">
            <v>55</v>
          </cell>
          <cell r="AS663">
            <v>55</v>
          </cell>
          <cell r="AV663">
            <v>55</v>
          </cell>
          <cell r="AX663">
            <v>55</v>
          </cell>
        </row>
        <row r="664">
          <cell r="A664" t="str">
            <v>DCL06</v>
          </cell>
          <cell r="E664" t="str">
            <v>New Connects - Other</v>
          </cell>
          <cell r="O664">
            <v>15.225</v>
          </cell>
          <cell r="Q664">
            <v>1.0000000000012221E-3</v>
          </cell>
          <cell r="R664">
            <v>15.226000000000001</v>
          </cell>
          <cell r="U664">
            <v>15.226000000000001</v>
          </cell>
          <cell r="X664">
            <v>15.226000000000001</v>
          </cell>
          <cell r="AA664">
            <v>15.226000000000001</v>
          </cell>
          <cell r="AD664">
            <v>15.226000000000001</v>
          </cell>
          <cell r="AF664">
            <v>3</v>
          </cell>
          <cell r="AG664">
            <v>18.225999999999999</v>
          </cell>
          <cell r="AJ664">
            <v>18.225999999999999</v>
          </cell>
          <cell r="AM664">
            <v>18.225999999999999</v>
          </cell>
          <cell r="AP664">
            <v>18.225999999999999</v>
          </cell>
          <cell r="AS664">
            <v>18.225999999999999</v>
          </cell>
          <cell r="AV664">
            <v>18.225999999999999</v>
          </cell>
          <cell r="AX664">
            <v>18.225999999999999</v>
          </cell>
        </row>
        <row r="665">
          <cell r="A665" t="str">
            <v>DCL07</v>
          </cell>
          <cell r="E665" t="str">
            <v>Upgrades</v>
          </cell>
          <cell r="O665">
            <v>18.045999999999999</v>
          </cell>
          <cell r="Q665">
            <v>-9.9999999999766942E-4</v>
          </cell>
          <cell r="R665">
            <v>18.045000000000002</v>
          </cell>
          <cell r="U665">
            <v>18.045000000000002</v>
          </cell>
          <cell r="X665">
            <v>18.045000000000002</v>
          </cell>
          <cell r="AA665">
            <v>18.045000000000002</v>
          </cell>
          <cell r="AD665">
            <v>18.045000000000002</v>
          </cell>
          <cell r="AG665">
            <v>18.045000000000002</v>
          </cell>
          <cell r="AJ665">
            <v>18.045000000000002</v>
          </cell>
          <cell r="AM665">
            <v>18.045000000000002</v>
          </cell>
          <cell r="AP665">
            <v>18.045000000000002</v>
          </cell>
          <cell r="AS665">
            <v>18.045000000000002</v>
          </cell>
          <cell r="AV665">
            <v>18.045000000000002</v>
          </cell>
          <cell r="AX665">
            <v>18.045000000000002</v>
          </cell>
        </row>
        <row r="666">
          <cell r="A666" t="str">
            <v>DCL08</v>
          </cell>
          <cell r="E666" t="str">
            <v>Upgrades - Other</v>
          </cell>
          <cell r="O666">
            <v>6.0149999999999997</v>
          </cell>
          <cell r="R666">
            <v>6.0149999999999997</v>
          </cell>
          <cell r="U666">
            <v>6.0149999999999997</v>
          </cell>
          <cell r="X666">
            <v>6.0149999999999997</v>
          </cell>
          <cell r="AA666">
            <v>6.0149999999999997</v>
          </cell>
          <cell r="AD666">
            <v>6.0149999999999997</v>
          </cell>
          <cell r="AG666">
            <v>6.0149999999999997</v>
          </cell>
          <cell r="AJ666">
            <v>6.0149999999999997</v>
          </cell>
          <cell r="AM666">
            <v>6.0149999999999997</v>
          </cell>
          <cell r="AP666">
            <v>6.0149999999999997</v>
          </cell>
          <cell r="AS666">
            <v>6.0149999999999997</v>
          </cell>
          <cell r="AV666">
            <v>6.0149999999999997</v>
          </cell>
          <cell r="AX666">
            <v>6.0149999999999997</v>
          </cell>
        </row>
        <row r="667">
          <cell r="A667" t="str">
            <v>DCL09</v>
          </cell>
          <cell r="E667" t="str">
            <v>Storm Damage</v>
          </cell>
          <cell r="O667">
            <v>27.06</v>
          </cell>
          <cell r="Q667">
            <v>-3.0000000000001137E-3</v>
          </cell>
          <cell r="R667">
            <v>27.056999999999999</v>
          </cell>
          <cell r="U667">
            <v>27.056999999999999</v>
          </cell>
          <cell r="X667">
            <v>27.056999999999999</v>
          </cell>
          <cell r="AA667">
            <v>27.056999999999999</v>
          </cell>
          <cell r="AD667">
            <v>27.056999999999999</v>
          </cell>
          <cell r="AG667">
            <v>27.056999999999999</v>
          </cell>
          <cell r="AJ667">
            <v>27.056999999999999</v>
          </cell>
          <cell r="AM667">
            <v>27.056999999999999</v>
          </cell>
          <cell r="AP667">
            <v>27.056999999999999</v>
          </cell>
          <cell r="AS667">
            <v>27.056999999999999</v>
          </cell>
          <cell r="AV667">
            <v>27.056999999999999</v>
          </cell>
          <cell r="AX667">
            <v>27.056999999999999</v>
          </cell>
        </row>
        <row r="668">
          <cell r="A668" t="str">
            <v>DCL10</v>
          </cell>
          <cell r="E668" t="str">
            <v>Joint Use &amp; Relocates</v>
          </cell>
          <cell r="O668">
            <v>26.515000000000001</v>
          </cell>
          <cell r="R668">
            <v>26.515000000000001</v>
          </cell>
          <cell r="U668">
            <v>26.515000000000001</v>
          </cell>
          <cell r="X668">
            <v>26.515000000000001</v>
          </cell>
          <cell r="AA668">
            <v>26.515000000000001</v>
          </cell>
          <cell r="AD668">
            <v>26.515000000000001</v>
          </cell>
          <cell r="AF668">
            <v>4.5</v>
          </cell>
          <cell r="AG668">
            <v>31.015000000000001</v>
          </cell>
          <cell r="AJ668">
            <v>31.015000000000001</v>
          </cell>
          <cell r="AM668">
            <v>31.015000000000001</v>
          </cell>
          <cell r="AP668">
            <v>31.015000000000001</v>
          </cell>
          <cell r="AS668">
            <v>31.015000000000001</v>
          </cell>
          <cell r="AV668">
            <v>31.015000000000001</v>
          </cell>
          <cell r="AX668">
            <v>31.015000000000001</v>
          </cell>
        </row>
        <row r="669">
          <cell r="A669" t="str">
            <v>DCL11</v>
          </cell>
          <cell r="E669" t="str">
            <v>Joint Use &amp; Relocates - Generation Connect</v>
          </cell>
          <cell r="O669">
            <v>1.0230000000000001</v>
          </cell>
          <cell r="Q669">
            <v>2.0000000000000018E-3</v>
          </cell>
          <cell r="R669">
            <v>1.0250000000000001</v>
          </cell>
          <cell r="U669">
            <v>1.0250000000000001</v>
          </cell>
          <cell r="X669">
            <v>1.0250000000000001</v>
          </cell>
          <cell r="AA669">
            <v>1.0250000000000001</v>
          </cell>
          <cell r="AD669">
            <v>1.0250000000000001</v>
          </cell>
          <cell r="AG669">
            <v>1.0250000000000001</v>
          </cell>
          <cell r="AJ669">
            <v>1.0250000000000001</v>
          </cell>
          <cell r="AM669">
            <v>1.0250000000000001</v>
          </cell>
          <cell r="AP669">
            <v>1.0250000000000001</v>
          </cell>
          <cell r="AS669">
            <v>1.0250000000000001</v>
          </cell>
          <cell r="AV669">
            <v>1.0250000000000001</v>
          </cell>
          <cell r="AX669">
            <v>1.0250000000000001</v>
          </cell>
        </row>
        <row r="670">
          <cell r="A670" t="str">
            <v>DCL12</v>
          </cell>
          <cell r="E670" t="str">
            <v>Metering Services &amp; Net Metering</v>
          </cell>
          <cell r="O670">
            <v>3.2430000000000008</v>
          </cell>
          <cell r="Q670">
            <v>8.0000000000000071E-3</v>
          </cell>
          <cell r="R670">
            <v>3.2510000000000008</v>
          </cell>
          <cell r="U670">
            <v>3.2510000000000008</v>
          </cell>
          <cell r="X670">
            <v>3.2510000000000008</v>
          </cell>
          <cell r="AA670">
            <v>3.2510000000000008</v>
          </cell>
          <cell r="AD670">
            <v>3.2510000000000008</v>
          </cell>
          <cell r="AG670">
            <v>3.2510000000000008</v>
          </cell>
          <cell r="AI670">
            <v>-1.3</v>
          </cell>
          <cell r="AJ670">
            <v>1.9510000000000007</v>
          </cell>
          <cell r="AM670">
            <v>1.9510000000000007</v>
          </cell>
          <cell r="AP670">
            <v>1.9510000000000007</v>
          </cell>
          <cell r="AS670">
            <v>1.9510000000000007</v>
          </cell>
          <cell r="AV670">
            <v>1.9510000000000007</v>
          </cell>
          <cell r="AX670">
            <v>1.9510000000000007</v>
          </cell>
        </row>
        <row r="671">
          <cell r="A671" t="str">
            <v>DCL15</v>
          </cell>
          <cell r="E671" t="str">
            <v>Other Lines DC P&amp;P's</v>
          </cell>
          <cell r="O671">
            <v>0.30399999999999994</v>
          </cell>
          <cell r="Q671">
            <v>3.8990000000000005</v>
          </cell>
          <cell r="R671">
            <v>4.2030000000000003</v>
          </cell>
          <cell r="U671">
            <v>4.2030000000000003</v>
          </cell>
          <cell r="W671">
            <v>0.89999999999999947</v>
          </cell>
          <cell r="X671">
            <v>5.1029999999999998</v>
          </cell>
          <cell r="Z671">
            <v>1.4</v>
          </cell>
          <cell r="AA671">
            <v>6.5030000000000001</v>
          </cell>
          <cell r="AD671">
            <v>6.5030000000000001</v>
          </cell>
          <cell r="AG671">
            <v>6.5030000000000001</v>
          </cell>
          <cell r="AI671">
            <v>-3.9</v>
          </cell>
          <cell r="AJ671">
            <v>2.6030000000000002</v>
          </cell>
          <cell r="AM671">
            <v>2.6030000000000002</v>
          </cell>
          <cell r="AP671">
            <v>2.6030000000000002</v>
          </cell>
          <cell r="AS671">
            <v>2.6030000000000002</v>
          </cell>
          <cell r="AV671">
            <v>2.6030000000000002</v>
          </cell>
          <cell r="AX671">
            <v>2.6030000000000002</v>
          </cell>
        </row>
        <row r="672">
          <cell r="A672" t="str">
            <v>DCL18</v>
          </cell>
          <cell r="E672" t="str">
            <v>End of Life Replacement of Wood Poles</v>
          </cell>
          <cell r="O672">
            <v>42.156999999999996</v>
          </cell>
          <cell r="Q672">
            <v>3.0000000000001137E-3</v>
          </cell>
          <cell r="R672">
            <v>42.16</v>
          </cell>
          <cell r="U672">
            <v>42.16</v>
          </cell>
          <cell r="X672">
            <v>42.16</v>
          </cell>
          <cell r="AA672">
            <v>42.16</v>
          </cell>
          <cell r="AD672">
            <v>42.16</v>
          </cell>
          <cell r="AG672">
            <v>42.16</v>
          </cell>
          <cell r="AJ672">
            <v>42.16</v>
          </cell>
          <cell r="AM672">
            <v>42.16</v>
          </cell>
          <cell r="AP672">
            <v>42.16</v>
          </cell>
          <cell r="AS672">
            <v>42.16</v>
          </cell>
          <cell r="AV672">
            <v>42.16</v>
          </cell>
          <cell r="AX672">
            <v>42.16</v>
          </cell>
        </row>
        <row r="673">
          <cell r="A673" t="str">
            <v>DCL19</v>
          </cell>
          <cell r="E673" t="str">
            <v>DC107 Sustainment Programs &amp; Projects</v>
          </cell>
          <cell r="O673">
            <v>23.912000000000003</v>
          </cell>
          <cell r="Q673">
            <v>-9.9999999999766942E-4</v>
          </cell>
          <cell r="R673">
            <v>23.911000000000005</v>
          </cell>
          <cell r="U673">
            <v>23.911000000000005</v>
          </cell>
          <cell r="X673">
            <v>23.911000000000005</v>
          </cell>
          <cell r="AA673">
            <v>23.911000000000005</v>
          </cell>
          <cell r="AD673">
            <v>23.911000000000005</v>
          </cell>
          <cell r="AG673">
            <v>23.911000000000005</v>
          </cell>
          <cell r="AI673">
            <v>-3</v>
          </cell>
          <cell r="AJ673">
            <v>20.911000000000005</v>
          </cell>
          <cell r="AM673">
            <v>20.911000000000005</v>
          </cell>
          <cell r="AP673">
            <v>20.911000000000005</v>
          </cell>
          <cell r="AS673">
            <v>20.911000000000005</v>
          </cell>
          <cell r="AV673">
            <v>20.911000000000005</v>
          </cell>
          <cell r="AX673">
            <v>20.911000000000005</v>
          </cell>
        </row>
        <row r="674">
          <cell r="A674" t="str">
            <v>DCL27</v>
          </cell>
          <cell r="E674" t="str">
            <v>DC202  Development Programs &amp; Small Projects</v>
          </cell>
          <cell r="O674">
            <v>6.3840000000000003</v>
          </cell>
          <cell r="Q674">
            <v>2.9999999999992255E-3</v>
          </cell>
          <cell r="R674">
            <v>6.3869999999999996</v>
          </cell>
          <cell r="U674">
            <v>6.3869999999999996</v>
          </cell>
          <cell r="X674">
            <v>6.3869999999999996</v>
          </cell>
          <cell r="AA674">
            <v>6.3869999999999996</v>
          </cell>
          <cell r="AD674">
            <v>6.3869999999999996</v>
          </cell>
          <cell r="AG674">
            <v>6.3869999999999996</v>
          </cell>
          <cell r="AI674">
            <v>3</v>
          </cell>
          <cell r="AJ674">
            <v>9.3870000000000005</v>
          </cell>
          <cell r="AM674">
            <v>9.3870000000000005</v>
          </cell>
          <cell r="AP674">
            <v>9.3870000000000005</v>
          </cell>
          <cell r="AS674">
            <v>9.3870000000000005</v>
          </cell>
          <cell r="AV674">
            <v>9.3870000000000005</v>
          </cell>
          <cell r="AX674">
            <v>9.3870000000000005</v>
          </cell>
        </row>
        <row r="675">
          <cell r="A675" t="str">
            <v>DCL28</v>
          </cell>
          <cell r="E675" t="str">
            <v>Dx Network Loss Reduction</v>
          </cell>
          <cell r="O675">
            <v>0</v>
          </cell>
          <cell r="R675">
            <v>0</v>
          </cell>
          <cell r="U675">
            <v>0</v>
          </cell>
          <cell r="X675">
            <v>0</v>
          </cell>
          <cell r="AA675">
            <v>0</v>
          </cell>
          <cell r="AD675">
            <v>0</v>
          </cell>
          <cell r="AG675">
            <v>0</v>
          </cell>
          <cell r="AJ675">
            <v>0</v>
          </cell>
          <cell r="AM675">
            <v>0</v>
          </cell>
          <cell r="AP675">
            <v>0</v>
          </cell>
          <cell r="AS675">
            <v>0</v>
          </cell>
          <cell r="AV675">
            <v>0</v>
          </cell>
          <cell r="AX675">
            <v>0</v>
          </cell>
        </row>
        <row r="676">
          <cell r="A676" t="str">
            <v>DCL29</v>
          </cell>
          <cell r="E676" t="str">
            <v>DC202  Development Major Projects</v>
          </cell>
          <cell r="O676">
            <v>27.782999999999998</v>
          </cell>
          <cell r="Q676">
            <v>1.9999999999988916E-3</v>
          </cell>
          <cell r="R676">
            <v>27.784999999999997</v>
          </cell>
          <cell r="U676">
            <v>27.784999999999997</v>
          </cell>
          <cell r="X676">
            <v>27.784999999999997</v>
          </cell>
          <cell r="AA676">
            <v>27.784999999999997</v>
          </cell>
          <cell r="AD676">
            <v>27.784999999999997</v>
          </cell>
          <cell r="AG676">
            <v>27.784999999999997</v>
          </cell>
          <cell r="AI676">
            <v>5</v>
          </cell>
          <cell r="AJ676">
            <v>32.784999999999997</v>
          </cell>
          <cell r="AM676">
            <v>32.784999999999997</v>
          </cell>
          <cell r="AP676">
            <v>32.784999999999997</v>
          </cell>
          <cell r="AS676">
            <v>32.784999999999997</v>
          </cell>
          <cell r="AV676">
            <v>32.784999999999997</v>
          </cell>
          <cell r="AX676">
            <v>32.784999999999997</v>
          </cell>
        </row>
        <row r="677">
          <cell r="E677" t="str">
            <v>Total Lines P&amp;Ps</v>
          </cell>
          <cell r="O677">
            <v>296.35399999999998</v>
          </cell>
          <cell r="Q677">
            <v>3.9010000000000069</v>
          </cell>
          <cell r="R677">
            <v>300.255</v>
          </cell>
          <cell r="T677">
            <v>0</v>
          </cell>
          <cell r="U677">
            <v>300.255</v>
          </cell>
          <cell r="W677">
            <v>2.6999999999999993</v>
          </cell>
          <cell r="X677">
            <v>302.95500000000004</v>
          </cell>
          <cell r="Z677">
            <v>-11.078999999999999</v>
          </cell>
          <cell r="AA677">
            <v>291.87599999999998</v>
          </cell>
          <cell r="AC677">
            <v>0</v>
          </cell>
          <cell r="AD677">
            <v>291.87599999999998</v>
          </cell>
          <cell r="AF677">
            <v>7.5</v>
          </cell>
          <cell r="AG677">
            <v>299.37599999999998</v>
          </cell>
          <cell r="AI677">
            <v>-2.9000000000000004</v>
          </cell>
          <cell r="AJ677">
            <v>296.476</v>
          </cell>
          <cell r="AL677">
            <v>0</v>
          </cell>
          <cell r="AM677">
            <v>296.476</v>
          </cell>
          <cell r="AO677">
            <v>0</v>
          </cell>
          <cell r="AP677">
            <v>296.476</v>
          </cell>
          <cell r="AR677">
            <v>0</v>
          </cell>
          <cell r="AS677">
            <v>296.476</v>
          </cell>
          <cell r="AU677">
            <v>0</v>
          </cell>
          <cell r="AV677">
            <v>296.476</v>
          </cell>
          <cell r="AX677">
            <v>296.476</v>
          </cell>
        </row>
        <row r="678">
          <cell r="A678" t="str">
            <v>LDCUR</v>
          </cell>
          <cell r="D678" t="str">
            <v>Payroll Burden Under Recovery</v>
          </cell>
          <cell r="O678">
            <v>0</v>
          </cell>
          <cell r="R678">
            <v>0</v>
          </cell>
          <cell r="U678">
            <v>0</v>
          </cell>
          <cell r="X678">
            <v>0</v>
          </cell>
          <cell r="AA678">
            <v>0</v>
          </cell>
          <cell r="AD678">
            <v>0</v>
          </cell>
          <cell r="AG678">
            <v>0</v>
          </cell>
          <cell r="AJ678">
            <v>0</v>
          </cell>
          <cell r="AM678">
            <v>0</v>
          </cell>
          <cell r="AP678">
            <v>0</v>
          </cell>
          <cell r="AS678">
            <v>0</v>
          </cell>
          <cell r="AV678">
            <v>0</v>
          </cell>
          <cell r="AX678">
            <v>0</v>
          </cell>
        </row>
        <row r="679">
          <cell r="D679" t="str">
            <v>Other Customer Operations Program costs</v>
          </cell>
        </row>
        <row r="680">
          <cell r="E680" t="str">
            <v>Forestry - SP = 204</v>
          </cell>
        </row>
        <row r="681">
          <cell r="E681" t="str">
            <v>Customer Care Services - SP = 202</v>
          </cell>
        </row>
        <row r="682">
          <cell r="E682" t="str">
            <v>Health &amp; Safety - SP = 209</v>
          </cell>
        </row>
        <row r="683">
          <cell r="E683" t="str">
            <v>Total Other Lines Program costs</v>
          </cell>
          <cell r="O683">
            <v>0</v>
          </cell>
          <cell r="Q683">
            <v>0</v>
          </cell>
          <cell r="R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  <cell r="AC683">
            <v>0</v>
          </cell>
          <cell r="AD683">
            <v>0</v>
          </cell>
          <cell r="AF683">
            <v>0</v>
          </cell>
          <cell r="AG683">
            <v>0</v>
          </cell>
          <cell r="AI683">
            <v>0</v>
          </cell>
          <cell r="AJ683">
            <v>0</v>
          </cell>
          <cell r="AL683">
            <v>0</v>
          </cell>
          <cell r="AM683">
            <v>0</v>
          </cell>
          <cell r="AO683">
            <v>0</v>
          </cell>
          <cell r="AP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X683">
            <v>0</v>
          </cell>
        </row>
        <row r="684">
          <cell r="D684" t="str">
            <v>Total Customer Operations</v>
          </cell>
          <cell r="O684">
            <v>296.35399999999998</v>
          </cell>
          <cell r="Q684">
            <v>3.9010000000000069</v>
          </cell>
          <cell r="R684">
            <v>300.255</v>
          </cell>
          <cell r="T684">
            <v>0</v>
          </cell>
          <cell r="U684">
            <v>300.255</v>
          </cell>
          <cell r="W684">
            <v>2.6999999999999993</v>
          </cell>
          <cell r="X684">
            <v>302.95500000000004</v>
          </cell>
          <cell r="Z684">
            <v>-11.078999999999999</v>
          </cell>
          <cell r="AA684">
            <v>291.87599999999998</v>
          </cell>
          <cell r="AC684">
            <v>0</v>
          </cell>
          <cell r="AD684">
            <v>291.87599999999998</v>
          </cell>
          <cell r="AF684">
            <v>7.5</v>
          </cell>
          <cell r="AG684">
            <v>299.37599999999998</v>
          </cell>
          <cell r="AI684">
            <v>-2.9000000000000004</v>
          </cell>
          <cell r="AJ684">
            <v>296.476</v>
          </cell>
          <cell r="AL684">
            <v>0</v>
          </cell>
          <cell r="AM684">
            <v>296.476</v>
          </cell>
          <cell r="AO684">
            <v>0</v>
          </cell>
          <cell r="AP684">
            <v>296.476</v>
          </cell>
          <cell r="AR684">
            <v>0</v>
          </cell>
          <cell r="AS684">
            <v>296.476</v>
          </cell>
          <cell r="AU684">
            <v>0</v>
          </cell>
          <cell r="AV684">
            <v>296.476</v>
          </cell>
          <cell r="AX684">
            <v>296.476</v>
          </cell>
        </row>
        <row r="685">
          <cell r="C685" t="str">
            <v>Grid Operations</v>
          </cell>
        </row>
        <row r="686">
          <cell r="D686" t="str">
            <v>Stations P&amp;Ps SP=206</v>
          </cell>
        </row>
        <row r="687">
          <cell r="A687" t="str">
            <v>DSR</v>
          </cell>
          <cell r="E687" t="str">
            <v>DS Component Replacement Capital Program</v>
          </cell>
          <cell r="O687">
            <v>4.6262490000000005</v>
          </cell>
          <cell r="R687">
            <v>4.6262490000000005</v>
          </cell>
          <cell r="U687">
            <v>4.6262490000000005</v>
          </cell>
          <cell r="X687">
            <v>4.6262490000000005</v>
          </cell>
          <cell r="AA687">
            <v>4.6262490000000005</v>
          </cell>
          <cell r="AD687">
            <v>4.6262490000000005</v>
          </cell>
          <cell r="AF687">
            <v>0.79999999999999893</v>
          </cell>
          <cell r="AG687">
            <v>5.4262489999999994</v>
          </cell>
          <cell r="AJ687">
            <v>5.4262489999999994</v>
          </cell>
          <cell r="AM687">
            <v>5.4262489999999994</v>
          </cell>
          <cell r="AP687">
            <v>5.4262489999999994</v>
          </cell>
          <cell r="AS687">
            <v>5.4262489999999994</v>
          </cell>
          <cell r="AV687">
            <v>5.4262489999999994</v>
          </cell>
          <cell r="AX687">
            <v>5.4262489999999994</v>
          </cell>
        </row>
        <row r="688">
          <cell r="A688" t="str">
            <v>MUS</v>
          </cell>
          <cell r="E688" t="str">
            <v>MUS Refurbishment Capital Program</v>
          </cell>
          <cell r="O688">
            <v>1.5134169567569074</v>
          </cell>
          <cell r="R688">
            <v>1.5134169567569074</v>
          </cell>
          <cell r="U688">
            <v>1.5134169567569074</v>
          </cell>
          <cell r="X688">
            <v>1.5134169567569074</v>
          </cell>
          <cell r="AA688">
            <v>1.5134169567569074</v>
          </cell>
          <cell r="AD688">
            <v>1.5134169567569074</v>
          </cell>
          <cell r="AF688">
            <v>0</v>
          </cell>
          <cell r="AG688">
            <v>1.5134169567569074</v>
          </cell>
          <cell r="AJ688">
            <v>1.5134169567569074</v>
          </cell>
          <cell r="AM688">
            <v>1.5134169567569074</v>
          </cell>
          <cell r="AP688">
            <v>1.5134169567569074</v>
          </cell>
          <cell r="AS688">
            <v>1.5134169567569074</v>
          </cell>
          <cell r="AV688">
            <v>1.5134169567569074</v>
          </cell>
          <cell r="AX688">
            <v>1.5134169567569074</v>
          </cell>
        </row>
        <row r="689">
          <cell r="A689" t="str">
            <v>MCP</v>
          </cell>
          <cell r="E689" t="str">
            <v>Meter Capital Program</v>
          </cell>
          <cell r="O689">
            <v>3.694</v>
          </cell>
          <cell r="R689">
            <v>3.694</v>
          </cell>
          <cell r="U689">
            <v>3.694</v>
          </cell>
          <cell r="X689">
            <v>3.694</v>
          </cell>
          <cell r="AA689">
            <v>3.694</v>
          </cell>
          <cell r="AD689">
            <v>3.694</v>
          </cell>
          <cell r="AF689">
            <v>-1</v>
          </cell>
          <cell r="AG689">
            <v>2.694</v>
          </cell>
          <cell r="AJ689">
            <v>2.694</v>
          </cell>
          <cell r="AM689">
            <v>2.694</v>
          </cell>
          <cell r="AP689">
            <v>2.694</v>
          </cell>
          <cell r="AS689">
            <v>2.694</v>
          </cell>
          <cell r="AV689">
            <v>2.694</v>
          </cell>
          <cell r="AX689">
            <v>2.694</v>
          </cell>
        </row>
        <row r="690">
          <cell r="A690" t="str">
            <v>DSD</v>
          </cell>
          <cell r="E690" t="str">
            <v>DS Demand Capital Program</v>
          </cell>
          <cell r="O690">
            <v>1.4125224929731128</v>
          </cell>
          <cell r="R690">
            <v>1.4125224929731128</v>
          </cell>
          <cell r="U690">
            <v>1.4125224929731128</v>
          </cell>
          <cell r="X690">
            <v>1.4125224929731128</v>
          </cell>
          <cell r="AA690">
            <v>1.4125224929731128</v>
          </cell>
          <cell r="AD690">
            <v>1.4125224929731128</v>
          </cell>
          <cell r="AF690">
            <v>0.49999999999999711</v>
          </cell>
          <cell r="AG690">
            <v>1.9125224929731099</v>
          </cell>
          <cell r="AJ690">
            <v>1.9125224929731099</v>
          </cell>
          <cell r="AM690">
            <v>1.9125224929731099</v>
          </cell>
          <cell r="AP690">
            <v>1.9125224929731099</v>
          </cell>
          <cell r="AS690">
            <v>1.9125224929731099</v>
          </cell>
          <cell r="AV690">
            <v>1.9125224929731099</v>
          </cell>
          <cell r="AX690">
            <v>1.9125224929731099</v>
          </cell>
        </row>
        <row r="691">
          <cell r="E691" t="str">
            <v>Total Stations P&amp;Ps SP=206</v>
          </cell>
          <cell r="O691">
            <v>11.246188449730019</v>
          </cell>
          <cell r="Q691">
            <v>0</v>
          </cell>
          <cell r="R691">
            <v>11.246188449730019</v>
          </cell>
          <cell r="T691">
            <v>0</v>
          </cell>
          <cell r="U691">
            <v>11.246188449730019</v>
          </cell>
          <cell r="W691">
            <v>0</v>
          </cell>
          <cell r="X691">
            <v>11.246188449730019</v>
          </cell>
          <cell r="Z691">
            <v>0</v>
          </cell>
          <cell r="AA691">
            <v>11.246188449730019</v>
          </cell>
          <cell r="AC691">
            <v>0</v>
          </cell>
          <cell r="AD691">
            <v>11.246188449730019</v>
          </cell>
          <cell r="AF691">
            <v>0.29999999999999605</v>
          </cell>
          <cell r="AG691">
            <v>11.546188449730018</v>
          </cell>
          <cell r="AI691">
            <v>0</v>
          </cell>
          <cell r="AJ691">
            <v>11.546188449730018</v>
          </cell>
          <cell r="AL691">
            <v>0</v>
          </cell>
          <cell r="AM691">
            <v>11.546188449730018</v>
          </cell>
          <cell r="AO691">
            <v>0</v>
          </cell>
          <cell r="AP691">
            <v>11.546188449730018</v>
          </cell>
          <cell r="AR691">
            <v>0</v>
          </cell>
          <cell r="AS691">
            <v>11.546188449730018</v>
          </cell>
          <cell r="AU691">
            <v>0</v>
          </cell>
          <cell r="AV691">
            <v>11.546188449730018</v>
          </cell>
          <cell r="AX691">
            <v>11.546188449730018</v>
          </cell>
        </row>
        <row r="692">
          <cell r="A692" t="str">
            <v>SDCUR</v>
          </cell>
          <cell r="D692" t="str">
            <v>Payroll Burden Under Recovery</v>
          </cell>
          <cell r="O692">
            <v>0</v>
          </cell>
          <cell r="R692">
            <v>0</v>
          </cell>
          <cell r="U692">
            <v>0</v>
          </cell>
          <cell r="X692">
            <v>0</v>
          </cell>
          <cell r="AA692">
            <v>0</v>
          </cell>
          <cell r="AD692">
            <v>0</v>
          </cell>
          <cell r="AG692">
            <v>0</v>
          </cell>
          <cell r="AJ692">
            <v>0</v>
          </cell>
          <cell r="AM692">
            <v>0</v>
          </cell>
          <cell r="AP692">
            <v>0</v>
          </cell>
          <cell r="AS692">
            <v>0</v>
          </cell>
          <cell r="AV692">
            <v>0</v>
          </cell>
          <cell r="AX692">
            <v>0</v>
          </cell>
        </row>
        <row r="693">
          <cell r="D693" t="str">
            <v>Other Grid Operations Program costs</v>
          </cell>
        </row>
        <row r="694">
          <cell r="E694" t="str">
            <v>Operating &amp; Outage Management - SP = 226</v>
          </cell>
          <cell r="R694">
            <v>0</v>
          </cell>
          <cell r="U694">
            <v>0</v>
          </cell>
          <cell r="X694">
            <v>0</v>
          </cell>
          <cell r="AA694">
            <v>0</v>
          </cell>
          <cell r="AD694">
            <v>0</v>
          </cell>
          <cell r="AG694">
            <v>0</v>
          </cell>
          <cell r="AJ694">
            <v>0</v>
          </cell>
          <cell r="AM694">
            <v>0</v>
          </cell>
          <cell r="AP694">
            <v>0</v>
          </cell>
          <cell r="AS694">
            <v>0</v>
          </cell>
          <cell r="AV694">
            <v>0</v>
          </cell>
          <cell r="AX694">
            <v>0</v>
          </cell>
        </row>
        <row r="695">
          <cell r="E695" t="str">
            <v>Total Other Grid Operations Program costs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Z695">
            <v>0</v>
          </cell>
          <cell r="AA695">
            <v>0</v>
          </cell>
          <cell r="AC695">
            <v>0</v>
          </cell>
          <cell r="AD695">
            <v>0</v>
          </cell>
          <cell r="AF695">
            <v>0</v>
          </cell>
          <cell r="AG695">
            <v>0</v>
          </cell>
          <cell r="AI695">
            <v>0</v>
          </cell>
          <cell r="AJ695">
            <v>0</v>
          </cell>
          <cell r="AL695">
            <v>0</v>
          </cell>
          <cell r="AM695">
            <v>0</v>
          </cell>
          <cell r="AO695">
            <v>0</v>
          </cell>
          <cell r="AP695">
            <v>0</v>
          </cell>
          <cell r="AR695">
            <v>0</v>
          </cell>
          <cell r="AS695">
            <v>0</v>
          </cell>
          <cell r="AU695">
            <v>0</v>
          </cell>
          <cell r="AV695">
            <v>0</v>
          </cell>
          <cell r="AX695">
            <v>0</v>
          </cell>
        </row>
        <row r="696">
          <cell r="D696" t="str">
            <v>Total Grid Operations</v>
          </cell>
          <cell r="O696">
            <v>11.246188449730019</v>
          </cell>
          <cell r="Q696">
            <v>0</v>
          </cell>
          <cell r="R696">
            <v>11.246188449730019</v>
          </cell>
          <cell r="T696">
            <v>0</v>
          </cell>
          <cell r="U696">
            <v>11.246188449730019</v>
          </cell>
          <cell r="W696">
            <v>0</v>
          </cell>
          <cell r="X696">
            <v>11.246188449730019</v>
          </cell>
          <cell r="Z696">
            <v>0</v>
          </cell>
          <cell r="AA696">
            <v>11.246188449730019</v>
          </cell>
          <cell r="AC696">
            <v>0</v>
          </cell>
          <cell r="AD696">
            <v>11.246188449730019</v>
          </cell>
          <cell r="AF696">
            <v>0.29999999999999605</v>
          </cell>
          <cell r="AG696">
            <v>11.546188449730018</v>
          </cell>
          <cell r="AI696">
            <v>0</v>
          </cell>
          <cell r="AJ696">
            <v>11.546188449730018</v>
          </cell>
          <cell r="AL696">
            <v>0</v>
          </cell>
          <cell r="AM696">
            <v>11.546188449730018</v>
          </cell>
          <cell r="AO696">
            <v>0</v>
          </cell>
          <cell r="AP696">
            <v>11.546188449730018</v>
          </cell>
          <cell r="AR696">
            <v>0</v>
          </cell>
          <cell r="AS696">
            <v>11.546188449730018</v>
          </cell>
          <cell r="AU696">
            <v>0</v>
          </cell>
          <cell r="AV696">
            <v>11.546188449730018</v>
          </cell>
          <cell r="AX696">
            <v>11.546188449730018</v>
          </cell>
        </row>
        <row r="697">
          <cell r="C697" t="str">
            <v>Engineering &amp; Construction  P&amp;Ps SP=203</v>
          </cell>
        </row>
        <row r="698">
          <cell r="A698">
            <v>10075</v>
          </cell>
          <cell r="D698" t="str">
            <v>Distribution Monitoring - Trial Installation of Dx Monitoring</v>
          </cell>
          <cell r="O698">
            <v>1.1100255068780591</v>
          </cell>
          <cell r="Q698">
            <v>0</v>
          </cell>
          <cell r="R698">
            <v>1.1100255068780591</v>
          </cell>
          <cell r="U698">
            <v>1.1100255068780591</v>
          </cell>
          <cell r="W698">
            <v>0</v>
          </cell>
          <cell r="X698">
            <v>1.1100255068780591</v>
          </cell>
          <cell r="Z698">
            <v>0</v>
          </cell>
          <cell r="AA698">
            <v>1.1100255068780591</v>
          </cell>
          <cell r="AD698">
            <v>1.1100255068780591</v>
          </cell>
          <cell r="AF698">
            <v>-1.1060255068780591</v>
          </cell>
          <cell r="AG698">
            <v>4.0000000000000036E-3</v>
          </cell>
          <cell r="AJ698">
            <v>4.0000000000000036E-3</v>
          </cell>
          <cell r="AM698">
            <v>4.0000000000000036E-3</v>
          </cell>
          <cell r="AP698">
            <v>4.0000000000000036E-3</v>
          </cell>
          <cell r="AS698">
            <v>4.0000000000000036E-3</v>
          </cell>
          <cell r="AV698">
            <v>4.0000000000000036E-3</v>
          </cell>
          <cell r="AX698">
            <v>4.0000000000000036E-3</v>
          </cell>
        </row>
        <row r="699">
          <cell r="A699">
            <v>10725</v>
          </cell>
          <cell r="D699" t="str">
            <v>New Liskeard Nipissing DS Voltage Conversion</v>
          </cell>
          <cell r="O699">
            <v>1.3115999348552669</v>
          </cell>
          <cell r="Q699">
            <v>0</v>
          </cell>
          <cell r="R699">
            <v>1.3115999348552669</v>
          </cell>
          <cell r="U699">
            <v>1.3115999348552669</v>
          </cell>
          <cell r="W699">
            <v>0</v>
          </cell>
          <cell r="X699">
            <v>1.3115999348552669</v>
          </cell>
          <cell r="Z699">
            <v>0</v>
          </cell>
          <cell r="AA699">
            <v>1.3115999348552669</v>
          </cell>
          <cell r="AD699">
            <v>1.3115999348552669</v>
          </cell>
          <cell r="AF699">
            <v>-1.3115999348552669</v>
          </cell>
          <cell r="AG699">
            <v>0</v>
          </cell>
          <cell r="AJ699">
            <v>0</v>
          </cell>
          <cell r="AM699">
            <v>0</v>
          </cell>
          <cell r="AP699">
            <v>0</v>
          </cell>
          <cell r="AS699">
            <v>0</v>
          </cell>
          <cell r="AV699">
            <v>0</v>
          </cell>
          <cell r="AX699">
            <v>0</v>
          </cell>
        </row>
        <row r="700">
          <cell r="A700">
            <v>11835</v>
          </cell>
          <cell r="D700" t="str">
            <v>Cataraqui DS Upgrade</v>
          </cell>
          <cell r="O700">
            <v>1.1299926745653939</v>
          </cell>
          <cell r="Q700">
            <v>-0.12665667456539387</v>
          </cell>
          <cell r="R700">
            <v>1.003336</v>
          </cell>
          <cell r="U700">
            <v>1.003336</v>
          </cell>
          <cell r="W700">
            <v>-1.2336000000000014E-2</v>
          </cell>
          <cell r="X700">
            <v>0.99099999999999999</v>
          </cell>
          <cell r="Z700">
            <v>8.2229999999999803E-3</v>
          </cell>
          <cell r="AA700">
            <v>0.99922299999999997</v>
          </cell>
          <cell r="AD700">
            <v>0.99922299999999997</v>
          </cell>
          <cell r="AF700">
            <v>7.7700000000002767E-4</v>
          </cell>
          <cell r="AG700">
            <v>1</v>
          </cell>
          <cell r="AJ700">
            <v>1</v>
          </cell>
          <cell r="AM700">
            <v>1</v>
          </cell>
          <cell r="AP700">
            <v>1</v>
          </cell>
          <cell r="AS700">
            <v>1</v>
          </cell>
          <cell r="AV700">
            <v>1</v>
          </cell>
          <cell r="AX700">
            <v>1</v>
          </cell>
        </row>
        <row r="701">
          <cell r="A701">
            <v>13179</v>
          </cell>
          <cell r="D701" t="str">
            <v>Snelgrove DS T1 conversion</v>
          </cell>
          <cell r="O701">
            <v>0.90800765131328731</v>
          </cell>
          <cell r="Q701">
            <v>0.55573434868671279</v>
          </cell>
          <cell r="R701">
            <v>1.4637420000000001</v>
          </cell>
          <cell r="U701">
            <v>1.4637420000000001</v>
          </cell>
          <cell r="W701">
            <v>1.4257999999999882E-2</v>
          </cell>
          <cell r="X701">
            <v>1.478</v>
          </cell>
          <cell r="Z701">
            <v>-0.28303800000000012</v>
          </cell>
          <cell r="AA701">
            <v>1.1949619999999999</v>
          </cell>
          <cell r="AD701">
            <v>1.1949619999999999</v>
          </cell>
          <cell r="AF701">
            <v>0.95803800000000017</v>
          </cell>
          <cell r="AG701">
            <v>2.153</v>
          </cell>
          <cell r="AJ701">
            <v>2.153</v>
          </cell>
          <cell r="AM701">
            <v>2.153</v>
          </cell>
          <cell r="AP701">
            <v>2.153</v>
          </cell>
          <cell r="AS701">
            <v>2.153</v>
          </cell>
          <cell r="AV701">
            <v>2.153</v>
          </cell>
          <cell r="AX701">
            <v>2.153</v>
          </cell>
        </row>
        <row r="702">
          <cell r="A702">
            <v>13506</v>
          </cell>
          <cell r="D702" t="str">
            <v>Distribution Automation</v>
          </cell>
          <cell r="O702">
            <v>1.2109369165942463</v>
          </cell>
          <cell r="Q702">
            <v>0</v>
          </cell>
          <cell r="R702">
            <v>1.2109369165942463</v>
          </cell>
          <cell r="U702">
            <v>1.2109369165942463</v>
          </cell>
          <cell r="W702">
            <v>0</v>
          </cell>
          <cell r="X702">
            <v>1.2109369165942463</v>
          </cell>
          <cell r="Z702">
            <v>0</v>
          </cell>
          <cell r="AA702">
            <v>1.2109369165942463</v>
          </cell>
          <cell r="AD702">
            <v>1.2109369165942463</v>
          </cell>
          <cell r="AF702">
            <v>-1.2109369165942463</v>
          </cell>
          <cell r="AG702">
            <v>0</v>
          </cell>
          <cell r="AJ702">
            <v>0</v>
          </cell>
          <cell r="AM702">
            <v>0</v>
          </cell>
          <cell r="AP702">
            <v>0</v>
          </cell>
          <cell r="AS702">
            <v>0</v>
          </cell>
          <cell r="AV702">
            <v>0</v>
          </cell>
          <cell r="AX702">
            <v>0</v>
          </cell>
        </row>
        <row r="703">
          <cell r="A703">
            <v>13884</v>
          </cell>
          <cell r="D703" t="str">
            <v>PCB &amp; Other Waste Storage Containment Units</v>
          </cell>
          <cell r="O703">
            <v>1.4127272727272722</v>
          </cell>
          <cell r="Q703">
            <v>0</v>
          </cell>
          <cell r="R703">
            <v>1.4127272727272722</v>
          </cell>
          <cell r="U703">
            <v>1.4127272727272722</v>
          </cell>
          <cell r="W703">
            <v>0</v>
          </cell>
          <cell r="X703">
            <v>1.4127272727272722</v>
          </cell>
          <cell r="Z703">
            <v>0</v>
          </cell>
          <cell r="AA703">
            <v>1.4127272727272722</v>
          </cell>
          <cell r="AD703">
            <v>1.4127272727272722</v>
          </cell>
          <cell r="AF703">
            <v>2.7272727272786845E-4</v>
          </cell>
          <cell r="AG703">
            <v>1.413</v>
          </cell>
          <cell r="AJ703">
            <v>1.413</v>
          </cell>
          <cell r="AM703">
            <v>1.413</v>
          </cell>
          <cell r="AP703">
            <v>1.413</v>
          </cell>
          <cell r="AS703">
            <v>1.413</v>
          </cell>
          <cell r="AV703">
            <v>1.413</v>
          </cell>
          <cell r="AX703">
            <v>1.413</v>
          </cell>
        </row>
        <row r="704">
          <cell r="A704">
            <v>13964</v>
          </cell>
          <cell r="D704" t="str">
            <v>Woodbine DS T2</v>
          </cell>
          <cell r="O704">
            <v>0.50443361359069605</v>
          </cell>
          <cell r="Q704">
            <v>-0.50315661359069608</v>
          </cell>
          <cell r="R704">
            <v>1.2769999999999726E-3</v>
          </cell>
          <cell r="U704">
            <v>1.2769999999999726E-3</v>
          </cell>
          <cell r="W704">
            <v>6.1280000000000267E-3</v>
          </cell>
          <cell r="X704">
            <v>7.4049999999999993E-3</v>
          </cell>
          <cell r="Z704">
            <v>1.3516599999999999</v>
          </cell>
          <cell r="AA704">
            <v>1.359065</v>
          </cell>
          <cell r="AD704">
            <v>1.359065</v>
          </cell>
          <cell r="AF704">
            <v>0.15193499999999993</v>
          </cell>
          <cell r="AG704">
            <v>1.5109999999999999</v>
          </cell>
          <cell r="AJ704">
            <v>1.5109999999999999</v>
          </cell>
          <cell r="AM704">
            <v>1.5109999999999999</v>
          </cell>
          <cell r="AP704">
            <v>1.5109999999999999</v>
          </cell>
          <cell r="AS704">
            <v>1.5109999999999999</v>
          </cell>
          <cell r="AV704">
            <v>1.5109999999999999</v>
          </cell>
          <cell r="AX704">
            <v>1.5109999999999999</v>
          </cell>
        </row>
        <row r="705">
          <cell r="A705">
            <v>14188</v>
          </cell>
          <cell r="D705" t="str">
            <v>Provincial Mobile Radio System Upgrade</v>
          </cell>
          <cell r="O705">
            <v>0.50457059913065672</v>
          </cell>
          <cell r="Q705">
            <v>-4.5705991306567162E-3</v>
          </cell>
          <cell r="R705">
            <v>0.5</v>
          </cell>
          <cell r="U705">
            <v>0.5</v>
          </cell>
          <cell r="W705">
            <v>0</v>
          </cell>
          <cell r="X705">
            <v>0.5</v>
          </cell>
          <cell r="Z705">
            <v>0</v>
          </cell>
          <cell r="AA705">
            <v>0.5</v>
          </cell>
          <cell r="AD705">
            <v>0.5</v>
          </cell>
          <cell r="AF705">
            <v>-0.44</v>
          </cell>
          <cell r="AG705">
            <v>0.06</v>
          </cell>
          <cell r="AJ705">
            <v>0.06</v>
          </cell>
          <cell r="AM705">
            <v>0.06</v>
          </cell>
          <cell r="AP705">
            <v>0.06</v>
          </cell>
          <cell r="AS705">
            <v>0.06</v>
          </cell>
          <cell r="AV705">
            <v>0.06</v>
          </cell>
          <cell r="AX705">
            <v>0.06</v>
          </cell>
        </row>
        <row r="706">
          <cell r="A706">
            <v>14250</v>
          </cell>
          <cell r="D706" t="str">
            <v>Spill Containment</v>
          </cell>
          <cell r="O706">
            <v>0.37835423918922689</v>
          </cell>
          <cell r="Q706">
            <v>-3.354239189226893E-3</v>
          </cell>
          <cell r="R706">
            <v>0.375</v>
          </cell>
          <cell r="U706">
            <v>0.375</v>
          </cell>
          <cell r="W706">
            <v>0</v>
          </cell>
          <cell r="X706">
            <v>0.375</v>
          </cell>
          <cell r="Z706">
            <v>0</v>
          </cell>
          <cell r="AA706">
            <v>0.375</v>
          </cell>
          <cell r="AD706">
            <v>0.375</v>
          </cell>
          <cell r="AF706">
            <v>0</v>
          </cell>
          <cell r="AG706">
            <v>0.375</v>
          </cell>
          <cell r="AJ706">
            <v>0.375</v>
          </cell>
          <cell r="AM706">
            <v>0.375</v>
          </cell>
          <cell r="AP706">
            <v>0.375</v>
          </cell>
          <cell r="AS706">
            <v>0.375</v>
          </cell>
          <cell r="AV706">
            <v>0.375</v>
          </cell>
          <cell r="AX706">
            <v>0.375</v>
          </cell>
        </row>
        <row r="707">
          <cell r="A707">
            <v>14454</v>
          </cell>
          <cell r="D707" t="str">
            <v>Holland Jct DS</v>
          </cell>
          <cell r="O707">
            <v>2.25998490969299</v>
          </cell>
          <cell r="Q707">
            <v>-0.58570990969299008</v>
          </cell>
          <cell r="R707">
            <v>1.674275</v>
          </cell>
          <cell r="U707">
            <v>1.674275</v>
          </cell>
          <cell r="W707">
            <v>5.3725000000000023E-2</v>
          </cell>
          <cell r="X707">
            <v>1.728</v>
          </cell>
          <cell r="Z707">
            <v>8.2809999999999828E-3</v>
          </cell>
          <cell r="AA707">
            <v>1.736281</v>
          </cell>
          <cell r="AD707">
            <v>1.736281</v>
          </cell>
          <cell r="AF707">
            <v>-4.3280999999999903E-2</v>
          </cell>
          <cell r="AG707">
            <v>1.6930000000000001</v>
          </cell>
          <cell r="AJ707">
            <v>1.6930000000000001</v>
          </cell>
          <cell r="AM707">
            <v>1.6930000000000001</v>
          </cell>
          <cell r="AP707">
            <v>1.6930000000000001</v>
          </cell>
          <cell r="AS707">
            <v>1.6930000000000001</v>
          </cell>
          <cell r="AV707">
            <v>1.6930000000000001</v>
          </cell>
          <cell r="AX707">
            <v>1.6930000000000001</v>
          </cell>
        </row>
        <row r="708">
          <cell r="A708">
            <v>15411</v>
          </cell>
          <cell r="D708" t="str">
            <v>Wireless SCADA for DG Control</v>
          </cell>
          <cell r="O708">
            <v>0.50455704858093609</v>
          </cell>
          <cell r="Q708">
            <v>-0.2200990485809361</v>
          </cell>
          <cell r="R708">
            <v>0.28445799999999999</v>
          </cell>
          <cell r="U708">
            <v>0.28445799999999999</v>
          </cell>
          <cell r="W708">
            <v>0.30415099999999995</v>
          </cell>
          <cell r="X708">
            <v>0.58860899999999994</v>
          </cell>
          <cell r="Z708">
            <v>0</v>
          </cell>
          <cell r="AA708">
            <v>0.58860899999999994</v>
          </cell>
          <cell r="AD708">
            <v>0.58860899999999994</v>
          </cell>
          <cell r="AF708">
            <v>-8.3608999999999933E-2</v>
          </cell>
          <cell r="AG708">
            <v>0.505</v>
          </cell>
          <cell r="AJ708">
            <v>0.505</v>
          </cell>
          <cell r="AM708">
            <v>0.505</v>
          </cell>
          <cell r="AP708">
            <v>0.505</v>
          </cell>
          <cell r="AS708">
            <v>0.505</v>
          </cell>
          <cell r="AV708">
            <v>0.505</v>
          </cell>
          <cell r="AX708">
            <v>0.505</v>
          </cell>
        </row>
        <row r="709">
          <cell r="A709">
            <v>15412</v>
          </cell>
          <cell r="D709" t="str">
            <v>DG Teleprotection - Wireless Technologies</v>
          </cell>
          <cell r="O709">
            <v>0.50455704858093609</v>
          </cell>
          <cell r="Q709">
            <v>-0.25455704858093609</v>
          </cell>
          <cell r="R709">
            <v>0.25</v>
          </cell>
          <cell r="U709">
            <v>0.25</v>
          </cell>
          <cell r="W709">
            <v>0.23512</v>
          </cell>
          <cell r="X709">
            <v>0.48512</v>
          </cell>
          <cell r="Z709">
            <v>0</v>
          </cell>
          <cell r="AA709">
            <v>0.48512</v>
          </cell>
          <cell r="AD709">
            <v>0.48512</v>
          </cell>
          <cell r="AF709">
            <v>-8.5119999999999973E-2</v>
          </cell>
          <cell r="AG709">
            <v>0.4</v>
          </cell>
          <cell r="AJ709">
            <v>0.4</v>
          </cell>
          <cell r="AM709">
            <v>0.4</v>
          </cell>
          <cell r="AP709">
            <v>0.4</v>
          </cell>
          <cell r="AS709">
            <v>0.4</v>
          </cell>
          <cell r="AV709">
            <v>0.4</v>
          </cell>
          <cell r="AX709">
            <v>0.4</v>
          </cell>
        </row>
        <row r="710">
          <cell r="A710">
            <v>15511</v>
          </cell>
          <cell r="D710" t="str">
            <v>DVAR Feasibility for DG Control</v>
          </cell>
          <cell r="O710">
            <v>1.1100255068780591</v>
          </cell>
          <cell r="Q710">
            <v>0</v>
          </cell>
          <cell r="R710">
            <v>1.1100255068780591</v>
          </cell>
          <cell r="U710">
            <v>1.1100255068780591</v>
          </cell>
          <cell r="W710">
            <v>0</v>
          </cell>
          <cell r="X710">
            <v>1.1100255068780591</v>
          </cell>
          <cell r="Z710">
            <v>0</v>
          </cell>
          <cell r="AA710">
            <v>1.1100255068780591</v>
          </cell>
          <cell r="AD710">
            <v>1.1100255068780591</v>
          </cell>
          <cell r="AF710">
            <v>-1.1100255068780591</v>
          </cell>
          <cell r="AG710">
            <v>0</v>
          </cell>
          <cell r="AJ710">
            <v>0</v>
          </cell>
          <cell r="AM710">
            <v>0</v>
          </cell>
          <cell r="AP710">
            <v>0</v>
          </cell>
          <cell r="AS710">
            <v>0</v>
          </cell>
          <cell r="AV710">
            <v>0</v>
          </cell>
          <cell r="AX710">
            <v>0</v>
          </cell>
        </row>
        <row r="711">
          <cell r="A711">
            <v>15582</v>
          </cell>
          <cell r="D711" t="str">
            <v>Smart Automation - Feeder control</v>
          </cell>
          <cell r="O711">
            <v>0.30273422914856157</v>
          </cell>
          <cell r="Q711">
            <v>0</v>
          </cell>
          <cell r="R711">
            <v>0.30273422914856157</v>
          </cell>
          <cell r="U711">
            <v>0.30273422914856157</v>
          </cell>
          <cell r="W711">
            <v>0</v>
          </cell>
          <cell r="X711">
            <v>0.30273422914856157</v>
          </cell>
          <cell r="Z711">
            <v>0</v>
          </cell>
          <cell r="AA711">
            <v>0.30273422914856157</v>
          </cell>
          <cell r="AD711">
            <v>0.30273422914856157</v>
          </cell>
          <cell r="AF711">
            <v>-0.30273422914856157</v>
          </cell>
          <cell r="AG711">
            <v>0</v>
          </cell>
          <cell r="AJ711">
            <v>0</v>
          </cell>
          <cell r="AM711">
            <v>0</v>
          </cell>
          <cell r="AP711">
            <v>0</v>
          </cell>
          <cell r="AS711">
            <v>0</v>
          </cell>
          <cell r="AV711">
            <v>0</v>
          </cell>
          <cell r="AX711">
            <v>0</v>
          </cell>
        </row>
        <row r="712">
          <cell r="A712">
            <v>15583</v>
          </cell>
          <cell r="D712" t="str">
            <v>Smart Load Control</v>
          </cell>
          <cell r="O712">
            <v>0.30273422914856157</v>
          </cell>
          <cell r="Q712">
            <v>0</v>
          </cell>
          <cell r="R712">
            <v>0.30273422914856157</v>
          </cell>
          <cell r="U712">
            <v>0.30273422914856157</v>
          </cell>
          <cell r="W712">
            <v>0</v>
          </cell>
          <cell r="X712">
            <v>0.30273422914856157</v>
          </cell>
          <cell r="Z712">
            <v>0</v>
          </cell>
          <cell r="AA712">
            <v>0.30273422914856157</v>
          </cell>
          <cell r="AD712">
            <v>0.30273422914856157</v>
          </cell>
          <cell r="AF712">
            <v>-0.30273422914856157</v>
          </cell>
          <cell r="AG712">
            <v>0</v>
          </cell>
          <cell r="AJ712">
            <v>0</v>
          </cell>
          <cell r="AM712">
            <v>0</v>
          </cell>
          <cell r="AP712">
            <v>0</v>
          </cell>
          <cell r="AS712">
            <v>0</v>
          </cell>
          <cell r="AV712">
            <v>0</v>
          </cell>
          <cell r="AX712">
            <v>0</v>
          </cell>
        </row>
        <row r="713">
          <cell r="A713">
            <v>15584</v>
          </cell>
          <cell r="D713" t="str">
            <v>Intelligent Feeder Protections</v>
          </cell>
          <cell r="O713">
            <v>0.65592416315521695</v>
          </cell>
          <cell r="Q713">
            <v>0</v>
          </cell>
          <cell r="R713">
            <v>0.65592416315521695</v>
          </cell>
          <cell r="U713">
            <v>0.65592416315521695</v>
          </cell>
          <cell r="W713">
            <v>0</v>
          </cell>
          <cell r="X713">
            <v>0.65592416315521695</v>
          </cell>
          <cell r="Z713">
            <v>0</v>
          </cell>
          <cell r="AA713">
            <v>0.65592416315521695</v>
          </cell>
          <cell r="AD713">
            <v>0.65592416315521695</v>
          </cell>
          <cell r="AF713">
            <v>-0.65592416315521695</v>
          </cell>
          <cell r="AG713">
            <v>0</v>
          </cell>
          <cell r="AJ713">
            <v>0</v>
          </cell>
          <cell r="AM713">
            <v>0</v>
          </cell>
          <cell r="AP713">
            <v>0</v>
          </cell>
          <cell r="AS713">
            <v>0</v>
          </cell>
          <cell r="AV713">
            <v>0</v>
          </cell>
          <cell r="AX713">
            <v>0</v>
          </cell>
        </row>
        <row r="714">
          <cell r="A714">
            <v>15590</v>
          </cell>
          <cell r="D714" t="str">
            <v>Small (&lt;500kW) (E&amp;CS)</v>
          </cell>
          <cell r="O714">
            <v>0.30736909217207686</v>
          </cell>
          <cell r="Q714">
            <v>0</v>
          </cell>
          <cell r="R714">
            <v>0.30736909217207686</v>
          </cell>
          <cell r="U714">
            <v>0.30736909217207686</v>
          </cell>
          <cell r="W714">
            <v>0</v>
          </cell>
          <cell r="X714">
            <v>0.30736909217207686</v>
          </cell>
          <cell r="Z714">
            <v>0</v>
          </cell>
          <cell r="AA714">
            <v>0.30736909217207686</v>
          </cell>
          <cell r="AD714">
            <v>0.30736909217207686</v>
          </cell>
          <cell r="AF714">
            <v>-0.30736909217207686</v>
          </cell>
          <cell r="AG714">
            <v>0</v>
          </cell>
          <cell r="AJ714">
            <v>0</v>
          </cell>
          <cell r="AM714">
            <v>0</v>
          </cell>
          <cell r="AP714">
            <v>0</v>
          </cell>
          <cell r="AS714">
            <v>0</v>
          </cell>
          <cell r="AV714">
            <v>0</v>
          </cell>
          <cell r="AX714">
            <v>0</v>
          </cell>
        </row>
        <row r="715">
          <cell r="A715">
            <v>15591</v>
          </cell>
          <cell r="D715" t="str">
            <v>Mid DX (500kW-10MW) (E&amp;CS)</v>
          </cell>
          <cell r="O715">
            <v>1.4343890968030253</v>
          </cell>
          <cell r="Q715">
            <v>0</v>
          </cell>
          <cell r="R715">
            <v>1.4343890968030253</v>
          </cell>
          <cell r="U715">
            <v>1.4343890968030253</v>
          </cell>
          <cell r="W715">
            <v>0</v>
          </cell>
          <cell r="X715">
            <v>1.4343890968030253</v>
          </cell>
          <cell r="Z715">
            <v>0</v>
          </cell>
          <cell r="AA715">
            <v>1.4343890968030253</v>
          </cell>
          <cell r="AD715">
            <v>1.4343890968030253</v>
          </cell>
          <cell r="AF715">
            <v>-1.4343890968030253</v>
          </cell>
          <cell r="AG715">
            <v>0</v>
          </cell>
          <cell r="AJ715">
            <v>0</v>
          </cell>
          <cell r="AM715">
            <v>0</v>
          </cell>
          <cell r="AP715">
            <v>0</v>
          </cell>
          <cell r="AS715">
            <v>0</v>
          </cell>
          <cell r="AV715">
            <v>0</v>
          </cell>
          <cell r="AX715">
            <v>0</v>
          </cell>
        </row>
        <row r="716">
          <cell r="A716">
            <v>15592</v>
          </cell>
          <cell r="D716" t="str">
            <v>Power Quality Monitoring (E&amp;CS)</v>
          </cell>
          <cell r="O716">
            <v>1.3319327327456665</v>
          </cell>
          <cell r="Q716">
            <v>0</v>
          </cell>
          <cell r="R716">
            <v>1.3319327327456665</v>
          </cell>
          <cell r="U716">
            <v>1.3319327327456665</v>
          </cell>
          <cell r="W716">
            <v>0</v>
          </cell>
          <cell r="X716">
            <v>1.3319327327456665</v>
          </cell>
          <cell r="Z716">
            <v>0</v>
          </cell>
          <cell r="AA716">
            <v>1.3319327327456665</v>
          </cell>
          <cell r="AD716">
            <v>1.3319327327456665</v>
          </cell>
          <cell r="AF716">
            <v>-1.3319327327456665</v>
          </cell>
          <cell r="AG716">
            <v>0</v>
          </cell>
          <cell r="AJ716">
            <v>0</v>
          </cell>
          <cell r="AM716">
            <v>0</v>
          </cell>
          <cell r="AP716">
            <v>0</v>
          </cell>
          <cell r="AS716">
            <v>0</v>
          </cell>
          <cell r="AV716">
            <v>0</v>
          </cell>
          <cell r="AX716">
            <v>0</v>
          </cell>
        </row>
        <row r="717">
          <cell r="A717" t="str">
            <v>TRANSF (DC)</v>
          </cell>
          <cell r="D717" t="str">
            <v>Transformer Purchases</v>
          </cell>
          <cell r="O717">
            <v>4.9530000321638425</v>
          </cell>
          <cell r="Q717">
            <v>0.74068700000000032</v>
          </cell>
          <cell r="R717">
            <v>5.6936870321638429</v>
          </cell>
          <cell r="U717">
            <v>5.6936870321638429</v>
          </cell>
          <cell r="W717">
            <v>0</v>
          </cell>
          <cell r="X717">
            <v>5.6936870321638429</v>
          </cell>
          <cell r="Z717">
            <v>0</v>
          </cell>
          <cell r="AA717">
            <v>5.6936870321638429</v>
          </cell>
          <cell r="AD717">
            <v>5.6936870321638429</v>
          </cell>
          <cell r="AF717">
            <v>0.41631296783615745</v>
          </cell>
          <cell r="AG717">
            <v>6.11</v>
          </cell>
          <cell r="AJ717">
            <v>6.11</v>
          </cell>
          <cell r="AM717">
            <v>6.11</v>
          </cell>
          <cell r="AP717">
            <v>6.11</v>
          </cell>
          <cell r="AS717">
            <v>6.11</v>
          </cell>
          <cell r="AV717">
            <v>6.11</v>
          </cell>
          <cell r="AX717">
            <v>6.11</v>
          </cell>
        </row>
        <row r="718">
          <cell r="A718" t="str">
            <v>WRM</v>
          </cell>
          <cell r="D718" t="str">
            <v>Wholesale Metering</v>
          </cell>
          <cell r="O718">
            <v>7.2657045499939832</v>
          </cell>
          <cell r="Q718">
            <v>-1.7857045499939828</v>
          </cell>
          <cell r="R718">
            <v>5.48</v>
          </cell>
          <cell r="T718">
            <v>2.597999999999999</v>
          </cell>
          <cell r="U718">
            <v>8.0779999999999994</v>
          </cell>
          <cell r="W718">
            <v>-2.5000000000000355E-2</v>
          </cell>
          <cell r="X718">
            <v>8.052999999999999</v>
          </cell>
          <cell r="Z718">
            <v>-0.34829499999999936</v>
          </cell>
          <cell r="AA718">
            <v>7.7047049999999997</v>
          </cell>
          <cell r="AD718">
            <v>7.7047049999999997</v>
          </cell>
          <cell r="AF718">
            <v>0.69729499999999955</v>
          </cell>
          <cell r="AG718">
            <v>8.4019999999999992</v>
          </cell>
          <cell r="AJ718">
            <v>8.4019999999999992</v>
          </cell>
          <cell r="AM718">
            <v>8.4019999999999992</v>
          </cell>
          <cell r="AP718">
            <v>8.4019999999999992</v>
          </cell>
          <cell r="AS718">
            <v>8.4019999999999992</v>
          </cell>
          <cell r="AV718">
            <v>8.4019999999999992</v>
          </cell>
          <cell r="AX718">
            <v>8.4019999999999992</v>
          </cell>
        </row>
        <row r="719">
          <cell r="A719" t="str">
            <v>EDCO</v>
          </cell>
          <cell r="D719" t="str">
            <v>Other E&amp;CS DC P&amp;Ps</v>
          </cell>
          <cell r="O719">
            <v>0.40669733347706666</v>
          </cell>
          <cell r="Q719">
            <v>-6.697333477066636E-3</v>
          </cell>
          <cell r="R719">
            <v>0.4</v>
          </cell>
          <cell r="U719">
            <v>0.4</v>
          </cell>
          <cell r="W719">
            <v>0.5</v>
          </cell>
          <cell r="X719">
            <v>0.9</v>
          </cell>
          <cell r="Z719">
            <v>0</v>
          </cell>
          <cell r="AA719">
            <v>0.9</v>
          </cell>
          <cell r="AD719">
            <v>0.9</v>
          </cell>
          <cell r="AF719">
            <v>5.8</v>
          </cell>
          <cell r="AG719">
            <v>6.7</v>
          </cell>
          <cell r="AJ719">
            <v>6.7</v>
          </cell>
          <cell r="AM719">
            <v>6.7</v>
          </cell>
          <cell r="AP719">
            <v>6.7</v>
          </cell>
          <cell r="AS719">
            <v>6.7</v>
          </cell>
          <cell r="AV719">
            <v>6.7</v>
          </cell>
          <cell r="AX719">
            <v>6.7</v>
          </cell>
        </row>
        <row r="720">
          <cell r="D720" t="str">
            <v>Total Engineering &amp; Construction Services P&amp;Ps SP=203</v>
          </cell>
          <cell r="O720">
            <v>29.810258381385029</v>
          </cell>
          <cell r="Q720">
            <v>-2.1940846681151722</v>
          </cell>
          <cell r="R720">
            <v>27.616173713269859</v>
          </cell>
          <cell r="T720">
            <v>2.597999999999999</v>
          </cell>
          <cell r="U720">
            <v>30.214173713269858</v>
          </cell>
          <cell r="W720">
            <v>1.0760459999999994</v>
          </cell>
          <cell r="X720">
            <v>31.290219713269856</v>
          </cell>
          <cell r="Z720">
            <v>0.73683100000000024</v>
          </cell>
          <cell r="AA720">
            <v>32.027050713269858</v>
          </cell>
          <cell r="AC720">
            <v>0</v>
          </cell>
          <cell r="AD720">
            <v>32.027050713269858</v>
          </cell>
          <cell r="AF720">
            <v>-1.7010507132698542</v>
          </cell>
          <cell r="AG720">
            <v>30.325999999999997</v>
          </cell>
          <cell r="AI720">
            <v>0</v>
          </cell>
          <cell r="AJ720">
            <v>30.325999999999997</v>
          </cell>
          <cell r="AL720">
            <v>0</v>
          </cell>
          <cell r="AM720">
            <v>30.325999999999997</v>
          </cell>
          <cell r="AO720">
            <v>0</v>
          </cell>
          <cell r="AP720">
            <v>30.325999999999997</v>
          </cell>
          <cell r="AR720">
            <v>0</v>
          </cell>
          <cell r="AS720">
            <v>30.325999999999997</v>
          </cell>
          <cell r="AU720">
            <v>0</v>
          </cell>
          <cell r="AV720">
            <v>30.325999999999997</v>
          </cell>
          <cell r="AX720">
            <v>30.325999999999997</v>
          </cell>
        </row>
        <row r="721">
          <cell r="A721" t="str">
            <v>EDCUR</v>
          </cell>
          <cell r="D721" t="str">
            <v>Payroll Burden Under Recovery</v>
          </cell>
          <cell r="O721">
            <v>0</v>
          </cell>
          <cell r="R721">
            <v>0</v>
          </cell>
          <cell r="U721">
            <v>0</v>
          </cell>
          <cell r="X721">
            <v>0</v>
          </cell>
          <cell r="AA721">
            <v>0</v>
          </cell>
          <cell r="AD721">
            <v>0</v>
          </cell>
          <cell r="AG721">
            <v>0</v>
          </cell>
          <cell r="AJ721">
            <v>0</v>
          </cell>
          <cell r="AM721">
            <v>0</v>
          </cell>
          <cell r="AP721">
            <v>0</v>
          </cell>
          <cell r="AS721">
            <v>0</v>
          </cell>
          <cell r="AV721">
            <v>0</v>
          </cell>
          <cell r="AX721">
            <v>0</v>
          </cell>
        </row>
        <row r="722">
          <cell r="D722" t="str">
            <v>Total E&amp;CS</v>
          </cell>
          <cell r="O722">
            <v>29.810258381385029</v>
          </cell>
          <cell r="Q722">
            <v>-2.1940846681151722</v>
          </cell>
          <cell r="R722">
            <v>27.616173713269859</v>
          </cell>
          <cell r="T722">
            <v>2.597999999999999</v>
          </cell>
          <cell r="U722">
            <v>30.214173713269858</v>
          </cell>
          <cell r="W722">
            <v>1.0760459999999994</v>
          </cell>
          <cell r="X722">
            <v>31.290219713269856</v>
          </cell>
          <cell r="Z722">
            <v>0.73683100000000024</v>
          </cell>
          <cell r="AA722">
            <v>32.027050713269858</v>
          </cell>
          <cell r="AC722">
            <v>0</v>
          </cell>
          <cell r="AD722">
            <v>32.027050713269858</v>
          </cell>
          <cell r="AF722">
            <v>-1.7010507132698542</v>
          </cell>
          <cell r="AG722">
            <v>30.325999999999997</v>
          </cell>
          <cell r="AI722">
            <v>0</v>
          </cell>
          <cell r="AJ722">
            <v>30.325999999999997</v>
          </cell>
          <cell r="AL722">
            <v>0</v>
          </cell>
          <cell r="AM722">
            <v>30.325999999999997</v>
          </cell>
          <cell r="AO722">
            <v>0</v>
          </cell>
          <cell r="AP722">
            <v>30.325999999999997</v>
          </cell>
          <cell r="AR722">
            <v>0</v>
          </cell>
          <cell r="AS722">
            <v>30.325999999999997</v>
          </cell>
          <cell r="AU722">
            <v>0</v>
          </cell>
          <cell r="AV722">
            <v>30.325999999999997</v>
          </cell>
          <cell r="AX722">
            <v>30.325999999999997</v>
          </cell>
        </row>
        <row r="723">
          <cell r="C723" t="str">
            <v>Asset Management Managed Programs &amp; Projects</v>
          </cell>
        </row>
        <row r="724">
          <cell r="D724" t="str">
            <v>Investment Planning Managed Programs &amp; Projects (SP = 213)</v>
          </cell>
        </row>
        <row r="725">
          <cell r="A725" t="str">
            <v>13970</v>
          </cell>
          <cell r="E725" t="str">
            <v>Payment to London Hydro</v>
          </cell>
          <cell r="O725">
            <v>0</v>
          </cell>
          <cell r="R725">
            <v>0</v>
          </cell>
          <cell r="U725">
            <v>0</v>
          </cell>
          <cell r="X725">
            <v>0</v>
          </cell>
          <cell r="AA725">
            <v>0</v>
          </cell>
          <cell r="AD725">
            <v>0</v>
          </cell>
          <cell r="AG725">
            <v>0</v>
          </cell>
          <cell r="AJ725">
            <v>0</v>
          </cell>
          <cell r="AM725">
            <v>0</v>
          </cell>
          <cell r="AP725">
            <v>0</v>
          </cell>
          <cell r="AS725">
            <v>0</v>
          </cell>
          <cell r="AV725">
            <v>0</v>
          </cell>
          <cell r="AX725">
            <v>0</v>
          </cell>
        </row>
        <row r="726">
          <cell r="A726" t="str">
            <v>14025</v>
          </cell>
          <cell r="E726" t="str">
            <v>Stayner TS - Capital Contribution to Tx for Station Upgrade</v>
          </cell>
          <cell r="O726">
            <v>0.39347998045658011</v>
          </cell>
          <cell r="R726">
            <v>0.39347998045658011</v>
          </cell>
          <cell r="U726">
            <v>0.39347998045658011</v>
          </cell>
          <cell r="X726">
            <v>0.39347998045658011</v>
          </cell>
          <cell r="AA726">
            <v>0.39347998045658011</v>
          </cell>
          <cell r="AD726">
            <v>0.39347998045658011</v>
          </cell>
          <cell r="AG726">
            <v>0.39347998045658011</v>
          </cell>
          <cell r="AJ726">
            <v>0.39347998045658011</v>
          </cell>
          <cell r="AM726">
            <v>0.39347998045658011</v>
          </cell>
          <cell r="AP726">
            <v>0.39347998045658011</v>
          </cell>
          <cell r="AS726">
            <v>0.39347998045658011</v>
          </cell>
          <cell r="AV726">
            <v>0.39347998045658011</v>
          </cell>
          <cell r="AX726">
            <v>0.39347998045658011</v>
          </cell>
        </row>
        <row r="727">
          <cell r="A727">
            <v>15585</v>
          </cell>
          <cell r="E727" t="str">
            <v>Technical Studies</v>
          </cell>
          <cell r="O727">
            <v>0.90820268744568466</v>
          </cell>
          <cell r="R727">
            <v>0.90820268744568466</v>
          </cell>
          <cell r="U727">
            <v>0.90820268744568466</v>
          </cell>
          <cell r="X727">
            <v>0.90820268744568466</v>
          </cell>
          <cell r="AA727">
            <v>0.90820268744568466</v>
          </cell>
          <cell r="AD727">
            <v>0.90820268744568466</v>
          </cell>
          <cell r="AG727">
            <v>0.90820268744568466</v>
          </cell>
          <cell r="AJ727">
            <v>0.90820268744568466</v>
          </cell>
          <cell r="AM727">
            <v>0.90820268744568466</v>
          </cell>
          <cell r="AP727">
            <v>0.90820268744568466</v>
          </cell>
          <cell r="AS727">
            <v>0.90820268744568466</v>
          </cell>
          <cell r="AV727">
            <v>0.90820268744568466</v>
          </cell>
          <cell r="AX727">
            <v>0.90820268744568466</v>
          </cell>
        </row>
        <row r="728">
          <cell r="A728">
            <v>15586</v>
          </cell>
          <cell r="E728" t="str">
            <v>Reverse Power Flow Testing of Transformer</v>
          </cell>
          <cell r="O728">
            <v>0.20182281943237443</v>
          </cell>
          <cell r="R728">
            <v>0.20182281943237443</v>
          </cell>
          <cell r="U728">
            <v>0.20182281943237443</v>
          </cell>
          <cell r="X728">
            <v>0.20182281943237443</v>
          </cell>
          <cell r="AA728">
            <v>0.20182281943237443</v>
          </cell>
          <cell r="AD728">
            <v>0.20182281943237443</v>
          </cell>
          <cell r="AG728">
            <v>0.20182281943237443</v>
          </cell>
          <cell r="AJ728">
            <v>0.20182281943237443</v>
          </cell>
          <cell r="AM728">
            <v>0.20182281943237443</v>
          </cell>
          <cell r="AP728">
            <v>0.20182281943237443</v>
          </cell>
          <cell r="AS728">
            <v>0.20182281943237443</v>
          </cell>
          <cell r="AV728">
            <v>0.20182281943237443</v>
          </cell>
          <cell r="AX728">
            <v>0.20182281943237443</v>
          </cell>
        </row>
        <row r="729">
          <cell r="AX729">
            <v>0</v>
          </cell>
        </row>
        <row r="730">
          <cell r="E730" t="str">
            <v>Total IP Managed P&amp;Ps (SP = 213)</v>
          </cell>
          <cell r="O730">
            <v>1.5035054873346392</v>
          </cell>
          <cell r="Q730">
            <v>0</v>
          </cell>
          <cell r="R730">
            <v>1.5035054873346392</v>
          </cell>
          <cell r="T730">
            <v>0</v>
          </cell>
          <cell r="U730">
            <v>1.5035054873346392</v>
          </cell>
          <cell r="W730">
            <v>0</v>
          </cell>
          <cell r="X730">
            <v>1.5035054873346392</v>
          </cell>
          <cell r="Z730">
            <v>0</v>
          </cell>
          <cell r="AA730">
            <v>1.5035054873346392</v>
          </cell>
          <cell r="AC730">
            <v>0</v>
          </cell>
          <cell r="AD730">
            <v>1.5035054873346392</v>
          </cell>
          <cell r="AF730">
            <v>0</v>
          </cell>
          <cell r="AG730">
            <v>1.5035054873346392</v>
          </cell>
          <cell r="AI730">
            <v>0</v>
          </cell>
          <cell r="AJ730">
            <v>1.5035054873346392</v>
          </cell>
          <cell r="AL730">
            <v>0</v>
          </cell>
          <cell r="AM730">
            <v>1.5035054873346392</v>
          </cell>
          <cell r="AO730">
            <v>0</v>
          </cell>
          <cell r="AP730">
            <v>1.5035054873346392</v>
          </cell>
          <cell r="AR730">
            <v>0</v>
          </cell>
          <cell r="AS730">
            <v>1.5035054873346392</v>
          </cell>
          <cell r="AU730">
            <v>0</v>
          </cell>
          <cell r="AV730">
            <v>1.5035054873346392</v>
          </cell>
          <cell r="AX730">
            <v>1.5035054873346392</v>
          </cell>
        </row>
        <row r="731">
          <cell r="D731" t="str">
            <v>Strategy P&amp;Ps SP=220</v>
          </cell>
        </row>
        <row r="732">
          <cell r="A732" t="str">
            <v>CDM-DC</v>
          </cell>
          <cell r="E732" t="str">
            <v>CDM Capex</v>
          </cell>
          <cell r="O732">
            <v>0.60545454545454547</v>
          </cell>
          <cell r="R732">
            <v>0.60545454545454547</v>
          </cell>
          <cell r="U732">
            <v>0.60545454545454547</v>
          </cell>
          <cell r="X732">
            <v>0.60545454545454547</v>
          </cell>
          <cell r="Z732">
            <v>-0.60499999999999998</v>
          </cell>
          <cell r="AA732">
            <v>4.5454545454548523E-4</v>
          </cell>
          <cell r="AD732">
            <v>4.5454545454548523E-4</v>
          </cell>
          <cell r="AG732">
            <v>4.5454545454548523E-4</v>
          </cell>
          <cell r="AJ732">
            <v>4.5454545454548523E-4</v>
          </cell>
          <cell r="AM732">
            <v>4.5454545454548523E-4</v>
          </cell>
          <cell r="AP732">
            <v>4.5454545454548523E-4</v>
          </cell>
          <cell r="AS732">
            <v>4.5454545454548523E-4</v>
          </cell>
          <cell r="AV732">
            <v>4.5454545454548523E-4</v>
          </cell>
          <cell r="AX732">
            <v>4.5454545454548523E-4</v>
          </cell>
        </row>
        <row r="734">
          <cell r="E734" t="str">
            <v>Total Strategy P&amp;Ps SP=220</v>
          </cell>
          <cell r="O734">
            <v>0.60545454545454547</v>
          </cell>
          <cell r="Q734">
            <v>0</v>
          </cell>
          <cell r="R734">
            <v>0.60545454545454547</v>
          </cell>
          <cell r="T734">
            <v>0</v>
          </cell>
          <cell r="U734">
            <v>0.60545454545454547</v>
          </cell>
          <cell r="W734">
            <v>0</v>
          </cell>
          <cell r="X734">
            <v>0.60545454545454547</v>
          </cell>
          <cell r="Z734">
            <v>-0.60499999999999998</v>
          </cell>
          <cell r="AA734">
            <v>4.5454545454548523E-4</v>
          </cell>
          <cell r="AC734">
            <v>0</v>
          </cell>
          <cell r="AD734">
            <v>4.5454545454548523E-4</v>
          </cell>
          <cell r="AF734">
            <v>0</v>
          </cell>
          <cell r="AG734">
            <v>4.5454545454548523E-4</v>
          </cell>
          <cell r="AI734">
            <v>0</v>
          </cell>
          <cell r="AJ734">
            <v>4.5454545454548523E-4</v>
          </cell>
          <cell r="AL734">
            <v>0</v>
          </cell>
          <cell r="AM734">
            <v>4.5454545454548523E-4</v>
          </cell>
          <cell r="AO734">
            <v>0</v>
          </cell>
          <cell r="AP734">
            <v>4.5454545454548523E-4</v>
          </cell>
          <cell r="AR734">
            <v>0</v>
          </cell>
          <cell r="AS734">
            <v>4.5454545454548523E-4</v>
          </cell>
          <cell r="AU734">
            <v>0</v>
          </cell>
          <cell r="AV734">
            <v>4.5454545454548523E-4</v>
          </cell>
          <cell r="AX734">
            <v>4.5454545454548523E-4</v>
          </cell>
        </row>
        <row r="735">
          <cell r="D735" t="str">
            <v>Smart Meter Program (SP = 222)</v>
          </cell>
        </row>
        <row r="736">
          <cell r="A736" t="str">
            <v>4343A</v>
          </cell>
          <cell r="E736" t="str">
            <v>Smart  Grid</v>
          </cell>
          <cell r="O736">
            <v>0</v>
          </cell>
          <cell r="R736">
            <v>0</v>
          </cell>
          <cell r="U736">
            <v>0</v>
          </cell>
          <cell r="X736">
            <v>0</v>
          </cell>
          <cell r="Z736">
            <v>8.3000000000000007</v>
          </cell>
          <cell r="AA736">
            <v>8.3000000000000007</v>
          </cell>
          <cell r="AD736">
            <v>8.3000000000000007</v>
          </cell>
          <cell r="AF736">
            <v>-5.1000000000000005</v>
          </cell>
          <cell r="AG736">
            <v>3.2</v>
          </cell>
          <cell r="AI736">
            <v>4.7809999999999997</v>
          </cell>
          <cell r="AJ736">
            <v>7.9809999999999999</v>
          </cell>
          <cell r="AM736">
            <v>7.9809999999999999</v>
          </cell>
          <cell r="AP736">
            <v>7.9809999999999999</v>
          </cell>
          <cell r="AS736">
            <v>7.9809999999999999</v>
          </cell>
          <cell r="AV736">
            <v>7.9809999999999999</v>
          </cell>
          <cell r="AX736">
            <v>7.9809999999999999</v>
          </cell>
        </row>
        <row r="737">
          <cell r="R737">
            <v>0</v>
          </cell>
          <cell r="U737">
            <v>0</v>
          </cell>
          <cell r="X737">
            <v>0</v>
          </cell>
          <cell r="AA737">
            <v>0</v>
          </cell>
          <cell r="AD737">
            <v>0</v>
          </cell>
          <cell r="AG737">
            <v>0</v>
          </cell>
          <cell r="AJ737">
            <v>0</v>
          </cell>
          <cell r="AM737">
            <v>0</v>
          </cell>
          <cell r="AP737">
            <v>0</v>
          </cell>
          <cell r="AS737">
            <v>0</v>
          </cell>
          <cell r="AV737">
            <v>0</v>
          </cell>
          <cell r="AX737">
            <v>0</v>
          </cell>
        </row>
        <row r="738">
          <cell r="E738" t="str">
            <v>Smart Meter Program (SP = 222)</v>
          </cell>
          <cell r="O738">
            <v>0</v>
          </cell>
          <cell r="Q738">
            <v>0</v>
          </cell>
          <cell r="R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8.3000000000000007</v>
          </cell>
          <cell r="AA738">
            <v>8.3000000000000007</v>
          </cell>
          <cell r="AC738">
            <v>0</v>
          </cell>
          <cell r="AD738">
            <v>8.3000000000000007</v>
          </cell>
          <cell r="AF738">
            <v>-5.1000000000000005</v>
          </cell>
          <cell r="AG738">
            <v>3.2</v>
          </cell>
          <cell r="AI738">
            <v>4.7809999999999997</v>
          </cell>
          <cell r="AJ738">
            <v>7.9809999999999999</v>
          </cell>
          <cell r="AL738">
            <v>0</v>
          </cell>
          <cell r="AM738">
            <v>7.9809999999999999</v>
          </cell>
          <cell r="AO738">
            <v>0</v>
          </cell>
          <cell r="AP738">
            <v>7.9809999999999999</v>
          </cell>
          <cell r="AR738">
            <v>0</v>
          </cell>
          <cell r="AS738">
            <v>7.9809999999999999</v>
          </cell>
          <cell r="AU738">
            <v>0</v>
          </cell>
          <cell r="AV738">
            <v>7.9809999999999999</v>
          </cell>
          <cell r="AX738">
            <v>7.9809999999999999</v>
          </cell>
        </row>
        <row r="739">
          <cell r="D739" t="str">
            <v>Smart Meter Program  SP=223</v>
          </cell>
        </row>
        <row r="740">
          <cell r="A740" t="str">
            <v>12625</v>
          </cell>
          <cell r="E740" t="str">
            <v>Smart Meter Program</v>
          </cell>
          <cell r="O740">
            <v>166.71038168483364</v>
          </cell>
          <cell r="R740">
            <v>166.71038168483364</v>
          </cell>
          <cell r="U740">
            <v>166.71038168483364</v>
          </cell>
          <cell r="X740">
            <v>166.71038168483364</v>
          </cell>
          <cell r="AA740">
            <v>166.71038168483364</v>
          </cell>
          <cell r="AD740">
            <v>166.71038168483364</v>
          </cell>
          <cell r="AF740">
            <v>-20.21</v>
          </cell>
          <cell r="AG740">
            <v>146.50038168483363</v>
          </cell>
          <cell r="AJ740">
            <v>146.50038168483363</v>
          </cell>
          <cell r="AM740">
            <v>146.50038168483363</v>
          </cell>
          <cell r="AP740">
            <v>146.50038168483363</v>
          </cell>
          <cell r="AS740">
            <v>146.50038168483363</v>
          </cell>
          <cell r="AV740">
            <v>146.50038168483363</v>
          </cell>
          <cell r="AX740">
            <v>146.50038168483363</v>
          </cell>
        </row>
        <row r="741">
          <cell r="R741">
            <v>0</v>
          </cell>
          <cell r="U741">
            <v>0</v>
          </cell>
          <cell r="X741">
            <v>0</v>
          </cell>
          <cell r="AA741">
            <v>0</v>
          </cell>
          <cell r="AD741">
            <v>0</v>
          </cell>
          <cell r="AG741">
            <v>0</v>
          </cell>
          <cell r="AJ741">
            <v>0</v>
          </cell>
          <cell r="AM741">
            <v>0</v>
          </cell>
          <cell r="AP741">
            <v>0</v>
          </cell>
          <cell r="AS741">
            <v>0</v>
          </cell>
          <cell r="AV741">
            <v>0</v>
          </cell>
          <cell r="AX741">
            <v>0</v>
          </cell>
        </row>
        <row r="742">
          <cell r="E742" t="str">
            <v>Total Smart Meter Program (SP = 222&amp;223)</v>
          </cell>
          <cell r="O742">
            <v>166.71038168483364</v>
          </cell>
          <cell r="Q742">
            <v>0</v>
          </cell>
          <cell r="R742">
            <v>166.71038168483364</v>
          </cell>
          <cell r="T742">
            <v>0</v>
          </cell>
          <cell r="U742">
            <v>166.71038168483364</v>
          </cell>
          <cell r="W742">
            <v>0</v>
          </cell>
          <cell r="X742">
            <v>166.71038168483364</v>
          </cell>
          <cell r="Z742">
            <v>8.3000000000000007</v>
          </cell>
          <cell r="AA742">
            <v>175.01038168483365</v>
          </cell>
          <cell r="AC742">
            <v>0</v>
          </cell>
          <cell r="AD742">
            <v>175.01038168483365</v>
          </cell>
          <cell r="AF742">
            <v>-25.310000000000002</v>
          </cell>
          <cell r="AG742">
            <v>149.70038168483362</v>
          </cell>
          <cell r="AI742">
            <v>4.7809999999999997</v>
          </cell>
          <cell r="AJ742">
            <v>154.48138168483362</v>
          </cell>
          <cell r="AL742">
            <v>0</v>
          </cell>
          <cell r="AM742">
            <v>154.48138168483362</v>
          </cell>
          <cell r="AO742">
            <v>0</v>
          </cell>
          <cell r="AP742">
            <v>154.48138168483362</v>
          </cell>
          <cell r="AR742">
            <v>0</v>
          </cell>
          <cell r="AS742">
            <v>154.48138168483362</v>
          </cell>
          <cell r="AU742">
            <v>0</v>
          </cell>
          <cell r="AV742">
            <v>154.48138168483362</v>
          </cell>
          <cell r="AX742">
            <v>154.48138168483362</v>
          </cell>
        </row>
        <row r="743">
          <cell r="D743" t="str">
            <v>Distribution Business Development (SP = 224)</v>
          </cell>
        </row>
        <row r="744">
          <cell r="A744" t="str">
            <v>13807</v>
          </cell>
          <cell r="E744" t="str">
            <v>Panada</v>
          </cell>
          <cell r="O744">
            <v>0</v>
          </cell>
          <cell r="R744">
            <v>0</v>
          </cell>
          <cell r="U744">
            <v>0</v>
          </cell>
          <cell r="X744">
            <v>0</v>
          </cell>
          <cell r="AA744">
            <v>0</v>
          </cell>
          <cell r="AD744">
            <v>0</v>
          </cell>
          <cell r="AG744">
            <v>0</v>
          </cell>
          <cell r="AJ744">
            <v>0</v>
          </cell>
          <cell r="AM744">
            <v>0</v>
          </cell>
          <cell r="AP744">
            <v>0</v>
          </cell>
          <cell r="AS744">
            <v>0</v>
          </cell>
          <cell r="AV744">
            <v>0</v>
          </cell>
          <cell r="AX744">
            <v>0</v>
          </cell>
        </row>
        <row r="746">
          <cell r="E746" t="str">
            <v>Total Distribution Business Development (SP = 224)</v>
          </cell>
          <cell r="O746">
            <v>0</v>
          </cell>
          <cell r="Q746">
            <v>0</v>
          </cell>
          <cell r="R746">
            <v>0</v>
          </cell>
          <cell r="T746">
            <v>0</v>
          </cell>
          <cell r="U746">
            <v>0</v>
          </cell>
          <cell r="W746">
            <v>0</v>
          </cell>
          <cell r="X746">
            <v>0</v>
          </cell>
          <cell r="Z746">
            <v>0</v>
          </cell>
          <cell r="AA746">
            <v>0</v>
          </cell>
          <cell r="AC746">
            <v>0</v>
          </cell>
          <cell r="AD746">
            <v>0</v>
          </cell>
          <cell r="AF746">
            <v>0</v>
          </cell>
          <cell r="AG746">
            <v>0</v>
          </cell>
          <cell r="AI746">
            <v>0</v>
          </cell>
          <cell r="AJ746">
            <v>0</v>
          </cell>
          <cell r="AL746">
            <v>0</v>
          </cell>
          <cell r="AM746">
            <v>0</v>
          </cell>
          <cell r="AO746">
            <v>0</v>
          </cell>
          <cell r="AP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X746">
            <v>0</v>
          </cell>
        </row>
        <row r="747">
          <cell r="D747" t="str">
            <v>Total Asset Management Managed Programs &amp; Projects</v>
          </cell>
          <cell r="O747">
            <v>168.81934171762282</v>
          </cell>
          <cell r="Q747">
            <v>0</v>
          </cell>
          <cell r="R747">
            <v>168.81934171762282</v>
          </cell>
          <cell r="T747">
            <v>0</v>
          </cell>
          <cell r="U747">
            <v>168.81934171762282</v>
          </cell>
          <cell r="W747">
            <v>0</v>
          </cell>
          <cell r="X747">
            <v>168.81934171762282</v>
          </cell>
          <cell r="Z747">
            <v>7.6950000000000003</v>
          </cell>
          <cell r="AA747">
            <v>176.51434171762284</v>
          </cell>
          <cell r="AC747">
            <v>0</v>
          </cell>
          <cell r="AD747">
            <v>176.51434171762284</v>
          </cell>
          <cell r="AF747">
            <v>-25.310000000000002</v>
          </cell>
          <cell r="AG747">
            <v>151.20434171762281</v>
          </cell>
          <cell r="AI747">
            <v>4.7809999999999997</v>
          </cell>
          <cell r="AJ747">
            <v>155.98534171762282</v>
          </cell>
          <cell r="AL747">
            <v>0</v>
          </cell>
          <cell r="AM747">
            <v>155.98534171762282</v>
          </cell>
          <cell r="AO747">
            <v>0</v>
          </cell>
          <cell r="AP747">
            <v>155.98534171762282</v>
          </cell>
          <cell r="AR747">
            <v>0</v>
          </cell>
          <cell r="AS747">
            <v>155.98534171762282</v>
          </cell>
          <cell r="AU747">
            <v>0</v>
          </cell>
          <cell r="AV747">
            <v>155.98534171762282</v>
          </cell>
          <cell r="AX747">
            <v>155.98534171762282</v>
          </cell>
        </row>
        <row r="748">
          <cell r="C748" t="str">
            <v>Business Model &amp; Other</v>
          </cell>
        </row>
        <row r="749">
          <cell r="D749" t="str">
            <v>Business Model</v>
          </cell>
        </row>
        <row r="750">
          <cell r="A750" t="str">
            <v>80035</v>
          </cell>
          <cell r="E750" t="str">
            <v>Rates (Over)/Under Recovery</v>
          </cell>
          <cell r="O750">
            <v>0</v>
          </cell>
          <cell r="R750">
            <v>0</v>
          </cell>
          <cell r="U750">
            <v>0</v>
          </cell>
          <cell r="X750">
            <v>0</v>
          </cell>
          <cell r="AA750">
            <v>0</v>
          </cell>
          <cell r="AD750">
            <v>0</v>
          </cell>
          <cell r="AG750">
            <v>0</v>
          </cell>
          <cell r="AJ750">
            <v>0</v>
          </cell>
          <cell r="AM750">
            <v>0</v>
          </cell>
          <cell r="AP750">
            <v>0</v>
          </cell>
          <cell r="AS750">
            <v>0</v>
          </cell>
          <cell r="AV750">
            <v>0</v>
          </cell>
          <cell r="AX750">
            <v>0</v>
          </cell>
        </row>
        <row r="751">
          <cell r="E751" t="str">
            <v>Allocation of Common Major Capital</v>
          </cell>
          <cell r="O751">
            <v>57.823988369811801</v>
          </cell>
          <cell r="Q751">
            <v>0</v>
          </cell>
          <cell r="R751">
            <v>57.823988369811801</v>
          </cell>
          <cell r="T751">
            <v>2.0583200000000001</v>
          </cell>
          <cell r="U751">
            <v>59.882308369811803</v>
          </cell>
          <cell r="W751">
            <v>-1.8735199999999981</v>
          </cell>
          <cell r="X751">
            <v>58.008788369811803</v>
          </cell>
          <cell r="Z751">
            <v>-0.68859999999999899</v>
          </cell>
          <cell r="AA751">
            <v>57.320188369811802</v>
          </cell>
          <cell r="AC751">
            <v>0</v>
          </cell>
          <cell r="AD751">
            <v>57.320188369811802</v>
          </cell>
          <cell r="AF751">
            <v>-3.6608000000000001</v>
          </cell>
          <cell r="AG751">
            <v>53.659388369811801</v>
          </cell>
          <cell r="AI751">
            <v>-0.14167999999999997</v>
          </cell>
          <cell r="AJ751">
            <v>53.5177083698118</v>
          </cell>
          <cell r="AL751">
            <v>0</v>
          </cell>
          <cell r="AM751">
            <v>53.5177083698118</v>
          </cell>
          <cell r="AO751">
            <v>0</v>
          </cell>
          <cell r="AP751">
            <v>53.5177083698118</v>
          </cell>
          <cell r="AR751">
            <v>0</v>
          </cell>
          <cell r="AS751">
            <v>53.5177083698118</v>
          </cell>
          <cell r="AU751">
            <v>0</v>
          </cell>
          <cell r="AV751">
            <v>53.5177083698118</v>
          </cell>
          <cell r="AX751">
            <v>53.5177083698118</v>
          </cell>
        </row>
        <row r="752">
          <cell r="E752" t="str">
            <v>Allocation of Common MFA &amp; Major Capital Adjustments</v>
          </cell>
          <cell r="O752">
            <v>48.927200204841171</v>
          </cell>
          <cell r="Q752">
            <v>0</v>
          </cell>
          <cell r="R752">
            <v>48.927200204841171</v>
          </cell>
          <cell r="T752">
            <v>0.27929999999999999</v>
          </cell>
          <cell r="U752">
            <v>49.20650020484117</v>
          </cell>
          <cell r="W752">
            <v>-3.2375999999999996</v>
          </cell>
          <cell r="X752">
            <v>45.968900204841169</v>
          </cell>
          <cell r="Z752">
            <v>-0.75240000000000062</v>
          </cell>
          <cell r="AA752">
            <v>45.216500204841168</v>
          </cell>
          <cell r="AC752">
            <v>0</v>
          </cell>
          <cell r="AD752">
            <v>45.216500204841168</v>
          </cell>
          <cell r="AF752">
            <v>-2.0388102048411638</v>
          </cell>
          <cell r="AG752">
            <v>43.177690000000005</v>
          </cell>
          <cell r="AI752">
            <v>0</v>
          </cell>
          <cell r="AJ752">
            <v>43.177690000000005</v>
          </cell>
          <cell r="AL752">
            <v>0</v>
          </cell>
          <cell r="AM752">
            <v>43.177690000000005</v>
          </cell>
          <cell r="AO752">
            <v>0</v>
          </cell>
          <cell r="AP752">
            <v>43.177690000000005</v>
          </cell>
          <cell r="AR752">
            <v>0</v>
          </cell>
          <cell r="AS752">
            <v>43.177690000000005</v>
          </cell>
          <cell r="AU752">
            <v>0</v>
          </cell>
          <cell r="AV752">
            <v>43.177690000000005</v>
          </cell>
          <cell r="AX752">
            <v>43.177690000000005</v>
          </cell>
        </row>
        <row r="753">
          <cell r="E753" t="str">
            <v>Plug to balance to ledger</v>
          </cell>
          <cell r="R753">
            <v>0</v>
          </cell>
          <cell r="U753">
            <v>0</v>
          </cell>
          <cell r="X753">
            <v>0</v>
          </cell>
          <cell r="AA753">
            <v>0</v>
          </cell>
          <cell r="AD753">
            <v>0</v>
          </cell>
          <cell r="AG753">
            <v>0</v>
          </cell>
          <cell r="AJ753">
            <v>0</v>
          </cell>
          <cell r="AM753">
            <v>0</v>
          </cell>
          <cell r="AP753">
            <v>0</v>
          </cell>
          <cell r="AS753">
            <v>0</v>
          </cell>
          <cell r="AV753">
            <v>0</v>
          </cell>
          <cell r="AX753">
            <v>0</v>
          </cell>
        </row>
        <row r="754">
          <cell r="E754" t="str">
            <v>Total Business Model</v>
          </cell>
          <cell r="O754">
            <v>106.75118857465297</v>
          </cell>
          <cell r="Q754">
            <v>0</v>
          </cell>
          <cell r="R754">
            <v>106.75118857465297</v>
          </cell>
          <cell r="T754">
            <v>2.3376200000000003</v>
          </cell>
          <cell r="U754">
            <v>109.08880857465297</v>
          </cell>
          <cell r="W754">
            <v>-5.1111199999999979</v>
          </cell>
          <cell r="X754">
            <v>103.97768857465297</v>
          </cell>
          <cell r="Z754">
            <v>-1.4409999999999996</v>
          </cell>
          <cell r="AA754">
            <v>102.53668857465297</v>
          </cell>
          <cell r="AC754">
            <v>0</v>
          </cell>
          <cell r="AD754">
            <v>102.53668857465297</v>
          </cell>
          <cell r="AF754">
            <v>-5.6996102048411643</v>
          </cell>
          <cell r="AG754">
            <v>96.837078369811806</v>
          </cell>
          <cell r="AI754">
            <v>-0.14167999999999997</v>
          </cell>
          <cell r="AJ754">
            <v>96.695398369811812</v>
          </cell>
          <cell r="AL754">
            <v>0</v>
          </cell>
          <cell r="AM754">
            <v>96.695398369811812</v>
          </cell>
          <cell r="AO754">
            <v>0</v>
          </cell>
          <cell r="AP754">
            <v>96.695398369811812</v>
          </cell>
          <cell r="AR754">
            <v>0</v>
          </cell>
          <cell r="AS754">
            <v>96.695398369811812</v>
          </cell>
          <cell r="AU754">
            <v>0</v>
          </cell>
          <cell r="AV754">
            <v>96.695398369811812</v>
          </cell>
          <cell r="AX754">
            <v>96.695398369811812</v>
          </cell>
        </row>
        <row r="755">
          <cell r="D755" t="str">
            <v>Other</v>
          </cell>
        </row>
        <row r="756">
          <cell r="A756" t="str">
            <v>Ops-DC</v>
          </cell>
          <cell r="E756" t="str">
            <v>Operations Direct Costs</v>
          </cell>
          <cell r="O756">
            <v>0</v>
          </cell>
          <cell r="R756">
            <v>0</v>
          </cell>
          <cell r="U756">
            <v>0</v>
          </cell>
          <cell r="X756">
            <v>0</v>
          </cell>
          <cell r="AA756">
            <v>0</v>
          </cell>
          <cell r="AD756">
            <v>0</v>
          </cell>
          <cell r="AG756">
            <v>0</v>
          </cell>
          <cell r="AJ756">
            <v>0</v>
          </cell>
          <cell r="AM756">
            <v>0</v>
          </cell>
          <cell r="AP756">
            <v>0</v>
          </cell>
          <cell r="AS756">
            <v>0</v>
          </cell>
          <cell r="AV756">
            <v>0</v>
          </cell>
          <cell r="AX756">
            <v>0</v>
          </cell>
        </row>
        <row r="757">
          <cell r="A757" t="str">
            <v>TAA-DC</v>
          </cell>
          <cell r="E757" t="str">
            <v>Transfers, Accruals &amp; Adjustments</v>
          </cell>
          <cell r="O757">
            <v>0</v>
          </cell>
          <cell r="R757">
            <v>0</v>
          </cell>
          <cell r="U757">
            <v>0</v>
          </cell>
          <cell r="X757">
            <v>0</v>
          </cell>
          <cell r="AA757">
            <v>0</v>
          </cell>
          <cell r="AD757">
            <v>0</v>
          </cell>
          <cell r="AG757">
            <v>0</v>
          </cell>
          <cell r="AJ757">
            <v>0</v>
          </cell>
          <cell r="AM757">
            <v>0</v>
          </cell>
          <cell r="AP757">
            <v>0</v>
          </cell>
          <cell r="AS757">
            <v>0</v>
          </cell>
          <cell r="AV757">
            <v>0</v>
          </cell>
          <cell r="AX757">
            <v>0</v>
          </cell>
        </row>
        <row r="758">
          <cell r="A758" t="str">
            <v>DCErrors</v>
          </cell>
          <cell r="E758" t="str">
            <v>Project / Provider Coding Errors</v>
          </cell>
          <cell r="O758">
            <v>0</v>
          </cell>
          <cell r="R758">
            <v>0</v>
          </cell>
          <cell r="U758">
            <v>0</v>
          </cell>
          <cell r="X758">
            <v>0</v>
          </cell>
          <cell r="AA758">
            <v>0</v>
          </cell>
          <cell r="AD758">
            <v>0</v>
          </cell>
          <cell r="AG758">
            <v>0</v>
          </cell>
          <cell r="AJ758">
            <v>0</v>
          </cell>
          <cell r="AM758">
            <v>0</v>
          </cell>
          <cell r="AP758">
            <v>0</v>
          </cell>
          <cell r="AS758">
            <v>0</v>
          </cell>
          <cell r="AV758">
            <v>0</v>
          </cell>
          <cell r="AX758">
            <v>0</v>
          </cell>
        </row>
        <row r="759">
          <cell r="A759" t="str">
            <v>DCOther</v>
          </cell>
          <cell r="E759" t="str">
            <v>Other Asset Management project charges</v>
          </cell>
          <cell r="O759">
            <v>0</v>
          </cell>
          <cell r="R759">
            <v>0</v>
          </cell>
          <cell r="U759">
            <v>0</v>
          </cell>
          <cell r="X759">
            <v>0</v>
          </cell>
          <cell r="AA759">
            <v>0</v>
          </cell>
          <cell r="AD759">
            <v>0</v>
          </cell>
          <cell r="AG759">
            <v>0</v>
          </cell>
          <cell r="AJ759">
            <v>0</v>
          </cell>
          <cell r="AM759">
            <v>0</v>
          </cell>
          <cell r="AP759">
            <v>0</v>
          </cell>
          <cell r="AS759">
            <v>0</v>
          </cell>
          <cell r="AV759">
            <v>0</v>
          </cell>
          <cell r="AX759">
            <v>0</v>
          </cell>
        </row>
        <row r="760">
          <cell r="A760" t="str">
            <v>Plug-DC</v>
          </cell>
          <cell r="E760" t="str">
            <v>Service Provider Budget Adjustment</v>
          </cell>
          <cell r="O760">
            <v>-3.0492028441369032</v>
          </cell>
          <cell r="R760">
            <v>-3.0492028441369032</v>
          </cell>
          <cell r="U760">
            <v>-3.0492028441369032</v>
          </cell>
          <cell r="X760">
            <v>-3.0492028441369032</v>
          </cell>
          <cell r="AA760">
            <v>-3.0492028441369032</v>
          </cell>
          <cell r="AD760">
            <v>-3.0492028441369032</v>
          </cell>
          <cell r="AG760">
            <v>-3.0492028441369032</v>
          </cell>
          <cell r="AJ760">
            <v>-3.0492028441369032</v>
          </cell>
          <cell r="AM760">
            <v>-3.0492028441369032</v>
          </cell>
          <cell r="AP760">
            <v>-3.0492028441369032</v>
          </cell>
          <cell r="AS760">
            <v>-3.0492028441369032</v>
          </cell>
          <cell r="AV760">
            <v>-3.0492028441369032</v>
          </cell>
          <cell r="AX760">
            <v>-3.0492028441369032</v>
          </cell>
        </row>
        <row r="761">
          <cell r="A761" t="str">
            <v>MFA-D</v>
          </cell>
          <cell r="E761" t="str">
            <v>MFA Charged direct to D</v>
          </cell>
          <cell r="O761">
            <v>0</v>
          </cell>
          <cell r="R761">
            <v>0</v>
          </cell>
          <cell r="U761">
            <v>0</v>
          </cell>
          <cell r="X761">
            <v>0</v>
          </cell>
          <cell r="AA761">
            <v>0</v>
          </cell>
          <cell r="AD761">
            <v>0</v>
          </cell>
          <cell r="AG761">
            <v>0</v>
          </cell>
          <cell r="AJ761">
            <v>0</v>
          </cell>
          <cell r="AM761">
            <v>0</v>
          </cell>
          <cell r="AP761">
            <v>0</v>
          </cell>
          <cell r="AS761">
            <v>0</v>
          </cell>
          <cell r="AV761">
            <v>0</v>
          </cell>
          <cell r="AX761">
            <v>0</v>
          </cell>
        </row>
        <row r="762">
          <cell r="E762" t="str">
            <v>Total Other</v>
          </cell>
          <cell r="O762">
            <v>-3.0492028441369032</v>
          </cell>
          <cell r="Q762">
            <v>0</v>
          </cell>
          <cell r="R762">
            <v>-3.0492028441369032</v>
          </cell>
          <cell r="T762">
            <v>0</v>
          </cell>
          <cell r="U762">
            <v>-3.0492028441369032</v>
          </cell>
          <cell r="W762">
            <v>0</v>
          </cell>
          <cell r="X762">
            <v>-3.0492028441369032</v>
          </cell>
          <cell r="Z762">
            <v>0</v>
          </cell>
          <cell r="AA762">
            <v>-3.0492028441369032</v>
          </cell>
          <cell r="AC762">
            <v>0</v>
          </cell>
          <cell r="AD762">
            <v>-3.0492028441369032</v>
          </cell>
          <cell r="AF762">
            <v>0</v>
          </cell>
          <cell r="AG762">
            <v>-3.0492028441369032</v>
          </cell>
          <cell r="AI762">
            <v>0</v>
          </cell>
          <cell r="AJ762">
            <v>-3.0492028441369032</v>
          </cell>
          <cell r="AL762">
            <v>0</v>
          </cell>
          <cell r="AM762">
            <v>-3.0492028441369032</v>
          </cell>
          <cell r="AO762">
            <v>0</v>
          </cell>
          <cell r="AP762">
            <v>-3.0492028441369032</v>
          </cell>
          <cell r="AR762">
            <v>0</v>
          </cell>
          <cell r="AS762">
            <v>-3.0492028441369032</v>
          </cell>
          <cell r="AU762">
            <v>0</v>
          </cell>
          <cell r="AV762">
            <v>-3.0492028441369032</v>
          </cell>
          <cell r="AX762">
            <v>-3.0492028441369032</v>
          </cell>
        </row>
        <row r="763">
          <cell r="E763" t="str">
            <v>Total Business Model &amp; Other</v>
          </cell>
          <cell r="O763">
            <v>103.70198573051607</v>
          </cell>
          <cell r="Q763">
            <v>0</v>
          </cell>
          <cell r="R763">
            <v>103.70198573051607</v>
          </cell>
          <cell r="T763">
            <v>2.3376200000000003</v>
          </cell>
          <cell r="U763">
            <v>106.03960573051607</v>
          </cell>
          <cell r="W763">
            <v>-5.1111199999999979</v>
          </cell>
          <cell r="X763">
            <v>100.92848573051607</v>
          </cell>
          <cell r="Z763">
            <v>-1.4409999999999996</v>
          </cell>
          <cell r="AA763">
            <v>99.48748573051607</v>
          </cell>
          <cell r="AC763">
            <v>0</v>
          </cell>
          <cell r="AD763">
            <v>99.48748573051607</v>
          </cell>
          <cell r="AF763">
            <v>-5.6996102048411643</v>
          </cell>
          <cell r="AG763">
            <v>93.787875525674906</v>
          </cell>
          <cell r="AI763">
            <v>-0.14167999999999997</v>
          </cell>
          <cell r="AJ763">
            <v>93.646195525674912</v>
          </cell>
          <cell r="AL763">
            <v>0</v>
          </cell>
          <cell r="AM763">
            <v>93.646195525674912</v>
          </cell>
          <cell r="AO763">
            <v>0</v>
          </cell>
          <cell r="AP763">
            <v>93.646195525674912</v>
          </cell>
          <cell r="AR763">
            <v>0</v>
          </cell>
          <cell r="AS763">
            <v>93.646195525674912</v>
          </cell>
          <cell r="AU763">
            <v>0</v>
          </cell>
          <cell r="AV763">
            <v>93.646195525674912</v>
          </cell>
          <cell r="AX763">
            <v>93.646195525674912</v>
          </cell>
        </row>
        <row r="764">
          <cell r="C764" t="str">
            <v>Corporate Capital</v>
          </cell>
        </row>
        <row r="765">
          <cell r="D765" t="str">
            <v>Facilities and Real Estate P&amp;Ps - SP=215</v>
          </cell>
        </row>
        <row r="766">
          <cell r="A766" t="str">
            <v>DREC</v>
          </cell>
          <cell r="E766" t="str">
            <v>Real estate P&amp;Ps - DC</v>
          </cell>
          <cell r="O766">
            <v>0</v>
          </cell>
          <cell r="R766">
            <v>0</v>
          </cell>
          <cell r="U766">
            <v>0</v>
          </cell>
          <cell r="X766">
            <v>0</v>
          </cell>
          <cell r="AA766">
            <v>0</v>
          </cell>
          <cell r="AD766">
            <v>0</v>
          </cell>
          <cell r="AG766">
            <v>0</v>
          </cell>
          <cell r="AJ766">
            <v>0</v>
          </cell>
          <cell r="AM766">
            <v>0</v>
          </cell>
          <cell r="AP766">
            <v>0</v>
          </cell>
          <cell r="AS766">
            <v>0</v>
          </cell>
          <cell r="AV766">
            <v>0</v>
          </cell>
          <cell r="AX766">
            <v>0</v>
          </cell>
        </row>
        <row r="767">
          <cell r="E767" t="str">
            <v>Total Facilities and Real Estate P&amp;Ps - SP=215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  <cell r="AA767">
            <v>0</v>
          </cell>
          <cell r="AC767">
            <v>0</v>
          </cell>
          <cell r="AD767">
            <v>0</v>
          </cell>
          <cell r="AF767">
            <v>0</v>
          </cell>
          <cell r="AG767">
            <v>0</v>
          </cell>
          <cell r="AI767">
            <v>0</v>
          </cell>
          <cell r="AJ767">
            <v>0</v>
          </cell>
          <cell r="AL767">
            <v>0</v>
          </cell>
          <cell r="AM767">
            <v>0</v>
          </cell>
          <cell r="AO767">
            <v>0</v>
          </cell>
          <cell r="AP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X767">
            <v>0</v>
          </cell>
        </row>
        <row r="768">
          <cell r="D768" t="str">
            <v>Information Management &amp; Information Technology</v>
          </cell>
        </row>
        <row r="769">
          <cell r="A769" t="str">
            <v>IMS-DC</v>
          </cell>
          <cell r="E769" t="str">
            <v>Information Management - SP = 212</v>
          </cell>
          <cell r="O769">
            <v>0.70599999999999996</v>
          </cell>
          <cell r="R769">
            <v>0.70599999999999996</v>
          </cell>
          <cell r="U769">
            <v>0.70599999999999996</v>
          </cell>
          <cell r="W769">
            <v>-6.0000000000000053E-3</v>
          </cell>
          <cell r="X769">
            <v>0.7</v>
          </cell>
          <cell r="Z769">
            <v>3.4059999999999997</v>
          </cell>
          <cell r="AA769">
            <v>4.1059999999999999</v>
          </cell>
          <cell r="AD769">
            <v>4.1059999999999999</v>
          </cell>
          <cell r="AF769">
            <v>-6.7000000000000171E-2</v>
          </cell>
          <cell r="AG769">
            <v>4.0389999999999997</v>
          </cell>
          <cell r="AJ769">
            <v>4.0389999999999997</v>
          </cell>
          <cell r="AM769">
            <v>4.0389999999999997</v>
          </cell>
          <cell r="AP769">
            <v>4.0389999999999997</v>
          </cell>
          <cell r="AS769">
            <v>4.0389999999999997</v>
          </cell>
          <cell r="AV769">
            <v>4.0389999999999997</v>
          </cell>
          <cell r="AX769">
            <v>4.0389999999999997</v>
          </cell>
        </row>
        <row r="770">
          <cell r="A770" t="str">
            <v>DCGO</v>
          </cell>
          <cell r="E770" t="str">
            <v>Operating IT - SP = 211 &amp; 217</v>
          </cell>
          <cell r="I770" t="str">
            <v>55</v>
          </cell>
          <cell r="O770">
            <v>5.53</v>
          </cell>
          <cell r="R770">
            <v>5.53</v>
          </cell>
          <cell r="U770">
            <v>5.53</v>
          </cell>
          <cell r="W770">
            <v>-3.1530000000000005</v>
          </cell>
          <cell r="X770">
            <v>2.3769999999999998</v>
          </cell>
          <cell r="Z770">
            <v>-0.44699999999999984</v>
          </cell>
          <cell r="AA770">
            <v>1.93</v>
          </cell>
          <cell r="AD770">
            <v>1.93</v>
          </cell>
          <cell r="AF770">
            <v>-0.25600000000000001</v>
          </cell>
          <cell r="AG770">
            <v>1.6739999999999999</v>
          </cell>
          <cell r="AI770">
            <v>0.18300000000000005</v>
          </cell>
          <cell r="AJ770">
            <v>1.857</v>
          </cell>
          <cell r="AM770">
            <v>1.857</v>
          </cell>
          <cell r="AP770">
            <v>1.857</v>
          </cell>
          <cell r="AS770">
            <v>1.857</v>
          </cell>
          <cell r="AV770">
            <v>1.857</v>
          </cell>
          <cell r="AX770">
            <v>1.857</v>
          </cell>
        </row>
        <row r="771">
          <cell r="E771" t="str">
            <v>Total Information Management &amp; Information Technology</v>
          </cell>
          <cell r="O771">
            <v>6.2360000000000007</v>
          </cell>
          <cell r="Q771">
            <v>0</v>
          </cell>
          <cell r="R771">
            <v>6.2360000000000007</v>
          </cell>
          <cell r="T771">
            <v>0</v>
          </cell>
          <cell r="U771">
            <v>6.2360000000000007</v>
          </cell>
          <cell r="W771">
            <v>-3.1590000000000007</v>
          </cell>
          <cell r="X771">
            <v>3.077</v>
          </cell>
          <cell r="Z771">
            <v>2.9589999999999996</v>
          </cell>
          <cell r="AA771">
            <v>6.0359999999999996</v>
          </cell>
          <cell r="AC771">
            <v>0</v>
          </cell>
          <cell r="AD771">
            <v>6.0359999999999996</v>
          </cell>
          <cell r="AF771">
            <v>-0.32300000000000018</v>
          </cell>
          <cell r="AG771">
            <v>5.7129999999999992</v>
          </cell>
          <cell r="AI771">
            <v>0.18300000000000005</v>
          </cell>
          <cell r="AJ771">
            <v>5.8959999999999999</v>
          </cell>
          <cell r="AL771">
            <v>0</v>
          </cell>
          <cell r="AM771">
            <v>5.8959999999999999</v>
          </cell>
          <cell r="AO771">
            <v>0</v>
          </cell>
          <cell r="AP771">
            <v>5.8959999999999999</v>
          </cell>
          <cell r="AR771">
            <v>0</v>
          </cell>
          <cell r="AS771">
            <v>5.8959999999999999</v>
          </cell>
          <cell r="AU771">
            <v>0</v>
          </cell>
          <cell r="AV771">
            <v>5.8959999999999999</v>
          </cell>
          <cell r="AX771">
            <v>5.8959999999999999</v>
          </cell>
        </row>
        <row r="772">
          <cell r="A772" t="str">
            <v>CSEDC</v>
          </cell>
          <cell r="D772" t="str">
            <v>Cornerstone Enablement P&amp;Ps</v>
          </cell>
          <cell r="O772">
            <v>0</v>
          </cell>
          <cell r="R772">
            <v>0</v>
          </cell>
          <cell r="U772">
            <v>0</v>
          </cell>
          <cell r="X772">
            <v>0</v>
          </cell>
          <cell r="AA772">
            <v>0</v>
          </cell>
          <cell r="AD772">
            <v>0</v>
          </cell>
          <cell r="AG772">
            <v>0</v>
          </cell>
          <cell r="AJ772">
            <v>0</v>
          </cell>
          <cell r="AM772">
            <v>0</v>
          </cell>
          <cell r="AP772">
            <v>0</v>
          </cell>
          <cell r="AS772">
            <v>0</v>
          </cell>
          <cell r="AV772">
            <v>0</v>
          </cell>
          <cell r="AX772">
            <v>0</v>
          </cell>
        </row>
        <row r="773">
          <cell r="A773" t="str">
            <v>OTHCP-DC</v>
          </cell>
          <cell r="D773" t="str">
            <v>Corporate Projects - DC</v>
          </cell>
          <cell r="O773">
            <v>0</v>
          </cell>
          <cell r="R773">
            <v>0</v>
          </cell>
          <cell r="U773">
            <v>0</v>
          </cell>
          <cell r="X773">
            <v>0</v>
          </cell>
          <cell r="AA773">
            <v>0</v>
          </cell>
          <cell r="AD773">
            <v>0</v>
          </cell>
          <cell r="AG773">
            <v>0</v>
          </cell>
          <cell r="AJ773">
            <v>0</v>
          </cell>
          <cell r="AM773">
            <v>0</v>
          </cell>
          <cell r="AP773">
            <v>0</v>
          </cell>
          <cell r="AS773">
            <v>0</v>
          </cell>
          <cell r="AV773">
            <v>0</v>
          </cell>
          <cell r="AX773">
            <v>0</v>
          </cell>
        </row>
        <row r="774">
          <cell r="A774" t="str">
            <v>CFS-DC</v>
          </cell>
          <cell r="D774" t="str">
            <v>Corporate Functions &amp; Services - DC</v>
          </cell>
          <cell r="O774">
            <v>0</v>
          </cell>
          <cell r="R774">
            <v>0</v>
          </cell>
          <cell r="U774">
            <v>0</v>
          </cell>
          <cell r="X774">
            <v>0</v>
          </cell>
          <cell r="AA774">
            <v>0</v>
          </cell>
          <cell r="AD774">
            <v>0</v>
          </cell>
          <cell r="AG774">
            <v>0</v>
          </cell>
          <cell r="AJ774">
            <v>0</v>
          </cell>
          <cell r="AM774">
            <v>0</v>
          </cell>
          <cell r="AP774">
            <v>0</v>
          </cell>
          <cell r="AS774">
            <v>0</v>
          </cell>
          <cell r="AV774">
            <v>0</v>
          </cell>
          <cell r="AX774">
            <v>0</v>
          </cell>
        </row>
        <row r="775">
          <cell r="D775" t="str">
            <v>Total Corporate Capital</v>
          </cell>
          <cell r="O775">
            <v>6.2360000000000007</v>
          </cell>
          <cell r="Q775">
            <v>0</v>
          </cell>
          <cell r="R775">
            <v>6.2360000000000007</v>
          </cell>
          <cell r="T775">
            <v>0</v>
          </cell>
          <cell r="U775">
            <v>6.2360000000000007</v>
          </cell>
          <cell r="W775">
            <v>-3.1590000000000007</v>
          </cell>
          <cell r="X775">
            <v>3.077</v>
          </cell>
          <cell r="Z775">
            <v>2.9589999999999996</v>
          </cell>
          <cell r="AA775">
            <v>6.0359999999999996</v>
          </cell>
          <cell r="AC775">
            <v>0</v>
          </cell>
          <cell r="AD775">
            <v>6.0359999999999996</v>
          </cell>
          <cell r="AF775">
            <v>-0.32300000000000018</v>
          </cell>
          <cell r="AG775">
            <v>5.7129999999999992</v>
          </cell>
          <cell r="AI775">
            <v>0.18300000000000005</v>
          </cell>
          <cell r="AJ775">
            <v>5.8959999999999999</v>
          </cell>
          <cell r="AL775">
            <v>0</v>
          </cell>
          <cell r="AM775">
            <v>5.8959999999999999</v>
          </cell>
          <cell r="AO775">
            <v>0</v>
          </cell>
          <cell r="AP775">
            <v>5.8959999999999999</v>
          </cell>
          <cell r="AR775">
            <v>0</v>
          </cell>
          <cell r="AS775">
            <v>5.8959999999999999</v>
          </cell>
          <cell r="AU775">
            <v>0</v>
          </cell>
          <cell r="AV775">
            <v>5.8959999999999999</v>
          </cell>
          <cell r="AX775">
            <v>5.8959999999999999</v>
          </cell>
        </row>
        <row r="776">
          <cell r="C776" t="str">
            <v>Total Distribution Capital</v>
          </cell>
          <cell r="O776">
            <v>616.16777427925388</v>
          </cell>
          <cell r="Q776">
            <v>1.7069153318848347</v>
          </cell>
          <cell r="R776">
            <v>617.87468961113871</v>
          </cell>
          <cell r="T776">
            <v>4.9356199999999992</v>
          </cell>
          <cell r="U776">
            <v>622.81030961113879</v>
          </cell>
          <cell r="W776">
            <v>-4.4940739999999995</v>
          </cell>
          <cell r="X776">
            <v>618.31623561113884</v>
          </cell>
          <cell r="Z776">
            <v>-1.1291689999999983</v>
          </cell>
          <cell r="AA776">
            <v>617.18706661113868</v>
          </cell>
          <cell r="AC776">
            <v>0</v>
          </cell>
          <cell r="AD776">
            <v>617.18706661113868</v>
          </cell>
          <cell r="AF776">
            <v>-25.233660918111024</v>
          </cell>
          <cell r="AG776">
            <v>591.95340569302766</v>
          </cell>
          <cell r="AI776">
            <v>1.9223199999999994</v>
          </cell>
          <cell r="AJ776">
            <v>593.87572569302779</v>
          </cell>
          <cell r="AL776">
            <v>0</v>
          </cell>
          <cell r="AM776">
            <v>593.87572569302779</v>
          </cell>
          <cell r="AO776">
            <v>0</v>
          </cell>
          <cell r="AP776">
            <v>593.87572569302779</v>
          </cell>
          <cell r="AR776">
            <v>0</v>
          </cell>
          <cell r="AS776">
            <v>593.87572569302779</v>
          </cell>
          <cell r="AU776">
            <v>0</v>
          </cell>
          <cell r="AV776">
            <v>593.87572569302779</v>
          </cell>
          <cell r="AX776">
            <v>593.87572569302779</v>
          </cell>
        </row>
        <row r="780">
          <cell r="A780" t="str">
            <v>$M</v>
          </cell>
          <cell r="O780" t="str">
            <v>Annual</v>
          </cell>
          <cell r="Q780" t="str">
            <v>Jan</v>
          </cell>
          <cell r="R780" t="str">
            <v>Jan</v>
          </cell>
          <cell r="T780" t="str">
            <v>Feb</v>
          </cell>
          <cell r="U780" t="str">
            <v>Feb</v>
          </cell>
          <cell r="W780" t="str">
            <v>Mar</v>
          </cell>
          <cell r="X780" t="str">
            <v>Mar</v>
          </cell>
          <cell r="Z780" t="str">
            <v>Apr</v>
          </cell>
          <cell r="AA780" t="str">
            <v>Apr</v>
          </cell>
          <cell r="AC780" t="str">
            <v>May</v>
          </cell>
          <cell r="AD780" t="str">
            <v>May</v>
          </cell>
          <cell r="AF780" t="str">
            <v>Jun</v>
          </cell>
          <cell r="AG780" t="str">
            <v>Jun</v>
          </cell>
          <cell r="AI780" t="str">
            <v>Jul</v>
          </cell>
          <cell r="AJ780" t="str">
            <v>Jul</v>
          </cell>
          <cell r="AL780" t="str">
            <v>Aug</v>
          </cell>
          <cell r="AM780" t="str">
            <v>Aug</v>
          </cell>
          <cell r="AO780" t="str">
            <v>Sep</v>
          </cell>
          <cell r="AP780" t="str">
            <v>Sep</v>
          </cell>
          <cell r="AR780" t="str">
            <v>Oct</v>
          </cell>
          <cell r="AS780" t="str">
            <v>Oct</v>
          </cell>
          <cell r="AU780" t="str">
            <v>Nov</v>
          </cell>
          <cell r="AV780" t="str">
            <v>Nov</v>
          </cell>
          <cell r="AX780" t="str">
            <v>Current</v>
          </cell>
        </row>
        <row r="781">
          <cell r="O781" t="str">
            <v>Budget</v>
          </cell>
          <cell r="Q781" t="str">
            <v>Changes</v>
          </cell>
          <cell r="R781" t="str">
            <v>Forecast</v>
          </cell>
          <cell r="T781" t="str">
            <v>Changes</v>
          </cell>
          <cell r="U781" t="str">
            <v>Forecast</v>
          </cell>
          <cell r="W781" t="str">
            <v>Changes</v>
          </cell>
          <cell r="X781" t="str">
            <v>Forecast</v>
          </cell>
          <cell r="Z781" t="str">
            <v>Changes</v>
          </cell>
          <cell r="AA781" t="str">
            <v>Forecast</v>
          </cell>
          <cell r="AC781" t="str">
            <v>Changes</v>
          </cell>
          <cell r="AD781" t="str">
            <v>Forecast</v>
          </cell>
          <cell r="AF781" t="str">
            <v>Changes</v>
          </cell>
          <cell r="AG781" t="str">
            <v>Forecast</v>
          </cell>
          <cell r="AI781" t="str">
            <v>Changes</v>
          </cell>
          <cell r="AJ781" t="str">
            <v>Forecast</v>
          </cell>
          <cell r="AL781" t="str">
            <v>Changes</v>
          </cell>
          <cell r="AM781" t="str">
            <v>Forecast</v>
          </cell>
          <cell r="AO781" t="str">
            <v>Changes</v>
          </cell>
          <cell r="AP781" t="str">
            <v>Forecast</v>
          </cell>
          <cell r="AR781" t="str">
            <v>Changes</v>
          </cell>
          <cell r="AS781" t="str">
            <v>Forecast</v>
          </cell>
          <cell r="AU781" t="str">
            <v>Changes</v>
          </cell>
          <cell r="AV781" t="str">
            <v>Forecast</v>
          </cell>
          <cell r="AX781" t="str">
            <v>Forecast</v>
          </cell>
        </row>
        <row r="782">
          <cell r="A782" t="str">
            <v>Common OM&amp;A</v>
          </cell>
        </row>
        <row r="784">
          <cell r="B784" t="str">
            <v>Operations Costs</v>
          </cell>
        </row>
        <row r="785">
          <cell r="C785" t="str">
            <v>Allocation Point - Operations Common</v>
          </cell>
        </row>
        <row r="786">
          <cell r="D786" t="str">
            <v>Asset Management</v>
          </cell>
        </row>
        <row r="787">
          <cell r="A787" t="str">
            <v>AMPP</v>
          </cell>
          <cell r="E787" t="str">
            <v>Asset Management Process &amp; Policy</v>
          </cell>
          <cell r="O787">
            <v>1.387856</v>
          </cell>
          <cell r="R787">
            <v>1.387856</v>
          </cell>
          <cell r="U787">
            <v>1.387856</v>
          </cell>
          <cell r="X787">
            <v>1.387856</v>
          </cell>
          <cell r="AA787">
            <v>1.387856</v>
          </cell>
          <cell r="AD787">
            <v>1.387856</v>
          </cell>
          <cell r="AG787">
            <v>1.387856</v>
          </cell>
          <cell r="AJ787">
            <v>1.387856</v>
          </cell>
          <cell r="AM787">
            <v>1.387856</v>
          </cell>
          <cell r="AP787">
            <v>1.387856</v>
          </cell>
          <cell r="AS787">
            <v>1.387856</v>
          </cell>
          <cell r="AV787">
            <v>1.387856</v>
          </cell>
          <cell r="AX787">
            <v>1.387856</v>
          </cell>
        </row>
        <row r="788">
          <cell r="A788" t="str">
            <v>WRKPGM</v>
          </cell>
          <cell r="E788" t="str">
            <v>Work Program Optimization</v>
          </cell>
          <cell r="O788">
            <v>3.6795059999999999</v>
          </cell>
          <cell r="R788">
            <v>3.6795059999999999</v>
          </cell>
          <cell r="U788">
            <v>3.6795059999999999</v>
          </cell>
          <cell r="X788">
            <v>3.6795059999999999</v>
          </cell>
          <cell r="AA788">
            <v>3.6795059999999999</v>
          </cell>
          <cell r="AD788">
            <v>3.6795059999999999</v>
          </cell>
          <cell r="AG788">
            <v>3.6795059999999999</v>
          </cell>
          <cell r="AJ788">
            <v>3.6795059999999999</v>
          </cell>
          <cell r="AM788">
            <v>3.6795059999999999</v>
          </cell>
          <cell r="AP788">
            <v>3.6795059999999999</v>
          </cell>
          <cell r="AS788">
            <v>3.6795059999999999</v>
          </cell>
          <cell r="AV788">
            <v>3.6795059999999999</v>
          </cell>
          <cell r="AX788">
            <v>3.6795059999999999</v>
          </cell>
        </row>
        <row r="789">
          <cell r="A789" t="str">
            <v>VPO</v>
          </cell>
          <cell r="E789" t="str">
            <v>VPO</v>
          </cell>
          <cell r="O789">
            <v>5.5708519999999986</v>
          </cell>
          <cell r="R789">
            <v>5.5708519999999986</v>
          </cell>
          <cell r="U789">
            <v>5.5708519999999986</v>
          </cell>
          <cell r="X789">
            <v>5.5708519999999986</v>
          </cell>
          <cell r="AA789">
            <v>5.5708519999999986</v>
          </cell>
          <cell r="AD789">
            <v>5.5708519999999986</v>
          </cell>
          <cell r="AG789">
            <v>5.5708519999999986</v>
          </cell>
          <cell r="AJ789">
            <v>5.5708519999999986</v>
          </cell>
          <cell r="AM789">
            <v>5.5708519999999986</v>
          </cell>
          <cell r="AP789">
            <v>5.5708519999999986</v>
          </cell>
          <cell r="AS789">
            <v>5.5708519999999986</v>
          </cell>
          <cell r="AV789">
            <v>5.5708519999999986</v>
          </cell>
          <cell r="AX789">
            <v>5.5708519999999986</v>
          </cell>
        </row>
        <row r="790">
          <cell r="A790" t="str">
            <v>BI</v>
          </cell>
          <cell r="E790" t="str">
            <v>Business Integration</v>
          </cell>
          <cell r="O790">
            <v>17.003068000000003</v>
          </cell>
          <cell r="R790">
            <v>17.003068000000003</v>
          </cell>
          <cell r="U790">
            <v>17.003068000000003</v>
          </cell>
          <cell r="X790">
            <v>17.003068000000003</v>
          </cell>
          <cell r="AA790">
            <v>17.003068000000003</v>
          </cell>
          <cell r="AD790">
            <v>17.003068000000003</v>
          </cell>
          <cell r="AG790">
            <v>17.003068000000003</v>
          </cell>
          <cell r="AJ790">
            <v>17.003068000000003</v>
          </cell>
          <cell r="AM790">
            <v>17.003068000000003</v>
          </cell>
          <cell r="AP790">
            <v>17.003068000000003</v>
          </cell>
          <cell r="AS790">
            <v>17.003068000000003</v>
          </cell>
          <cell r="AV790">
            <v>17.003068000000003</v>
          </cell>
          <cell r="AX790">
            <v>17.003068000000003</v>
          </cell>
        </row>
        <row r="791">
          <cell r="A791" t="str">
            <v>DBD</v>
          </cell>
          <cell r="E791" t="str">
            <v>Distribution Business Development</v>
          </cell>
          <cell r="O791">
            <v>2.0899860000000001</v>
          </cell>
          <cell r="R791">
            <v>2.0899860000000001</v>
          </cell>
          <cell r="U791">
            <v>2.0899860000000001</v>
          </cell>
          <cell r="X791">
            <v>2.0899860000000001</v>
          </cell>
          <cell r="AA791">
            <v>2.0899860000000001</v>
          </cell>
          <cell r="AD791">
            <v>2.0899860000000001</v>
          </cell>
          <cell r="AG791">
            <v>2.0899860000000001</v>
          </cell>
          <cell r="AJ791">
            <v>2.0899860000000001</v>
          </cell>
          <cell r="AM791">
            <v>2.0899860000000001</v>
          </cell>
          <cell r="AP791">
            <v>2.0899860000000001</v>
          </cell>
          <cell r="AS791">
            <v>2.0899860000000001</v>
          </cell>
          <cell r="AV791">
            <v>2.0899860000000001</v>
          </cell>
          <cell r="AX791">
            <v>2.0899860000000001</v>
          </cell>
        </row>
        <row r="792">
          <cell r="A792" t="str">
            <v>STR</v>
          </cell>
          <cell r="E792" t="str">
            <v>Strategy</v>
          </cell>
          <cell r="O792">
            <v>1.7261569999999999</v>
          </cell>
          <cell r="R792">
            <v>1.7261569999999999</v>
          </cell>
          <cell r="U792">
            <v>1.7261569999999999</v>
          </cell>
          <cell r="X792">
            <v>1.7261569999999999</v>
          </cell>
          <cell r="AA792">
            <v>1.7261569999999999</v>
          </cell>
          <cell r="AD792">
            <v>1.7261569999999999</v>
          </cell>
          <cell r="AG792">
            <v>1.7261569999999999</v>
          </cell>
          <cell r="AJ792">
            <v>1.7261569999999999</v>
          </cell>
          <cell r="AM792">
            <v>1.7261569999999999</v>
          </cell>
          <cell r="AP792">
            <v>1.7261569999999999</v>
          </cell>
          <cell r="AS792">
            <v>1.7261569999999999</v>
          </cell>
          <cell r="AV792">
            <v>1.7261569999999999</v>
          </cell>
          <cell r="AX792">
            <v>1.7261569999999999</v>
          </cell>
        </row>
        <row r="793">
          <cell r="A793" t="str">
            <v>SI</v>
          </cell>
          <cell r="E793" t="str">
            <v>System Investment</v>
          </cell>
          <cell r="O793">
            <v>34.962983999999992</v>
          </cell>
          <cell r="R793">
            <v>34.962983999999992</v>
          </cell>
          <cell r="U793">
            <v>34.962983999999992</v>
          </cell>
          <cell r="X793">
            <v>34.962983999999992</v>
          </cell>
          <cell r="AA793">
            <v>34.962983999999992</v>
          </cell>
          <cell r="AD793">
            <v>34.962983999999992</v>
          </cell>
          <cell r="AG793">
            <v>34.962983999999992</v>
          </cell>
          <cell r="AJ793">
            <v>34.962983999999992</v>
          </cell>
          <cell r="AM793">
            <v>34.962983999999992</v>
          </cell>
          <cell r="AP793">
            <v>34.962983999999992</v>
          </cell>
          <cell r="AS793">
            <v>34.962983999999992</v>
          </cell>
          <cell r="AV793">
            <v>34.962983999999992</v>
          </cell>
          <cell r="AX793">
            <v>34.962983999999992</v>
          </cell>
        </row>
        <row r="794">
          <cell r="E794" t="str">
            <v>Total Asset Management</v>
          </cell>
          <cell r="O794">
            <v>66.420408999999992</v>
          </cell>
          <cell r="Q794">
            <v>0</v>
          </cell>
          <cell r="R794">
            <v>66.420408999999992</v>
          </cell>
          <cell r="T794">
            <v>0</v>
          </cell>
          <cell r="U794">
            <v>66.420408999999992</v>
          </cell>
          <cell r="W794">
            <v>0</v>
          </cell>
          <cell r="X794">
            <v>66.420408999999992</v>
          </cell>
          <cell r="Z794">
            <v>0</v>
          </cell>
          <cell r="AA794">
            <v>66.420408999999992</v>
          </cell>
          <cell r="AC794">
            <v>0</v>
          </cell>
          <cell r="AD794">
            <v>66.420408999999992</v>
          </cell>
          <cell r="AF794">
            <v>0</v>
          </cell>
          <cell r="AG794">
            <v>66.420408999999992</v>
          </cell>
          <cell r="AI794">
            <v>0</v>
          </cell>
          <cell r="AJ794">
            <v>66.420408999999992</v>
          </cell>
          <cell r="AL794">
            <v>0</v>
          </cell>
          <cell r="AM794">
            <v>66.420408999999992</v>
          </cell>
          <cell r="AO794">
            <v>0</v>
          </cell>
          <cell r="AP794">
            <v>66.420408999999992</v>
          </cell>
          <cell r="AR794">
            <v>0</v>
          </cell>
          <cell r="AS794">
            <v>66.420408999999992</v>
          </cell>
          <cell r="AU794">
            <v>0</v>
          </cell>
          <cell r="AV794">
            <v>66.420408999999992</v>
          </cell>
          <cell r="AX794">
            <v>66.420408999999992</v>
          </cell>
        </row>
        <row r="795">
          <cell r="L795" t="str">
            <v>Allocation to Tx</v>
          </cell>
          <cell r="M795">
            <v>0.67800000000000005</v>
          </cell>
          <cell r="O795">
            <v>45.033037301999997</v>
          </cell>
          <cell r="Q795">
            <v>0</v>
          </cell>
          <cell r="R795">
            <v>45.033037301999997</v>
          </cell>
          <cell r="T795">
            <v>0</v>
          </cell>
          <cell r="U795">
            <v>45.033037301999997</v>
          </cell>
          <cell r="W795">
            <v>0</v>
          </cell>
          <cell r="X795">
            <v>45.033037301999997</v>
          </cell>
          <cell r="Z795">
            <v>0</v>
          </cell>
          <cell r="AA795">
            <v>45.033037301999997</v>
          </cell>
          <cell r="AC795">
            <v>0</v>
          </cell>
          <cell r="AD795">
            <v>45.033037301999997</v>
          </cell>
          <cell r="AF795">
            <v>0</v>
          </cell>
          <cell r="AG795">
            <v>45.033037301999997</v>
          </cell>
          <cell r="AI795">
            <v>0</v>
          </cell>
          <cell r="AJ795">
            <v>45.033037301999997</v>
          </cell>
          <cell r="AL795">
            <v>0</v>
          </cell>
          <cell r="AM795">
            <v>45.033037301999997</v>
          </cell>
          <cell r="AO795">
            <v>0</v>
          </cell>
          <cell r="AP795">
            <v>45.033037301999997</v>
          </cell>
          <cell r="AR795">
            <v>0</v>
          </cell>
          <cell r="AS795">
            <v>45.033037301999997</v>
          </cell>
          <cell r="AU795">
            <v>0</v>
          </cell>
          <cell r="AV795">
            <v>45.033037301999997</v>
          </cell>
          <cell r="AX795">
            <v>45.033037301999997</v>
          </cell>
        </row>
        <row r="796">
          <cell r="L796" t="str">
            <v>Allocation to Dx</v>
          </cell>
          <cell r="M796">
            <v>0.32200000000000001</v>
          </cell>
          <cell r="O796">
            <v>21.387371697999999</v>
          </cell>
          <cell r="Q796">
            <v>0</v>
          </cell>
          <cell r="R796">
            <v>21.387371697999999</v>
          </cell>
          <cell r="T796">
            <v>0</v>
          </cell>
          <cell r="U796">
            <v>21.387371697999999</v>
          </cell>
          <cell r="W796">
            <v>0</v>
          </cell>
          <cell r="X796">
            <v>21.387371697999999</v>
          </cell>
          <cell r="Z796">
            <v>0</v>
          </cell>
          <cell r="AA796">
            <v>21.387371697999999</v>
          </cell>
          <cell r="AC796">
            <v>0</v>
          </cell>
          <cell r="AD796">
            <v>21.387371697999999</v>
          </cell>
          <cell r="AF796">
            <v>0</v>
          </cell>
          <cell r="AG796">
            <v>21.387371697999999</v>
          </cell>
          <cell r="AI796">
            <v>0</v>
          </cell>
          <cell r="AJ796">
            <v>21.387371697999999</v>
          </cell>
          <cell r="AL796">
            <v>0</v>
          </cell>
          <cell r="AM796">
            <v>21.387371697999999</v>
          </cell>
          <cell r="AO796">
            <v>0</v>
          </cell>
          <cell r="AP796">
            <v>21.387371697999999</v>
          </cell>
          <cell r="AR796">
            <v>0</v>
          </cell>
          <cell r="AS796">
            <v>21.387371697999999</v>
          </cell>
          <cell r="AU796">
            <v>0</v>
          </cell>
          <cell r="AV796">
            <v>21.387371697999999</v>
          </cell>
          <cell r="AX796">
            <v>21.387371697999999</v>
          </cell>
        </row>
        <row r="797">
          <cell r="D797" t="str">
            <v>Other Operations</v>
          </cell>
        </row>
        <row r="798">
          <cell r="A798" t="str">
            <v>OTHCOM</v>
          </cell>
          <cell r="E798" t="str">
            <v>Networks Other</v>
          </cell>
          <cell r="O798">
            <v>0</v>
          </cell>
          <cell r="R798">
            <v>0</v>
          </cell>
          <cell r="U798">
            <v>0</v>
          </cell>
          <cell r="X798">
            <v>0</v>
          </cell>
          <cell r="AA798">
            <v>0</v>
          </cell>
          <cell r="AD798">
            <v>0</v>
          </cell>
          <cell r="AG798">
            <v>0</v>
          </cell>
          <cell r="AJ798">
            <v>0</v>
          </cell>
          <cell r="AM798">
            <v>0</v>
          </cell>
          <cell r="AP798">
            <v>0</v>
          </cell>
          <cell r="AS798">
            <v>0</v>
          </cell>
          <cell r="AV798">
            <v>0</v>
          </cell>
          <cell r="AX798">
            <v>0</v>
          </cell>
        </row>
        <row r="799">
          <cell r="A799" t="str">
            <v>OHREC-M</v>
          </cell>
          <cell r="E799" t="str">
            <v>Overheads Recovered - on Mtce</v>
          </cell>
          <cell r="O799">
            <v>0</v>
          </cell>
          <cell r="R799">
            <v>0</v>
          </cell>
          <cell r="U799">
            <v>0</v>
          </cell>
          <cell r="X799">
            <v>0</v>
          </cell>
          <cell r="AA799">
            <v>0</v>
          </cell>
          <cell r="AD799">
            <v>0</v>
          </cell>
          <cell r="AG799">
            <v>0</v>
          </cell>
          <cell r="AJ799">
            <v>0</v>
          </cell>
          <cell r="AM799">
            <v>0</v>
          </cell>
          <cell r="AP799">
            <v>0</v>
          </cell>
          <cell r="AS799">
            <v>0</v>
          </cell>
          <cell r="AV799">
            <v>0</v>
          </cell>
          <cell r="AX799">
            <v>0</v>
          </cell>
        </row>
        <row r="800">
          <cell r="A800" t="str">
            <v>OHREC-C</v>
          </cell>
          <cell r="E800" t="str">
            <v>Overheads Recovered - on Capex</v>
          </cell>
          <cell r="O800">
            <v>-4.417688747558743</v>
          </cell>
          <cell r="R800">
            <v>-4.417688747558743</v>
          </cell>
          <cell r="U800">
            <v>-4.417688747558743</v>
          </cell>
          <cell r="X800">
            <v>-4.417688747558743</v>
          </cell>
          <cell r="AA800">
            <v>-4.417688747558743</v>
          </cell>
          <cell r="AD800">
            <v>-4.417688747558743</v>
          </cell>
          <cell r="AG800">
            <v>-4.417688747558743</v>
          </cell>
          <cell r="AJ800">
            <v>-4.417688747558743</v>
          </cell>
          <cell r="AM800">
            <v>-4.417688747558743</v>
          </cell>
          <cell r="AP800">
            <v>-4.417688747558743</v>
          </cell>
          <cell r="AS800">
            <v>-4.417688747558743</v>
          </cell>
          <cell r="AV800">
            <v>-4.417688747558743</v>
          </cell>
          <cell r="AX800">
            <v>-4.417688747558743</v>
          </cell>
        </row>
        <row r="801">
          <cell r="A801" t="str">
            <v>ERROPS</v>
          </cell>
          <cell r="E801" t="str">
            <v>Errors Unbundled</v>
          </cell>
          <cell r="O801">
            <v>0</v>
          </cell>
          <cell r="R801">
            <v>0</v>
          </cell>
          <cell r="U801">
            <v>0</v>
          </cell>
          <cell r="X801">
            <v>0</v>
          </cell>
          <cell r="AA801">
            <v>0</v>
          </cell>
          <cell r="AD801">
            <v>0</v>
          </cell>
          <cell r="AG801">
            <v>0</v>
          </cell>
          <cell r="AJ801">
            <v>0</v>
          </cell>
          <cell r="AM801">
            <v>0</v>
          </cell>
          <cell r="AP801">
            <v>0</v>
          </cell>
          <cell r="AS801">
            <v>0</v>
          </cell>
          <cell r="AV801">
            <v>0</v>
          </cell>
          <cell r="AX801">
            <v>0</v>
          </cell>
        </row>
        <row r="802">
          <cell r="R802">
            <v>0</v>
          </cell>
          <cell r="U802">
            <v>0</v>
          </cell>
          <cell r="X802">
            <v>0</v>
          </cell>
          <cell r="AA802">
            <v>0</v>
          </cell>
          <cell r="AD802">
            <v>0</v>
          </cell>
          <cell r="AG802">
            <v>0</v>
          </cell>
          <cell r="AJ802">
            <v>0</v>
          </cell>
          <cell r="AM802">
            <v>0</v>
          </cell>
          <cell r="AP802">
            <v>0</v>
          </cell>
          <cell r="AS802">
            <v>0</v>
          </cell>
          <cell r="AV802">
            <v>0</v>
          </cell>
          <cell r="AX802">
            <v>0</v>
          </cell>
        </row>
        <row r="803">
          <cell r="D803" t="str">
            <v>Total Other Operations</v>
          </cell>
          <cell r="O803">
            <v>-4.417688747558743</v>
          </cell>
          <cell r="Q803">
            <v>0</v>
          </cell>
          <cell r="R803">
            <v>-4.417688747558743</v>
          </cell>
          <cell r="T803">
            <v>0</v>
          </cell>
          <cell r="U803">
            <v>-4.417688747558743</v>
          </cell>
          <cell r="W803">
            <v>0</v>
          </cell>
          <cell r="X803">
            <v>-4.417688747558743</v>
          </cell>
          <cell r="Z803">
            <v>0</v>
          </cell>
          <cell r="AA803">
            <v>-4.417688747558743</v>
          </cell>
          <cell r="AC803">
            <v>0</v>
          </cell>
          <cell r="AD803">
            <v>-4.417688747558743</v>
          </cell>
          <cell r="AF803">
            <v>0</v>
          </cell>
          <cell r="AG803">
            <v>-4.417688747558743</v>
          </cell>
          <cell r="AI803">
            <v>0</v>
          </cell>
          <cell r="AJ803">
            <v>-4.417688747558743</v>
          </cell>
          <cell r="AL803">
            <v>0</v>
          </cell>
          <cell r="AM803">
            <v>-4.417688747558743</v>
          </cell>
          <cell r="AO803">
            <v>0</v>
          </cell>
          <cell r="AP803">
            <v>-4.417688747558743</v>
          </cell>
          <cell r="AR803">
            <v>0</v>
          </cell>
          <cell r="AS803">
            <v>-4.417688747558743</v>
          </cell>
          <cell r="AU803">
            <v>0</v>
          </cell>
          <cell r="AV803">
            <v>-4.417688747558743</v>
          </cell>
          <cell r="AX803">
            <v>-4.417688747558743</v>
          </cell>
        </row>
        <row r="804">
          <cell r="L804" t="str">
            <v>Allocation to Tx</v>
          </cell>
          <cell r="M804">
            <v>0.67800000000000005</v>
          </cell>
          <cell r="O804">
            <v>-2.9951929708448279</v>
          </cell>
          <cell r="Q804">
            <v>0</v>
          </cell>
          <cell r="R804">
            <v>-2.9951929708448279</v>
          </cell>
          <cell r="T804">
            <v>0</v>
          </cell>
          <cell r="U804">
            <v>-2.9951929708448279</v>
          </cell>
          <cell r="W804">
            <v>0</v>
          </cell>
          <cell r="X804">
            <v>-2.9951929708448279</v>
          </cell>
          <cell r="Z804">
            <v>0</v>
          </cell>
          <cell r="AA804">
            <v>-2.9951929708448279</v>
          </cell>
          <cell r="AC804">
            <v>0</v>
          </cell>
          <cell r="AD804">
            <v>-2.9951929708448279</v>
          </cell>
          <cell r="AF804">
            <v>0</v>
          </cell>
          <cell r="AG804">
            <v>-2.9951929708448279</v>
          </cell>
          <cell r="AI804">
            <v>0</v>
          </cell>
          <cell r="AJ804">
            <v>-2.9951929708448279</v>
          </cell>
          <cell r="AL804">
            <v>0</v>
          </cell>
          <cell r="AM804">
            <v>-2.9951929708448279</v>
          </cell>
          <cell r="AO804">
            <v>0</v>
          </cell>
          <cell r="AP804">
            <v>-2.9951929708448279</v>
          </cell>
          <cell r="AR804">
            <v>0</v>
          </cell>
          <cell r="AS804">
            <v>-2.9951929708448279</v>
          </cell>
          <cell r="AU804">
            <v>0</v>
          </cell>
          <cell r="AV804">
            <v>-2.9951929708448279</v>
          </cell>
          <cell r="AX804">
            <v>-2.9951929708448279</v>
          </cell>
        </row>
        <row r="805">
          <cell r="L805" t="str">
            <v>Allocation to Dx</v>
          </cell>
          <cell r="M805">
            <v>0.32200000000000001</v>
          </cell>
          <cell r="O805">
            <v>-1.4224957767139152</v>
          </cell>
          <cell r="Q805">
            <v>0</v>
          </cell>
          <cell r="R805">
            <v>-1.4224957767139152</v>
          </cell>
          <cell r="T805">
            <v>0</v>
          </cell>
          <cell r="U805">
            <v>-1.4224957767139152</v>
          </cell>
          <cell r="W805">
            <v>0</v>
          </cell>
          <cell r="X805">
            <v>-1.4224957767139152</v>
          </cell>
          <cell r="Z805">
            <v>0</v>
          </cell>
          <cell r="AA805">
            <v>-1.4224957767139152</v>
          </cell>
          <cell r="AC805">
            <v>0</v>
          </cell>
          <cell r="AD805">
            <v>-1.4224957767139152</v>
          </cell>
          <cell r="AF805">
            <v>0</v>
          </cell>
          <cell r="AG805">
            <v>-1.4224957767139152</v>
          </cell>
          <cell r="AI805">
            <v>0</v>
          </cell>
          <cell r="AJ805">
            <v>-1.4224957767139152</v>
          </cell>
          <cell r="AL805">
            <v>0</v>
          </cell>
          <cell r="AM805">
            <v>-1.4224957767139152</v>
          </cell>
          <cell r="AO805">
            <v>0</v>
          </cell>
          <cell r="AP805">
            <v>-1.4224957767139152</v>
          </cell>
          <cell r="AR805">
            <v>0</v>
          </cell>
          <cell r="AS805">
            <v>-1.4224957767139152</v>
          </cell>
          <cell r="AU805">
            <v>0</v>
          </cell>
          <cell r="AV805">
            <v>-1.4224957767139152</v>
          </cell>
          <cell r="AX805">
            <v>-1.4224957767139152</v>
          </cell>
        </row>
        <row r="807">
          <cell r="D807" t="str">
            <v>Total Operations Common Programs &amp; Projects</v>
          </cell>
          <cell r="O807">
            <v>62.00272025244125</v>
          </cell>
          <cell r="Q807">
            <v>0</v>
          </cell>
          <cell r="R807">
            <v>62.00272025244125</v>
          </cell>
          <cell r="T807">
            <v>0</v>
          </cell>
          <cell r="U807">
            <v>62.00272025244125</v>
          </cell>
          <cell r="W807">
            <v>0</v>
          </cell>
          <cell r="X807">
            <v>62.00272025244125</v>
          </cell>
          <cell r="Z807">
            <v>0</v>
          </cell>
          <cell r="AA807">
            <v>62.00272025244125</v>
          </cell>
          <cell r="AC807">
            <v>0</v>
          </cell>
          <cell r="AD807">
            <v>62.00272025244125</v>
          </cell>
          <cell r="AF807">
            <v>0</v>
          </cell>
          <cell r="AG807">
            <v>62.00272025244125</v>
          </cell>
          <cell r="AI807">
            <v>0</v>
          </cell>
          <cell r="AJ807">
            <v>62.00272025244125</v>
          </cell>
          <cell r="AL807">
            <v>0</v>
          </cell>
          <cell r="AM807">
            <v>62.00272025244125</v>
          </cell>
          <cell r="AO807">
            <v>0</v>
          </cell>
          <cell r="AP807">
            <v>62.00272025244125</v>
          </cell>
          <cell r="AR807">
            <v>0</v>
          </cell>
          <cell r="AS807">
            <v>62.00272025244125</v>
          </cell>
          <cell r="AU807">
            <v>0</v>
          </cell>
          <cell r="AV807">
            <v>62.00272025244125</v>
          </cell>
          <cell r="AX807">
            <v>62.00272025244125</v>
          </cell>
        </row>
        <row r="808">
          <cell r="L808" t="str">
            <v>Allocation to Tx</v>
          </cell>
          <cell r="M808">
            <v>0.67800000000000005</v>
          </cell>
          <cell r="O808">
            <v>42.037844331155171</v>
          </cell>
          <cell r="Q808">
            <v>0</v>
          </cell>
          <cell r="R808">
            <v>42.037844331155171</v>
          </cell>
          <cell r="T808">
            <v>0</v>
          </cell>
          <cell r="U808">
            <v>42.037844331155171</v>
          </cell>
          <cell r="W808">
            <v>0</v>
          </cell>
          <cell r="X808">
            <v>42.037844331155171</v>
          </cell>
          <cell r="Z808">
            <v>0</v>
          </cell>
          <cell r="AA808">
            <v>42.037844331155171</v>
          </cell>
          <cell r="AC808">
            <v>0</v>
          </cell>
          <cell r="AD808">
            <v>42.037844331155171</v>
          </cell>
          <cell r="AF808">
            <v>0</v>
          </cell>
          <cell r="AG808">
            <v>42.037844331155171</v>
          </cell>
          <cell r="AI808">
            <v>0</v>
          </cell>
          <cell r="AJ808">
            <v>42.037844331155171</v>
          </cell>
          <cell r="AL808">
            <v>0</v>
          </cell>
          <cell r="AM808">
            <v>42.037844331155171</v>
          </cell>
          <cell r="AO808">
            <v>0</v>
          </cell>
          <cell r="AP808">
            <v>42.037844331155171</v>
          </cell>
          <cell r="AR808">
            <v>0</v>
          </cell>
          <cell r="AS808">
            <v>42.037844331155171</v>
          </cell>
          <cell r="AU808">
            <v>0</v>
          </cell>
          <cell r="AV808">
            <v>42.037844331155171</v>
          </cell>
          <cell r="AX808">
            <v>42.037844331155171</v>
          </cell>
        </row>
        <row r="809">
          <cell r="L809" t="str">
            <v>Allocation to Dx</v>
          </cell>
          <cell r="M809">
            <v>0.32200000000000001</v>
          </cell>
          <cell r="O809">
            <v>19.964875921286083</v>
          </cell>
          <cell r="Q809">
            <v>0</v>
          </cell>
          <cell r="R809">
            <v>19.964875921286083</v>
          </cell>
          <cell r="T809">
            <v>0</v>
          </cell>
          <cell r="U809">
            <v>19.964875921286083</v>
          </cell>
          <cell r="W809">
            <v>0</v>
          </cell>
          <cell r="X809">
            <v>19.964875921286083</v>
          </cell>
          <cell r="Z809">
            <v>0</v>
          </cell>
          <cell r="AA809">
            <v>19.964875921286083</v>
          </cell>
          <cell r="AC809">
            <v>0</v>
          </cell>
          <cell r="AD809">
            <v>19.964875921286083</v>
          </cell>
          <cell r="AF809">
            <v>0</v>
          </cell>
          <cell r="AG809">
            <v>19.964875921286083</v>
          </cell>
          <cell r="AI809">
            <v>0</v>
          </cell>
          <cell r="AJ809">
            <v>19.964875921286083</v>
          </cell>
          <cell r="AL809">
            <v>0</v>
          </cell>
          <cell r="AM809">
            <v>19.964875921286083</v>
          </cell>
          <cell r="AO809">
            <v>0</v>
          </cell>
          <cell r="AP809">
            <v>19.964875921286083</v>
          </cell>
          <cell r="AR809">
            <v>0</v>
          </cell>
          <cell r="AS809">
            <v>19.964875921286083</v>
          </cell>
          <cell r="AU809">
            <v>0</v>
          </cell>
          <cell r="AV809">
            <v>19.964875921286083</v>
          </cell>
          <cell r="AX809">
            <v>19.964875921286083</v>
          </cell>
        </row>
        <row r="812">
          <cell r="B812" t="str">
            <v>Corporate Common Costs</v>
          </cell>
        </row>
        <row r="814">
          <cell r="C814" t="str">
            <v>Allocation Point - Information Management Common Projects</v>
          </cell>
        </row>
        <row r="815">
          <cell r="A815" t="str">
            <v>IMS - OM&amp;A</v>
          </cell>
          <cell r="D815" t="str">
            <v>IMIT Common Projects</v>
          </cell>
          <cell r="O815">
            <v>8.1750000000000007</v>
          </cell>
          <cell r="R815">
            <v>8.1750000000000007</v>
          </cell>
          <cell r="U815">
            <v>8.1750000000000007</v>
          </cell>
          <cell r="W815">
            <v>-6.0000000000000497E-2</v>
          </cell>
          <cell r="X815">
            <v>8.1150000000000002</v>
          </cell>
          <cell r="Z815">
            <v>-1.7000000000000002</v>
          </cell>
          <cell r="AA815">
            <v>6.415</v>
          </cell>
          <cell r="AD815">
            <v>6.415</v>
          </cell>
          <cell r="AF815">
            <v>0.46500000000000002</v>
          </cell>
          <cell r="AG815">
            <v>6.88</v>
          </cell>
          <cell r="AI815">
            <v>-4.3999999999999595E-2</v>
          </cell>
          <cell r="AJ815">
            <v>6.8360000000000003</v>
          </cell>
          <cell r="AM815">
            <v>6.8360000000000003</v>
          </cell>
          <cell r="AP815">
            <v>6.8360000000000003</v>
          </cell>
          <cell r="AS815">
            <v>6.8360000000000003</v>
          </cell>
          <cell r="AV815">
            <v>6.8360000000000003</v>
          </cell>
          <cell r="AX815">
            <v>6.8360000000000003</v>
          </cell>
        </row>
        <row r="816">
          <cell r="A816" t="str">
            <v>CSE - OM&amp;A</v>
          </cell>
          <cell r="D816" t="str">
            <v>Enablement Common Project Costs</v>
          </cell>
          <cell r="O816">
            <v>3.085</v>
          </cell>
          <cell r="R816">
            <v>3.085</v>
          </cell>
          <cell r="U816">
            <v>3.085</v>
          </cell>
          <cell r="W816">
            <v>-0.18000000000000016</v>
          </cell>
          <cell r="X816">
            <v>2.9049999999999998</v>
          </cell>
          <cell r="Z816">
            <v>-0.69999999999999973</v>
          </cell>
          <cell r="AA816">
            <v>2.2050000000000001</v>
          </cell>
          <cell r="AD816">
            <v>2.2050000000000001</v>
          </cell>
          <cell r="AF816">
            <v>-0.17399999999999993</v>
          </cell>
          <cell r="AG816">
            <v>2.0310000000000001</v>
          </cell>
          <cell r="AI816">
            <v>-0.26100000000000012</v>
          </cell>
          <cell r="AJ816">
            <v>1.77</v>
          </cell>
          <cell r="AM816">
            <v>1.77</v>
          </cell>
          <cell r="AP816">
            <v>1.77</v>
          </cell>
          <cell r="AS816">
            <v>1.77</v>
          </cell>
          <cell r="AV816">
            <v>1.77</v>
          </cell>
          <cell r="AX816">
            <v>1.77</v>
          </cell>
        </row>
        <row r="817">
          <cell r="D817" t="str">
            <v>Total Information Management Common Projects</v>
          </cell>
          <cell r="O817">
            <v>11.260000000000002</v>
          </cell>
          <cell r="Q817">
            <v>0</v>
          </cell>
          <cell r="R817">
            <v>11.260000000000002</v>
          </cell>
          <cell r="T817">
            <v>0</v>
          </cell>
          <cell r="U817">
            <v>11.260000000000002</v>
          </cell>
          <cell r="W817">
            <v>-0.24000000000000066</v>
          </cell>
          <cell r="X817">
            <v>11.02</v>
          </cell>
          <cell r="Z817">
            <v>-2.4</v>
          </cell>
          <cell r="AA817">
            <v>8.620000000000001</v>
          </cell>
          <cell r="AC817">
            <v>0</v>
          </cell>
          <cell r="AD817">
            <v>8.620000000000001</v>
          </cell>
          <cell r="AF817">
            <v>0.29100000000000009</v>
          </cell>
          <cell r="AG817">
            <v>8.9109999999999996</v>
          </cell>
          <cell r="AI817">
            <v>-0.30499999999999972</v>
          </cell>
          <cell r="AJ817">
            <v>8.6059999999999999</v>
          </cell>
          <cell r="AL817">
            <v>0</v>
          </cell>
          <cell r="AM817">
            <v>8.6059999999999999</v>
          </cell>
          <cell r="AO817">
            <v>0</v>
          </cell>
          <cell r="AP817">
            <v>8.6059999999999999</v>
          </cell>
          <cell r="AR817">
            <v>0</v>
          </cell>
          <cell r="AS817">
            <v>8.6059999999999999</v>
          </cell>
          <cell r="AU817">
            <v>0</v>
          </cell>
          <cell r="AV817">
            <v>8.6059999999999999</v>
          </cell>
          <cell r="AX817">
            <v>8.6059999999999999</v>
          </cell>
        </row>
        <row r="818">
          <cell r="L818" t="str">
            <v>Allocation to Tx</v>
          </cell>
          <cell r="M818">
            <v>0.44</v>
          </cell>
          <cell r="O818">
            <v>4.9544000000000006</v>
          </cell>
          <cell r="Q818">
            <v>0</v>
          </cell>
          <cell r="R818">
            <v>4.9544000000000006</v>
          </cell>
          <cell r="T818">
            <v>0</v>
          </cell>
          <cell r="U818">
            <v>4.9544000000000006</v>
          </cell>
          <cell r="W818">
            <v>-0.10560000000000029</v>
          </cell>
          <cell r="X818">
            <v>4.8487999999999998</v>
          </cell>
          <cell r="Z818">
            <v>-1.056</v>
          </cell>
          <cell r="AA818">
            <v>3.7928000000000006</v>
          </cell>
          <cell r="AC818">
            <v>0</v>
          </cell>
          <cell r="AD818">
            <v>3.7928000000000006</v>
          </cell>
          <cell r="AF818">
            <v>0.12804000000000004</v>
          </cell>
          <cell r="AG818">
            <v>3.9208399999999997</v>
          </cell>
          <cell r="AI818">
            <v>-0.13419999999999987</v>
          </cell>
          <cell r="AJ818">
            <v>3.7866399999999998</v>
          </cell>
          <cell r="AL818">
            <v>0</v>
          </cell>
          <cell r="AM818">
            <v>3.7866399999999998</v>
          </cell>
          <cell r="AO818">
            <v>0</v>
          </cell>
          <cell r="AP818">
            <v>3.7866399999999998</v>
          </cell>
          <cell r="AR818">
            <v>0</v>
          </cell>
          <cell r="AS818">
            <v>3.7866399999999998</v>
          </cell>
          <cell r="AU818">
            <v>0</v>
          </cell>
          <cell r="AV818">
            <v>3.7866399999999998</v>
          </cell>
          <cell r="AX818">
            <v>3.7866399999999998</v>
          </cell>
        </row>
        <row r="819">
          <cell r="L819" t="str">
            <v>Allocation to Dx</v>
          </cell>
          <cell r="M819">
            <v>0.56000000000000005</v>
          </cell>
          <cell r="O819">
            <v>6.3056000000000019</v>
          </cell>
          <cell r="Q819">
            <v>0</v>
          </cell>
          <cell r="R819">
            <v>6.3056000000000019</v>
          </cell>
          <cell r="T819">
            <v>0</v>
          </cell>
          <cell r="U819">
            <v>6.3056000000000019</v>
          </cell>
          <cell r="W819">
            <v>-0.13440000000000038</v>
          </cell>
          <cell r="X819">
            <v>6.1712000000000007</v>
          </cell>
          <cell r="Z819">
            <v>-1.3440000000000001</v>
          </cell>
          <cell r="AA819">
            <v>4.8272000000000013</v>
          </cell>
          <cell r="AC819">
            <v>0</v>
          </cell>
          <cell r="AD819">
            <v>4.8272000000000013</v>
          </cell>
          <cell r="AF819">
            <v>0.16296000000000008</v>
          </cell>
          <cell r="AG819">
            <v>4.9901600000000004</v>
          </cell>
          <cell r="AI819">
            <v>-0.17079999999999987</v>
          </cell>
          <cell r="AJ819">
            <v>4.8193600000000005</v>
          </cell>
          <cell r="AL819">
            <v>0</v>
          </cell>
          <cell r="AM819">
            <v>4.8193600000000005</v>
          </cell>
          <cell r="AO819">
            <v>0</v>
          </cell>
          <cell r="AP819">
            <v>4.8193600000000005</v>
          </cell>
          <cell r="AR819">
            <v>0</v>
          </cell>
          <cell r="AS819">
            <v>4.8193600000000005</v>
          </cell>
          <cell r="AU819">
            <v>0</v>
          </cell>
          <cell r="AV819">
            <v>4.8193600000000005</v>
          </cell>
          <cell r="AX819">
            <v>4.8193600000000005</v>
          </cell>
        </row>
        <row r="821">
          <cell r="C821" t="str">
            <v>Allocation Point - Corporate Projects Common Projects</v>
          </cell>
        </row>
        <row r="822">
          <cell r="A822" t="str">
            <v>CNRST-M</v>
          </cell>
          <cell r="D822" t="str">
            <v>Cornerstone Project</v>
          </cell>
          <cell r="O822">
            <v>4.7</v>
          </cell>
          <cell r="R822">
            <v>4.7</v>
          </cell>
          <cell r="T822">
            <v>-4.1500000000000004</v>
          </cell>
          <cell r="U822">
            <v>0.54999999999999982</v>
          </cell>
          <cell r="W822">
            <v>6.6499999999999995</v>
          </cell>
          <cell r="X822">
            <v>7.1999999999999993</v>
          </cell>
          <cell r="AA822">
            <v>7.1999999999999993</v>
          </cell>
          <cell r="AD822">
            <v>7.1999999999999993</v>
          </cell>
          <cell r="AG822">
            <v>7.1999999999999993</v>
          </cell>
          <cell r="AJ822">
            <v>7.1999999999999993</v>
          </cell>
          <cell r="AM822">
            <v>7.1999999999999993</v>
          </cell>
          <cell r="AP822">
            <v>7.1999999999999993</v>
          </cell>
          <cell r="AS822">
            <v>7.1999999999999993</v>
          </cell>
          <cell r="AV822">
            <v>7.1999999999999993</v>
          </cell>
          <cell r="AX822">
            <v>7.1999999999999993</v>
          </cell>
        </row>
        <row r="823">
          <cell r="A823" t="str">
            <v>OTHCP-M</v>
          </cell>
          <cell r="D823" t="str">
            <v>Other Corporate Projects</v>
          </cell>
          <cell r="O823">
            <v>0</v>
          </cell>
          <cell r="AX823">
            <v>0</v>
          </cell>
        </row>
        <row r="824">
          <cell r="D824" t="str">
            <v>Total Corporate Projects Common Projects</v>
          </cell>
          <cell r="O824">
            <v>4.7</v>
          </cell>
          <cell r="Q824">
            <v>0</v>
          </cell>
          <cell r="R824">
            <v>4.7</v>
          </cell>
          <cell r="T824">
            <v>-4.1500000000000004</v>
          </cell>
          <cell r="U824">
            <v>0.54999999999999982</v>
          </cell>
          <cell r="W824">
            <v>6.6499999999999995</v>
          </cell>
          <cell r="X824">
            <v>7.1999999999999993</v>
          </cell>
          <cell r="Z824">
            <v>0</v>
          </cell>
          <cell r="AA824">
            <v>7.1999999999999993</v>
          </cell>
          <cell r="AC824">
            <v>0</v>
          </cell>
          <cell r="AD824">
            <v>7.1999999999999993</v>
          </cell>
          <cell r="AF824">
            <v>0</v>
          </cell>
          <cell r="AG824">
            <v>7.1999999999999993</v>
          </cell>
          <cell r="AI824">
            <v>0</v>
          </cell>
          <cell r="AJ824">
            <v>7.1999999999999993</v>
          </cell>
          <cell r="AL824">
            <v>0</v>
          </cell>
          <cell r="AM824">
            <v>7.1999999999999993</v>
          </cell>
          <cell r="AO824">
            <v>0</v>
          </cell>
          <cell r="AP824">
            <v>7.1999999999999993</v>
          </cell>
          <cell r="AR824">
            <v>0</v>
          </cell>
          <cell r="AS824">
            <v>7.1999999999999993</v>
          </cell>
          <cell r="AU824">
            <v>0</v>
          </cell>
          <cell r="AV824">
            <v>7.1999999999999993</v>
          </cell>
          <cell r="AX824">
            <v>7.1999999999999993</v>
          </cell>
        </row>
        <row r="825">
          <cell r="L825" t="str">
            <v>Allocation to Tx</v>
          </cell>
          <cell r="M825">
            <v>0.56100000000000005</v>
          </cell>
          <cell r="O825">
            <v>2.6367000000000003</v>
          </cell>
          <cell r="Q825">
            <v>0</v>
          </cell>
          <cell r="R825">
            <v>2.6367000000000003</v>
          </cell>
          <cell r="T825">
            <v>-2.3281500000000004</v>
          </cell>
          <cell r="U825">
            <v>0.30854999999999994</v>
          </cell>
          <cell r="W825">
            <v>3.7306500000000002</v>
          </cell>
          <cell r="X825">
            <v>4.0392000000000001</v>
          </cell>
          <cell r="Z825">
            <v>0</v>
          </cell>
          <cell r="AA825">
            <v>4.0392000000000001</v>
          </cell>
          <cell r="AC825">
            <v>0</v>
          </cell>
          <cell r="AD825">
            <v>4.0392000000000001</v>
          </cell>
          <cell r="AF825">
            <v>0</v>
          </cell>
          <cell r="AG825">
            <v>4.0392000000000001</v>
          </cell>
          <cell r="AI825">
            <v>0</v>
          </cell>
          <cell r="AJ825">
            <v>4.0392000000000001</v>
          </cell>
          <cell r="AL825">
            <v>0</v>
          </cell>
          <cell r="AM825">
            <v>4.0392000000000001</v>
          </cell>
          <cell r="AO825">
            <v>0</v>
          </cell>
          <cell r="AP825">
            <v>4.0392000000000001</v>
          </cell>
          <cell r="AR825">
            <v>0</v>
          </cell>
          <cell r="AS825">
            <v>4.0392000000000001</v>
          </cell>
          <cell r="AU825">
            <v>0</v>
          </cell>
          <cell r="AV825">
            <v>4.0392000000000001</v>
          </cell>
          <cell r="AX825">
            <v>4.0392000000000001</v>
          </cell>
        </row>
        <row r="826">
          <cell r="L826" t="str">
            <v>Allocation to Dx</v>
          </cell>
          <cell r="M826">
            <v>0.439</v>
          </cell>
          <cell r="O826">
            <v>2.0632999999999999</v>
          </cell>
          <cell r="Q826">
            <v>0</v>
          </cell>
          <cell r="R826">
            <v>2.0632999999999999</v>
          </cell>
          <cell r="T826">
            <v>-1.8218500000000002</v>
          </cell>
          <cell r="U826">
            <v>0.24144999999999991</v>
          </cell>
          <cell r="W826">
            <v>2.9193499999999997</v>
          </cell>
          <cell r="X826">
            <v>3.1607999999999996</v>
          </cell>
          <cell r="Z826">
            <v>0</v>
          </cell>
          <cell r="AA826">
            <v>3.1607999999999996</v>
          </cell>
          <cell r="AC826">
            <v>0</v>
          </cell>
          <cell r="AD826">
            <v>3.1607999999999996</v>
          </cell>
          <cell r="AF826">
            <v>0</v>
          </cell>
          <cell r="AG826">
            <v>3.1607999999999996</v>
          </cell>
          <cell r="AI826">
            <v>0</v>
          </cell>
          <cell r="AJ826">
            <v>3.1607999999999996</v>
          </cell>
          <cell r="AL826">
            <v>0</v>
          </cell>
          <cell r="AM826">
            <v>3.1607999999999996</v>
          </cell>
          <cell r="AO826">
            <v>0</v>
          </cell>
          <cell r="AP826">
            <v>3.1607999999999996</v>
          </cell>
          <cell r="AR826">
            <v>0</v>
          </cell>
          <cell r="AS826">
            <v>3.1607999999999996</v>
          </cell>
          <cell r="AU826">
            <v>0</v>
          </cell>
          <cell r="AV826">
            <v>3.1607999999999996</v>
          </cell>
          <cell r="AX826">
            <v>3.1607999999999996</v>
          </cell>
        </row>
        <row r="828">
          <cell r="C828" t="str">
            <v>Allocation Point - Business Telecom Common</v>
          </cell>
        </row>
        <row r="829">
          <cell r="A829" t="str">
            <v>BT</v>
          </cell>
          <cell r="D829" t="str">
            <v>Business Telecom (net)</v>
          </cell>
          <cell r="O829">
            <v>20.045999999999999</v>
          </cell>
          <cell r="R829">
            <v>20.045999999999999</v>
          </cell>
          <cell r="U829">
            <v>20.045999999999999</v>
          </cell>
          <cell r="X829">
            <v>20.045999999999999</v>
          </cell>
          <cell r="Z829">
            <v>-1.5</v>
          </cell>
          <cell r="AA829">
            <v>18.545999999999999</v>
          </cell>
          <cell r="AD829">
            <v>18.545999999999999</v>
          </cell>
          <cell r="AG829">
            <v>18.545999999999999</v>
          </cell>
          <cell r="AJ829">
            <v>18.545999999999999</v>
          </cell>
          <cell r="AM829">
            <v>18.545999999999999</v>
          </cell>
          <cell r="AP829">
            <v>18.545999999999999</v>
          </cell>
          <cell r="AS829">
            <v>18.545999999999999</v>
          </cell>
          <cell r="AV829">
            <v>18.545999999999999</v>
          </cell>
          <cell r="AX829">
            <v>18.545999999999999</v>
          </cell>
        </row>
        <row r="830">
          <cell r="L830" t="str">
            <v>Allocation to Tx</v>
          </cell>
          <cell r="M830">
            <v>0.47899999999999998</v>
          </cell>
          <cell r="O830">
            <v>9.6020339999999997</v>
          </cell>
          <cell r="Q830">
            <v>0</v>
          </cell>
          <cell r="R830">
            <v>9.6020339999999997</v>
          </cell>
          <cell r="T830">
            <v>0</v>
          </cell>
          <cell r="U830">
            <v>9.6020339999999997</v>
          </cell>
          <cell r="W830">
            <v>0</v>
          </cell>
          <cell r="X830">
            <v>9.6020339999999997</v>
          </cell>
          <cell r="Z830">
            <v>-0.71849999999999992</v>
          </cell>
          <cell r="AA830">
            <v>8.8835339999999992</v>
          </cell>
          <cell r="AC830">
            <v>0</v>
          </cell>
          <cell r="AD830">
            <v>8.8835339999999992</v>
          </cell>
          <cell r="AF830">
            <v>0</v>
          </cell>
          <cell r="AG830">
            <v>8.8835339999999992</v>
          </cell>
          <cell r="AI830">
            <v>0</v>
          </cell>
          <cell r="AJ830">
            <v>8.8835339999999992</v>
          </cell>
          <cell r="AL830">
            <v>0</v>
          </cell>
          <cell r="AM830">
            <v>8.8835339999999992</v>
          </cell>
          <cell r="AO830">
            <v>0</v>
          </cell>
          <cell r="AP830">
            <v>8.8835339999999992</v>
          </cell>
          <cell r="AR830">
            <v>0</v>
          </cell>
          <cell r="AS830">
            <v>8.8835339999999992</v>
          </cell>
          <cell r="AU830">
            <v>0</v>
          </cell>
          <cell r="AV830">
            <v>8.8835339999999992</v>
          </cell>
          <cell r="AX830">
            <v>8.8835339999999992</v>
          </cell>
        </row>
        <row r="831">
          <cell r="L831" t="str">
            <v>Allocation to Dx</v>
          </cell>
          <cell r="M831">
            <v>0.52100000000000002</v>
          </cell>
          <cell r="O831">
            <v>10.443966</v>
          </cell>
          <cell r="Q831">
            <v>0</v>
          </cell>
          <cell r="R831">
            <v>10.443966</v>
          </cell>
          <cell r="T831">
            <v>0</v>
          </cell>
          <cell r="U831">
            <v>10.443966</v>
          </cell>
          <cell r="W831">
            <v>0</v>
          </cell>
          <cell r="X831">
            <v>10.443966</v>
          </cell>
          <cell r="Z831">
            <v>-0.78150000000000008</v>
          </cell>
          <cell r="AA831">
            <v>9.6624660000000002</v>
          </cell>
          <cell r="AC831">
            <v>0</v>
          </cell>
          <cell r="AD831">
            <v>9.6624660000000002</v>
          </cell>
          <cell r="AF831">
            <v>0</v>
          </cell>
          <cell r="AG831">
            <v>9.6624660000000002</v>
          </cell>
          <cell r="AI831">
            <v>0</v>
          </cell>
          <cell r="AJ831">
            <v>9.6624660000000002</v>
          </cell>
          <cell r="AL831">
            <v>0</v>
          </cell>
          <cell r="AM831">
            <v>9.6624660000000002</v>
          </cell>
          <cell r="AO831">
            <v>0</v>
          </cell>
          <cell r="AP831">
            <v>9.6624660000000002</v>
          </cell>
          <cell r="AR831">
            <v>0</v>
          </cell>
          <cell r="AS831">
            <v>9.6624660000000002</v>
          </cell>
          <cell r="AU831">
            <v>0</v>
          </cell>
          <cell r="AV831">
            <v>9.6624660000000002</v>
          </cell>
          <cell r="AX831">
            <v>9.6624660000000002</v>
          </cell>
        </row>
        <row r="833">
          <cell r="C833" t="str">
            <v>Allocation: Real estate Common Programs</v>
          </cell>
        </row>
        <row r="834">
          <cell r="A834" t="str">
            <v>FACIL</v>
          </cell>
          <cell r="D834" t="str">
            <v>Facilities</v>
          </cell>
          <cell r="I834" t="str">
            <v>3</v>
          </cell>
          <cell r="O834">
            <v>36.225665580380394</v>
          </cell>
          <cell r="R834">
            <v>36.225665580380394</v>
          </cell>
          <cell r="U834">
            <v>36.225665580380394</v>
          </cell>
          <cell r="W834">
            <v>0.87199999999999989</v>
          </cell>
          <cell r="X834">
            <v>37.097665580380394</v>
          </cell>
          <cell r="Z834">
            <v>0.85000000000000142</v>
          </cell>
          <cell r="AA834">
            <v>37.947665580380395</v>
          </cell>
          <cell r="AD834">
            <v>37.947665580380395</v>
          </cell>
          <cell r="AF834">
            <v>0.98033441961960222</v>
          </cell>
          <cell r="AG834">
            <v>38.927999999999997</v>
          </cell>
          <cell r="AI834">
            <v>1.1000000000000014</v>
          </cell>
          <cell r="AJ834">
            <v>40.027999999999999</v>
          </cell>
          <cell r="AM834">
            <v>40.027999999999999</v>
          </cell>
          <cell r="AP834">
            <v>40.027999999999999</v>
          </cell>
          <cell r="AS834">
            <v>40.027999999999999</v>
          </cell>
          <cell r="AV834">
            <v>40.027999999999999</v>
          </cell>
          <cell r="AX834">
            <v>40.027999999999999</v>
          </cell>
        </row>
        <row r="835">
          <cell r="A835" t="str">
            <v>LBSS - OM&amp;A</v>
          </cell>
          <cell r="D835" t="str">
            <v>LBSS common projects - SP215</v>
          </cell>
          <cell r="O835">
            <v>1.7</v>
          </cell>
          <cell r="R835">
            <v>1.7</v>
          </cell>
          <cell r="U835">
            <v>1.7</v>
          </cell>
          <cell r="X835">
            <v>1.7</v>
          </cell>
          <cell r="AA835">
            <v>1.7</v>
          </cell>
          <cell r="AD835">
            <v>1.7</v>
          </cell>
          <cell r="AG835">
            <v>1.7</v>
          </cell>
          <cell r="AJ835">
            <v>1.7</v>
          </cell>
          <cell r="AM835">
            <v>1.7</v>
          </cell>
          <cell r="AP835">
            <v>1.7</v>
          </cell>
          <cell r="AS835">
            <v>1.7</v>
          </cell>
          <cell r="AV835">
            <v>1.7</v>
          </cell>
          <cell r="AX835">
            <v>1.7</v>
          </cell>
        </row>
        <row r="836">
          <cell r="A836" t="str">
            <v>LARP</v>
          </cell>
          <cell r="D836" t="str">
            <v>LARP - Real Estate cc - 7979</v>
          </cell>
          <cell r="O836">
            <v>0</v>
          </cell>
          <cell r="R836">
            <v>0</v>
          </cell>
          <cell r="U836">
            <v>0</v>
          </cell>
          <cell r="X836">
            <v>0</v>
          </cell>
          <cell r="AA836">
            <v>0</v>
          </cell>
          <cell r="AD836">
            <v>0</v>
          </cell>
          <cell r="AG836">
            <v>0</v>
          </cell>
          <cell r="AJ836">
            <v>0</v>
          </cell>
          <cell r="AM836">
            <v>0</v>
          </cell>
          <cell r="AP836">
            <v>0</v>
          </cell>
          <cell r="AS836">
            <v>0</v>
          </cell>
          <cell r="AV836">
            <v>0</v>
          </cell>
          <cell r="AX836">
            <v>0</v>
          </cell>
        </row>
        <row r="837">
          <cell r="D837" t="str">
            <v>Total Real Estate Common Programs</v>
          </cell>
          <cell r="O837">
            <v>37.925665580380397</v>
          </cell>
          <cell r="Q837">
            <v>0</v>
          </cell>
          <cell r="R837">
            <v>37.925665580380397</v>
          </cell>
          <cell r="T837">
            <v>0</v>
          </cell>
          <cell r="U837">
            <v>37.925665580380397</v>
          </cell>
          <cell r="W837">
            <v>0.87199999999999989</v>
          </cell>
          <cell r="X837">
            <v>38.797665580380396</v>
          </cell>
          <cell r="Z837">
            <v>0.85000000000000142</v>
          </cell>
          <cell r="AA837">
            <v>39.647665580380398</v>
          </cell>
          <cell r="AC837">
            <v>0</v>
          </cell>
          <cell r="AD837">
            <v>39.647665580380398</v>
          </cell>
          <cell r="AF837">
            <v>0.98033441961960222</v>
          </cell>
          <cell r="AG837">
            <v>40.628</v>
          </cell>
          <cell r="AI837">
            <v>1.1000000000000014</v>
          </cell>
          <cell r="AJ837">
            <v>41.728000000000002</v>
          </cell>
          <cell r="AL837">
            <v>0</v>
          </cell>
          <cell r="AM837">
            <v>41.728000000000002</v>
          </cell>
          <cell r="AO837">
            <v>0</v>
          </cell>
          <cell r="AP837">
            <v>41.728000000000002</v>
          </cell>
          <cell r="AR837">
            <v>0</v>
          </cell>
          <cell r="AS837">
            <v>41.728000000000002</v>
          </cell>
          <cell r="AU837">
            <v>0</v>
          </cell>
          <cell r="AV837">
            <v>41.728000000000002</v>
          </cell>
          <cell r="AX837">
            <v>41.728000000000002</v>
          </cell>
        </row>
        <row r="838">
          <cell r="L838" t="str">
            <v>Allocation to Tx</v>
          </cell>
          <cell r="M838">
            <v>0.46</v>
          </cell>
          <cell r="O838">
            <v>17.445806166974982</v>
          </cell>
          <cell r="Q838">
            <v>0</v>
          </cell>
          <cell r="R838">
            <v>17.445806166974982</v>
          </cell>
          <cell r="T838">
            <v>0</v>
          </cell>
          <cell r="U838">
            <v>17.445806166974982</v>
          </cell>
          <cell r="W838">
            <v>0.40111999999999998</v>
          </cell>
          <cell r="X838">
            <v>17.846926166974985</v>
          </cell>
          <cell r="Z838">
            <v>0.39100000000000068</v>
          </cell>
          <cell r="AA838">
            <v>18.237926166974983</v>
          </cell>
          <cell r="AC838">
            <v>0</v>
          </cell>
          <cell r="AD838">
            <v>18.237926166974983</v>
          </cell>
          <cell r="AF838">
            <v>0.45095383302501701</v>
          </cell>
          <cell r="AG838">
            <v>18.688880000000001</v>
          </cell>
          <cell r="AI838">
            <v>0.50600000000000067</v>
          </cell>
          <cell r="AJ838">
            <v>19.194880000000001</v>
          </cell>
          <cell r="AL838">
            <v>0</v>
          </cell>
          <cell r="AM838">
            <v>19.194880000000001</v>
          </cell>
          <cell r="AO838">
            <v>0</v>
          </cell>
          <cell r="AP838">
            <v>19.194880000000001</v>
          </cell>
          <cell r="AR838">
            <v>0</v>
          </cell>
          <cell r="AS838">
            <v>19.194880000000001</v>
          </cell>
          <cell r="AU838">
            <v>0</v>
          </cell>
          <cell r="AV838">
            <v>19.194880000000001</v>
          </cell>
          <cell r="AX838">
            <v>19.194880000000001</v>
          </cell>
        </row>
        <row r="839">
          <cell r="L839" t="str">
            <v>Allocation to Dx</v>
          </cell>
          <cell r="M839">
            <v>0.54</v>
          </cell>
          <cell r="O839">
            <v>20.479859413405414</v>
          </cell>
          <cell r="Q839">
            <v>0</v>
          </cell>
          <cell r="R839">
            <v>20.479859413405414</v>
          </cell>
          <cell r="T839">
            <v>0</v>
          </cell>
          <cell r="U839">
            <v>20.479859413405414</v>
          </cell>
          <cell r="W839">
            <v>0.47087999999999997</v>
          </cell>
          <cell r="X839">
            <v>20.950739413405415</v>
          </cell>
          <cell r="Z839">
            <v>0.4590000000000008</v>
          </cell>
          <cell r="AA839">
            <v>21.409739413405415</v>
          </cell>
          <cell r="AC839">
            <v>0</v>
          </cell>
          <cell r="AD839">
            <v>21.409739413405415</v>
          </cell>
          <cell r="AF839">
            <v>0.5293805865945852</v>
          </cell>
          <cell r="AG839">
            <v>21.939120000000003</v>
          </cell>
          <cell r="AI839">
            <v>0.59400000000000086</v>
          </cell>
          <cell r="AJ839">
            <v>22.533120000000004</v>
          </cell>
          <cell r="AL839">
            <v>0</v>
          </cell>
          <cell r="AM839">
            <v>22.533120000000004</v>
          </cell>
          <cell r="AO839">
            <v>0</v>
          </cell>
          <cell r="AP839">
            <v>22.533120000000004</v>
          </cell>
          <cell r="AR839">
            <v>0</v>
          </cell>
          <cell r="AS839">
            <v>22.533120000000004</v>
          </cell>
          <cell r="AU839">
            <v>0</v>
          </cell>
          <cell r="AV839">
            <v>22.533120000000004</v>
          </cell>
          <cell r="AX839">
            <v>22.533120000000004</v>
          </cell>
        </row>
        <row r="841">
          <cell r="C841" t="str">
            <v>Allocation Point - Other Corporate Common</v>
          </cell>
        </row>
        <row r="842">
          <cell r="D842" t="str">
            <v>Other Corporate Common</v>
          </cell>
        </row>
        <row r="843">
          <cell r="E843" t="str">
            <v>Net Hydro One Networks CF&amp;S</v>
          </cell>
        </row>
        <row r="844">
          <cell r="F844" t="str">
            <v>Corporate Finance</v>
          </cell>
        </row>
        <row r="845">
          <cell r="A845" t="str">
            <v>FIN-CC</v>
          </cell>
          <cell r="G845" t="str">
            <v>Corporate Controller</v>
          </cell>
          <cell r="O845">
            <v>23.523848081672597</v>
          </cell>
          <cell r="R845">
            <v>23.523848081672597</v>
          </cell>
          <cell r="T845">
            <v>3.5010000000000048</v>
          </cell>
          <cell r="U845">
            <v>27.024848081672602</v>
          </cell>
          <cell r="W845">
            <v>0.5210000000000008</v>
          </cell>
          <cell r="X845">
            <v>27.545848081672602</v>
          </cell>
          <cell r="Z845">
            <v>-0.39999999999999858</v>
          </cell>
          <cell r="AA845">
            <v>27.145848081672604</v>
          </cell>
          <cell r="AD845">
            <v>27.145848081672604</v>
          </cell>
          <cell r="AF845">
            <v>0.7961519183273964</v>
          </cell>
          <cell r="AG845">
            <v>27.942</v>
          </cell>
          <cell r="AJ845">
            <v>27.942</v>
          </cell>
          <cell r="AM845">
            <v>27.942</v>
          </cell>
          <cell r="AP845">
            <v>27.942</v>
          </cell>
          <cell r="AS845">
            <v>27.942</v>
          </cell>
          <cell r="AV845">
            <v>27.942</v>
          </cell>
          <cell r="AX845">
            <v>27.942</v>
          </cell>
        </row>
        <row r="846">
          <cell r="A846" t="str">
            <v>FIN-TR</v>
          </cell>
          <cell r="G846" t="str">
            <v>Treasury</v>
          </cell>
          <cell r="O846">
            <v>4.2723195924387998</v>
          </cell>
          <cell r="R846">
            <v>4.2723195924387998</v>
          </cell>
          <cell r="U846">
            <v>4.2723195924387998</v>
          </cell>
          <cell r="W846">
            <v>0.88500000000000001</v>
          </cell>
          <cell r="X846">
            <v>5.1573195924387996</v>
          </cell>
          <cell r="Z846">
            <v>-1.2850000000000001</v>
          </cell>
          <cell r="AA846">
            <v>3.8723195924387994</v>
          </cell>
          <cell r="AD846">
            <v>3.8723195924387994</v>
          </cell>
          <cell r="AF846">
            <v>-0.74131959243879963</v>
          </cell>
          <cell r="AG846">
            <v>3.1309999999999998</v>
          </cell>
          <cell r="AJ846">
            <v>3.1309999999999998</v>
          </cell>
          <cell r="AM846">
            <v>3.1309999999999998</v>
          </cell>
          <cell r="AP846">
            <v>3.1309999999999998</v>
          </cell>
          <cell r="AS846">
            <v>3.1309999999999998</v>
          </cell>
          <cell r="AV846">
            <v>3.1309999999999998</v>
          </cell>
          <cell r="AX846">
            <v>3.1309999999999998</v>
          </cell>
        </row>
        <row r="847">
          <cell r="A847" t="str">
            <v>FIN-TAX</v>
          </cell>
          <cell r="G847" t="str">
            <v>Taxation</v>
          </cell>
          <cell r="O847">
            <v>1.7127049435600004</v>
          </cell>
          <cell r="R847">
            <v>1.7127049435600004</v>
          </cell>
          <cell r="U847">
            <v>1.7127049435600004</v>
          </cell>
          <cell r="X847">
            <v>1.7127049435600004</v>
          </cell>
          <cell r="AA847">
            <v>1.7127049435600004</v>
          </cell>
          <cell r="AD847">
            <v>1.7127049435600004</v>
          </cell>
          <cell r="AG847">
            <v>1.7127049435600004</v>
          </cell>
          <cell r="AJ847">
            <v>1.7127049435600004</v>
          </cell>
          <cell r="AM847">
            <v>1.7127049435600004</v>
          </cell>
          <cell r="AP847">
            <v>1.7127049435600004</v>
          </cell>
          <cell r="AS847">
            <v>1.7127049435600004</v>
          </cell>
          <cell r="AV847">
            <v>1.7127049435600004</v>
          </cell>
          <cell r="AX847">
            <v>1.7127049435600004</v>
          </cell>
        </row>
        <row r="848">
          <cell r="A848" t="str">
            <v>FIN-FS</v>
          </cell>
          <cell r="G848" t="str">
            <v>Decision Support</v>
          </cell>
          <cell r="O848">
            <v>0</v>
          </cell>
          <cell r="R848">
            <v>0</v>
          </cell>
          <cell r="U848">
            <v>0</v>
          </cell>
          <cell r="W848">
            <v>-2.0019999999999998</v>
          </cell>
          <cell r="X848">
            <v>-2.0019999999999998</v>
          </cell>
          <cell r="Z848">
            <v>2.0019999999999998</v>
          </cell>
          <cell r="AA848">
            <v>0</v>
          </cell>
          <cell r="AD848">
            <v>0</v>
          </cell>
          <cell r="AF848">
            <v>0.65</v>
          </cell>
          <cell r="AG848">
            <v>0.65</v>
          </cell>
          <cell r="AJ848">
            <v>0.65</v>
          </cell>
          <cell r="AM848">
            <v>0.65</v>
          </cell>
          <cell r="AP848">
            <v>0.65</v>
          </cell>
          <cell r="AS848">
            <v>0.65</v>
          </cell>
          <cell r="AV848">
            <v>0.65</v>
          </cell>
          <cell r="AX848">
            <v>0.65</v>
          </cell>
        </row>
        <row r="849">
          <cell r="A849" t="str">
            <v>FIN-PF</v>
          </cell>
          <cell r="G849" t="str">
            <v>Pension Fund</v>
          </cell>
          <cell r="O849">
            <v>0</v>
          </cell>
          <cell r="R849">
            <v>0</v>
          </cell>
          <cell r="U849">
            <v>0</v>
          </cell>
          <cell r="X849">
            <v>0</v>
          </cell>
          <cell r="AA849">
            <v>0</v>
          </cell>
          <cell r="AD849">
            <v>0</v>
          </cell>
          <cell r="AG849">
            <v>0</v>
          </cell>
          <cell r="AJ849">
            <v>0</v>
          </cell>
          <cell r="AM849">
            <v>0</v>
          </cell>
          <cell r="AP849">
            <v>0</v>
          </cell>
          <cell r="AS849">
            <v>0</v>
          </cell>
          <cell r="AV849">
            <v>0</v>
          </cell>
          <cell r="AX849">
            <v>0</v>
          </cell>
        </row>
        <row r="850">
          <cell r="G850" t="str">
            <v>Total Corporate Finance</v>
          </cell>
          <cell r="O850">
            <v>29.508872617671393</v>
          </cell>
          <cell r="Q850">
            <v>0</v>
          </cell>
          <cell r="R850">
            <v>29.508872617671393</v>
          </cell>
          <cell r="T850">
            <v>3.5010000000000048</v>
          </cell>
          <cell r="U850">
            <v>33.009872617671398</v>
          </cell>
          <cell r="W850">
            <v>-0.59599999999999898</v>
          </cell>
          <cell r="X850">
            <v>32.413872617671394</v>
          </cell>
          <cell r="Z850">
            <v>0.31700000000000106</v>
          </cell>
          <cell r="AA850">
            <v>32.730872617671402</v>
          </cell>
          <cell r="AC850">
            <v>0</v>
          </cell>
          <cell r="AD850">
            <v>32.730872617671402</v>
          </cell>
          <cell r="AF850">
            <v>0.70483232588859679</v>
          </cell>
          <cell r="AG850">
            <v>33.435704943559998</v>
          </cell>
          <cell r="AI850">
            <v>0</v>
          </cell>
          <cell r="AJ850">
            <v>33.435704943559998</v>
          </cell>
          <cell r="AL850">
            <v>0</v>
          </cell>
          <cell r="AM850">
            <v>33.435704943559998</v>
          </cell>
          <cell r="AO850">
            <v>0</v>
          </cell>
          <cell r="AP850">
            <v>33.435704943559998</v>
          </cell>
          <cell r="AR850">
            <v>0</v>
          </cell>
          <cell r="AS850">
            <v>33.435704943559998</v>
          </cell>
          <cell r="AU850">
            <v>0</v>
          </cell>
          <cell r="AV850">
            <v>33.435704943559998</v>
          </cell>
          <cell r="AX850">
            <v>33.435704943559998</v>
          </cell>
        </row>
        <row r="851">
          <cell r="A851" t="str">
            <v>GCS</v>
          </cell>
          <cell r="F851" t="str">
            <v>General Counsel &amp; Secretary Division</v>
          </cell>
          <cell r="O851">
            <v>8.2054713832566311</v>
          </cell>
          <cell r="R851">
            <v>8.2054713832566311</v>
          </cell>
          <cell r="U851">
            <v>8.2054713832566311</v>
          </cell>
          <cell r="X851">
            <v>8.2054713832566311</v>
          </cell>
          <cell r="Z851">
            <v>-0.84999999999999964</v>
          </cell>
          <cell r="AA851">
            <v>7.3554713832566314</v>
          </cell>
          <cell r="AD851">
            <v>7.3554713832566314</v>
          </cell>
          <cell r="AG851">
            <v>7.3554713832566314</v>
          </cell>
          <cell r="AJ851">
            <v>7.3554713832566314</v>
          </cell>
          <cell r="AM851">
            <v>7.3554713832566314</v>
          </cell>
          <cell r="AP851">
            <v>7.3554713832566314</v>
          </cell>
          <cell r="AS851">
            <v>7.3554713832566314</v>
          </cell>
          <cell r="AV851">
            <v>7.3554713832566314</v>
          </cell>
          <cell r="AX851">
            <v>7.3554713832566314</v>
          </cell>
        </row>
        <row r="852">
          <cell r="A852" t="str">
            <v>AUDIT</v>
          </cell>
          <cell r="F852" t="str">
            <v>Audit Division</v>
          </cell>
          <cell r="O852">
            <v>2.8543107216720793</v>
          </cell>
          <cell r="R852">
            <v>2.8543107216720793</v>
          </cell>
          <cell r="U852">
            <v>2.8543107216720793</v>
          </cell>
          <cell r="W852">
            <v>1.5000000000000124E-2</v>
          </cell>
          <cell r="X852">
            <v>2.8693107216720795</v>
          </cell>
          <cell r="Z852">
            <v>-1.5000000000000124E-2</v>
          </cell>
          <cell r="AA852">
            <v>2.8543107216720793</v>
          </cell>
          <cell r="AD852">
            <v>2.8543107216720793</v>
          </cell>
          <cell r="AG852">
            <v>2.8543107216720793</v>
          </cell>
          <cell r="AJ852">
            <v>2.8543107216720793</v>
          </cell>
          <cell r="AM852">
            <v>2.8543107216720793</v>
          </cell>
          <cell r="AP852">
            <v>2.8543107216720793</v>
          </cell>
          <cell r="AS852">
            <v>2.8543107216720793</v>
          </cell>
          <cell r="AV852">
            <v>2.8543107216720793</v>
          </cell>
          <cell r="AX852">
            <v>2.8543107216720793</v>
          </cell>
        </row>
        <row r="853">
          <cell r="A853" t="str">
            <v>EXTREL</v>
          </cell>
          <cell r="F853" t="str">
            <v>External Relations</v>
          </cell>
          <cell r="O853">
            <v>0.94195261113679996</v>
          </cell>
          <cell r="R853">
            <v>0.94195261113679996</v>
          </cell>
          <cell r="U853">
            <v>0.94195261113679996</v>
          </cell>
          <cell r="W853">
            <v>0.121</v>
          </cell>
          <cell r="X853">
            <v>1.0629526111368</v>
          </cell>
          <cell r="Z853">
            <v>7.0000000000001172E-3</v>
          </cell>
          <cell r="AA853">
            <v>1.0699526111368001</v>
          </cell>
          <cell r="AD853">
            <v>1.0699526111368001</v>
          </cell>
          <cell r="AG853">
            <v>1.0699526111368001</v>
          </cell>
          <cell r="AJ853">
            <v>1.0699526111368001</v>
          </cell>
          <cell r="AM853">
            <v>1.0699526111368001</v>
          </cell>
          <cell r="AP853">
            <v>1.0699526111368001</v>
          </cell>
          <cell r="AS853">
            <v>1.0699526111368001</v>
          </cell>
          <cell r="AV853">
            <v>1.0699526111368001</v>
          </cell>
          <cell r="AX853">
            <v>1.0699526111368001</v>
          </cell>
        </row>
        <row r="854">
          <cell r="F854" t="str">
            <v>Corporate Services</v>
          </cell>
          <cell r="AM854">
            <v>0</v>
          </cell>
          <cell r="AP854">
            <v>0</v>
          </cell>
          <cell r="AS854">
            <v>0</v>
          </cell>
          <cell r="AV854">
            <v>0</v>
          </cell>
          <cell r="AX854">
            <v>0</v>
          </cell>
        </row>
        <row r="855">
          <cell r="A855" t="str">
            <v>HR</v>
          </cell>
          <cell r="G855" t="str">
            <v>Human Resources</v>
          </cell>
          <cell r="O855">
            <v>11.664910804162176</v>
          </cell>
          <cell r="R855">
            <v>11.664910804162176</v>
          </cell>
          <cell r="U855">
            <v>11.664910804162176</v>
          </cell>
          <cell r="W855">
            <v>3.8070000000000004</v>
          </cell>
          <cell r="X855">
            <v>15.471910804162176</v>
          </cell>
          <cell r="Z855">
            <v>-0.17999999999999972</v>
          </cell>
          <cell r="AA855">
            <v>15.291910804162177</v>
          </cell>
          <cell r="AD855">
            <v>15.291910804162177</v>
          </cell>
          <cell r="AF855">
            <v>-0.92391080416217619</v>
          </cell>
          <cell r="AG855">
            <v>14.368</v>
          </cell>
          <cell r="AJ855">
            <v>14.368</v>
          </cell>
          <cell r="AM855">
            <v>14.368</v>
          </cell>
          <cell r="AP855">
            <v>14.368</v>
          </cell>
          <cell r="AS855">
            <v>14.368</v>
          </cell>
          <cell r="AV855">
            <v>14.368</v>
          </cell>
          <cell r="AX855">
            <v>14.368</v>
          </cell>
        </row>
        <row r="856">
          <cell r="A856" t="str">
            <v>LR</v>
          </cell>
          <cell r="G856" t="str">
            <v>Labour Relations</v>
          </cell>
          <cell r="O856">
            <v>1.42397979802</v>
          </cell>
          <cell r="R856">
            <v>1.42397979802</v>
          </cell>
          <cell r="U856">
            <v>1.42397979802</v>
          </cell>
          <cell r="W856">
            <v>-3.8999999999999924E-2</v>
          </cell>
          <cell r="X856">
            <v>1.38497979802</v>
          </cell>
          <cell r="Z856">
            <v>-0.16100000000000003</v>
          </cell>
          <cell r="AA856">
            <v>1.22397979802</v>
          </cell>
          <cell r="AD856">
            <v>1.22397979802</v>
          </cell>
          <cell r="AF856">
            <v>2.0201979999967534E-5</v>
          </cell>
          <cell r="AG856">
            <v>1.224</v>
          </cell>
          <cell r="AJ856">
            <v>1.224</v>
          </cell>
          <cell r="AM856">
            <v>1.224</v>
          </cell>
          <cell r="AP856">
            <v>1.224</v>
          </cell>
          <cell r="AS856">
            <v>1.224</v>
          </cell>
          <cell r="AV856">
            <v>1.224</v>
          </cell>
          <cell r="AX856">
            <v>1.224</v>
          </cell>
        </row>
        <row r="857">
          <cell r="A857" t="str">
            <v>CSVPO</v>
          </cell>
          <cell r="G857" t="str">
            <v>VPO</v>
          </cell>
          <cell r="O857">
            <v>0.93173405349999994</v>
          </cell>
          <cell r="R857">
            <v>0.93173405349999994</v>
          </cell>
          <cell r="U857">
            <v>0.93173405349999994</v>
          </cell>
          <cell r="W857">
            <v>0.53399999999999992</v>
          </cell>
          <cell r="X857">
            <v>1.4657340534999999</v>
          </cell>
          <cell r="Z857">
            <v>-0.43399999999999994</v>
          </cell>
          <cell r="AA857">
            <v>1.0317340534999999</v>
          </cell>
          <cell r="AD857">
            <v>1.0317340534999999</v>
          </cell>
          <cell r="AF857">
            <v>0.3</v>
          </cell>
          <cell r="AG857">
            <v>1.3317340535</v>
          </cell>
          <cell r="AJ857">
            <v>1.3317340535</v>
          </cell>
          <cell r="AM857">
            <v>1.3317340535</v>
          </cell>
          <cell r="AP857">
            <v>1.3317340535</v>
          </cell>
          <cell r="AS857">
            <v>1.3317340535</v>
          </cell>
          <cell r="AV857">
            <v>1.3317340535</v>
          </cell>
          <cell r="AX857">
            <v>1.3317340535</v>
          </cell>
        </row>
        <row r="858">
          <cell r="A858" t="str">
            <v>INFOMGT</v>
          </cell>
          <cell r="G858" t="str">
            <v>Information Management</v>
          </cell>
          <cell r="O858">
            <v>5.8149559867598271</v>
          </cell>
          <cell r="R858">
            <v>5.8149559867598271</v>
          </cell>
          <cell r="U858">
            <v>5.8149559867598271</v>
          </cell>
          <cell r="W858">
            <v>0.1120000000000001</v>
          </cell>
          <cell r="X858">
            <v>5.9269559867598272</v>
          </cell>
          <cell r="Z858">
            <v>-0.55099999999999927</v>
          </cell>
          <cell r="AA858">
            <v>5.3759559867598279</v>
          </cell>
          <cell r="AD858">
            <v>5.3759559867598279</v>
          </cell>
          <cell r="AF858">
            <v>0.41304401324017204</v>
          </cell>
          <cell r="AG858">
            <v>5.7889999999999997</v>
          </cell>
          <cell r="AJ858">
            <v>5.7889999999999997</v>
          </cell>
          <cell r="AM858">
            <v>5.7889999999999997</v>
          </cell>
          <cell r="AP858">
            <v>5.7889999999999997</v>
          </cell>
          <cell r="AS858">
            <v>5.7889999999999997</v>
          </cell>
          <cell r="AV858">
            <v>5.7889999999999997</v>
          </cell>
          <cell r="AX858">
            <v>5.7889999999999997</v>
          </cell>
        </row>
        <row r="859">
          <cell r="A859" t="str">
            <v>FIN-CSE</v>
          </cell>
          <cell r="G859" t="str">
            <v>Cornerstone Enablement</v>
          </cell>
          <cell r="O859">
            <v>6.9395041673170121</v>
          </cell>
          <cell r="R859">
            <v>6.9395041673170121</v>
          </cell>
          <cell r="U859">
            <v>6.9395041673170121</v>
          </cell>
          <cell r="W859">
            <v>0.36699999999999999</v>
          </cell>
          <cell r="X859">
            <v>7.3065041673170121</v>
          </cell>
          <cell r="Z859">
            <v>-0.7110000000000003</v>
          </cell>
          <cell r="AA859">
            <v>6.5955041673170118</v>
          </cell>
          <cell r="AD859">
            <v>6.5955041673170118</v>
          </cell>
          <cell r="AF859">
            <v>-0.84950416731701139</v>
          </cell>
          <cell r="AG859">
            <v>5.7460000000000004</v>
          </cell>
          <cell r="AI859">
            <v>0.25</v>
          </cell>
          <cell r="AJ859">
            <v>5.9960000000000004</v>
          </cell>
          <cell r="AM859">
            <v>5.9960000000000004</v>
          </cell>
          <cell r="AP859">
            <v>5.9960000000000004</v>
          </cell>
          <cell r="AS859">
            <v>5.9960000000000004</v>
          </cell>
          <cell r="AV859">
            <v>5.9960000000000004</v>
          </cell>
          <cell r="AX859">
            <v>5.9960000000000004</v>
          </cell>
        </row>
        <row r="860">
          <cell r="A860" t="str">
            <v>CORPSEC</v>
          </cell>
          <cell r="F860" t="str">
            <v xml:space="preserve">     Corporate Security</v>
          </cell>
          <cell r="O860">
            <v>2.5572538160399998</v>
          </cell>
          <cell r="R860">
            <v>2.5572538160399998</v>
          </cell>
          <cell r="U860">
            <v>2.5572538160399998</v>
          </cell>
          <cell r="W860">
            <v>9.1000000000000192E-2</v>
          </cell>
          <cell r="X860">
            <v>2.64825381604</v>
          </cell>
          <cell r="Z860">
            <v>-0.18999999999999995</v>
          </cell>
          <cell r="AA860">
            <v>2.45825381604</v>
          </cell>
          <cell r="AD860">
            <v>2.45825381604</v>
          </cell>
          <cell r="AF860">
            <v>-0.55825381604000013</v>
          </cell>
          <cell r="AG860">
            <v>1.9</v>
          </cell>
          <cell r="AJ860">
            <v>1.9</v>
          </cell>
          <cell r="AM860">
            <v>1.9</v>
          </cell>
          <cell r="AP860">
            <v>1.9</v>
          </cell>
          <cell r="AS860">
            <v>1.9</v>
          </cell>
          <cell r="AV860">
            <v>1.9</v>
          </cell>
          <cell r="AX860">
            <v>1.9</v>
          </cell>
        </row>
        <row r="861">
          <cell r="F861" t="str">
            <v xml:space="preserve">     Total Corporate Services</v>
          </cell>
          <cell r="O861">
            <v>29.332338625799014</v>
          </cell>
          <cell r="Q861">
            <v>0</v>
          </cell>
          <cell r="R861">
            <v>29.332338625799014</v>
          </cell>
          <cell r="T861">
            <v>0</v>
          </cell>
          <cell r="U861">
            <v>29.332338625799014</v>
          </cell>
          <cell r="W861">
            <v>4.8720000000000008</v>
          </cell>
          <cell r="X861">
            <v>34.204338625799018</v>
          </cell>
          <cell r="Z861">
            <v>-2.226999999999999</v>
          </cell>
          <cell r="AA861">
            <v>31.977338625799014</v>
          </cell>
          <cell r="AB861">
            <v>-6.6137420098755229E-4</v>
          </cell>
          <cell r="AC861">
            <v>0</v>
          </cell>
          <cell r="AD861">
            <v>31.977338625799014</v>
          </cell>
          <cell r="AF861">
            <v>-1.6186045722990157</v>
          </cell>
          <cell r="AG861">
            <v>30.358734053500001</v>
          </cell>
          <cell r="AI861">
            <v>0.25</v>
          </cell>
          <cell r="AJ861">
            <v>30.608734053500001</v>
          </cell>
          <cell r="AL861">
            <v>0</v>
          </cell>
          <cell r="AM861">
            <v>30.608734053500001</v>
          </cell>
          <cell r="AO861">
            <v>0</v>
          </cell>
          <cell r="AP861">
            <v>30.608734053500001</v>
          </cell>
          <cell r="AR861">
            <v>0</v>
          </cell>
          <cell r="AS861">
            <v>30.608734053500001</v>
          </cell>
          <cell r="AT861">
            <v>0</v>
          </cell>
          <cell r="AU861">
            <v>0</v>
          </cell>
          <cell r="AV861">
            <v>30.608734053500001</v>
          </cell>
          <cell r="AX861">
            <v>30.608734053500001</v>
          </cell>
        </row>
        <row r="862">
          <cell r="F862" t="str">
            <v>Corporate &amp; regulatory affairs</v>
          </cell>
        </row>
        <row r="863">
          <cell r="A863" t="str">
            <v>CRAVPO</v>
          </cell>
          <cell r="G863" t="str">
            <v>VPO</v>
          </cell>
          <cell r="O863">
            <v>0.69601733920000008</v>
          </cell>
          <cell r="R863">
            <v>0.69601733920000008</v>
          </cell>
          <cell r="U863">
            <v>0.69601733920000008</v>
          </cell>
          <cell r="W863">
            <v>0.21300000000000008</v>
          </cell>
          <cell r="X863">
            <v>0.90901733920000016</v>
          </cell>
          <cell r="AA863">
            <v>0.90901733920000016</v>
          </cell>
          <cell r="AD863">
            <v>0.90901733920000016</v>
          </cell>
          <cell r="AG863">
            <v>0.90901733920000016</v>
          </cell>
          <cell r="AJ863">
            <v>0.90901733920000016</v>
          </cell>
          <cell r="AM863">
            <v>0.90901733920000016</v>
          </cell>
          <cell r="AP863">
            <v>0.90901733920000016</v>
          </cell>
          <cell r="AS863">
            <v>0.90901733920000016</v>
          </cell>
          <cell r="AV863">
            <v>0.90901733920000016</v>
          </cell>
          <cell r="AX863">
            <v>0.90901733920000016</v>
          </cell>
        </row>
        <row r="864">
          <cell r="A864" t="str">
            <v>ABAFF</v>
          </cell>
          <cell r="G864" t="str">
            <v>Aborginal affairs</v>
          </cell>
          <cell r="O864">
            <v>1.1707515723399999</v>
          </cell>
          <cell r="R864">
            <v>1.1707515723399999</v>
          </cell>
          <cell r="U864">
            <v>1.1707515723399999</v>
          </cell>
          <cell r="W864">
            <v>0.30000000000000004</v>
          </cell>
          <cell r="X864">
            <v>1.47075157234</v>
          </cell>
          <cell r="AA864">
            <v>1.47075157234</v>
          </cell>
          <cell r="AD864">
            <v>1.47075157234</v>
          </cell>
          <cell r="AF864">
            <v>-0.29975157233999994</v>
          </cell>
          <cell r="AG864">
            <v>1.171</v>
          </cell>
          <cell r="AJ864">
            <v>1.171</v>
          </cell>
          <cell r="AM864">
            <v>1.171</v>
          </cell>
          <cell r="AP864">
            <v>1.171</v>
          </cell>
          <cell r="AS864">
            <v>1.171</v>
          </cell>
          <cell r="AV864">
            <v>1.171</v>
          </cell>
          <cell r="AX864">
            <v>1.171</v>
          </cell>
        </row>
        <row r="865">
          <cell r="A865" t="str">
            <v>CORPCOMM</v>
          </cell>
          <cell r="G865" t="str">
            <v>Corp Communications</v>
          </cell>
          <cell r="O865">
            <v>4.7891723272032145</v>
          </cell>
          <cell r="R865">
            <v>4.7891723272032145</v>
          </cell>
          <cell r="U865">
            <v>4.7891723272032145</v>
          </cell>
          <cell r="W865">
            <v>-0.17899999999999938</v>
          </cell>
          <cell r="X865">
            <v>4.6101723272032151</v>
          </cell>
          <cell r="AA865">
            <v>4.6101723272032151</v>
          </cell>
          <cell r="AD865">
            <v>4.6101723272032151</v>
          </cell>
          <cell r="AF865">
            <v>-0.4791723272032149</v>
          </cell>
          <cell r="AG865">
            <v>4.1310000000000002</v>
          </cell>
          <cell r="AJ865">
            <v>4.1310000000000002</v>
          </cell>
          <cell r="AM865">
            <v>4.1310000000000002</v>
          </cell>
          <cell r="AP865">
            <v>4.1310000000000002</v>
          </cell>
          <cell r="AS865">
            <v>4.1310000000000002</v>
          </cell>
          <cell r="AV865">
            <v>4.1310000000000002</v>
          </cell>
          <cell r="AX865">
            <v>4.1310000000000002</v>
          </cell>
        </row>
        <row r="866">
          <cell r="A866" t="str">
            <v>FIN-SUP</v>
          </cell>
          <cell r="G866" t="str">
            <v>Supply Management</v>
          </cell>
          <cell r="O866">
            <v>0</v>
          </cell>
          <cell r="R866">
            <v>0</v>
          </cell>
          <cell r="U866">
            <v>0</v>
          </cell>
          <cell r="X866">
            <v>0</v>
          </cell>
          <cell r="AA866">
            <v>0</v>
          </cell>
          <cell r="AD866">
            <v>0</v>
          </cell>
          <cell r="AG866">
            <v>0</v>
          </cell>
          <cell r="AJ866">
            <v>0</v>
          </cell>
          <cell r="AM866">
            <v>0</v>
          </cell>
          <cell r="AP866">
            <v>0</v>
          </cell>
          <cell r="AS866">
            <v>0</v>
          </cell>
          <cell r="AV866">
            <v>0</v>
          </cell>
          <cell r="AX866">
            <v>0</v>
          </cell>
        </row>
        <row r="867">
          <cell r="A867" t="str">
            <v>FIN-CM</v>
          </cell>
          <cell r="G867" t="str">
            <v>Outsourcing Services</v>
          </cell>
          <cell r="O867">
            <v>1.6701620000000006</v>
          </cell>
          <cell r="R867">
            <v>1.6701620000000006</v>
          </cell>
          <cell r="U867">
            <v>1.6701620000000006</v>
          </cell>
          <cell r="W867">
            <v>1.2829999999999999</v>
          </cell>
          <cell r="X867">
            <v>2.9531620000000007</v>
          </cell>
          <cell r="Z867">
            <v>-0.38300000000000001</v>
          </cell>
          <cell r="AA867">
            <v>2.5701620000000007</v>
          </cell>
          <cell r="AD867">
            <v>2.5701620000000007</v>
          </cell>
          <cell r="AG867">
            <v>2.5701620000000007</v>
          </cell>
          <cell r="AJ867">
            <v>2.5701620000000007</v>
          </cell>
          <cell r="AM867">
            <v>2.5701620000000007</v>
          </cell>
          <cell r="AP867">
            <v>2.5701620000000007</v>
          </cell>
          <cell r="AS867">
            <v>2.5701620000000007</v>
          </cell>
          <cell r="AV867">
            <v>2.5701620000000007</v>
          </cell>
          <cell r="AX867">
            <v>2.5701620000000007</v>
          </cell>
        </row>
        <row r="868">
          <cell r="A868" t="str">
            <v>REG AFF</v>
          </cell>
          <cell r="G868" t="str">
            <v>Regulatory affairs</v>
          </cell>
          <cell r="O868">
            <v>18.052400084411897</v>
          </cell>
          <cell r="R868">
            <v>18.052400084411897</v>
          </cell>
          <cell r="U868">
            <v>18.052400084411897</v>
          </cell>
          <cell r="W868">
            <v>0.41199999999999903</v>
          </cell>
          <cell r="X868">
            <v>18.464400084411896</v>
          </cell>
          <cell r="AA868">
            <v>18.464400084411896</v>
          </cell>
          <cell r="AD868">
            <v>18.464400084411896</v>
          </cell>
          <cell r="AF868">
            <v>-0.50040008441189698</v>
          </cell>
          <cell r="AG868">
            <v>17.963999999999999</v>
          </cell>
          <cell r="AJ868">
            <v>17.963999999999999</v>
          </cell>
          <cell r="AM868">
            <v>17.963999999999999</v>
          </cell>
          <cell r="AP868">
            <v>17.963999999999999</v>
          </cell>
          <cell r="AS868">
            <v>17.963999999999999</v>
          </cell>
          <cell r="AV868">
            <v>17.963999999999999</v>
          </cell>
          <cell r="AX868">
            <v>17.963999999999999</v>
          </cell>
        </row>
        <row r="869">
          <cell r="A869" t="str">
            <v>RE</v>
          </cell>
          <cell r="G869" t="str">
            <v>Real estate</v>
          </cell>
          <cell r="O869">
            <v>8.5469666282230108</v>
          </cell>
          <cell r="R869">
            <v>8.5469666282230108</v>
          </cell>
          <cell r="U869">
            <v>8.5469666282230108</v>
          </cell>
          <cell r="X869">
            <v>8.5469666282230108</v>
          </cell>
          <cell r="AA869">
            <v>8.5469666282230108</v>
          </cell>
          <cell r="AD869">
            <v>8.5469666282230108</v>
          </cell>
          <cell r="AG869">
            <v>8.5469666282230108</v>
          </cell>
          <cell r="AJ869">
            <v>8.5469666282230108</v>
          </cell>
          <cell r="AM869">
            <v>8.5469666282230108</v>
          </cell>
          <cell r="AP869">
            <v>8.5469666282230108</v>
          </cell>
          <cell r="AS869">
            <v>8.5469666282230108</v>
          </cell>
          <cell r="AV869">
            <v>8.5469666282230108</v>
          </cell>
          <cell r="AX869">
            <v>8.5469666282230108</v>
          </cell>
        </row>
        <row r="870">
          <cell r="G870" t="str">
            <v>Total Corporate &amp; regulatory affairs</v>
          </cell>
          <cell r="O870">
            <v>34.925469951378119</v>
          </cell>
          <cell r="Q870">
            <v>0</v>
          </cell>
          <cell r="R870">
            <v>34.925469951378119</v>
          </cell>
          <cell r="T870">
            <v>0</v>
          </cell>
          <cell r="U870">
            <v>34.925469951378119</v>
          </cell>
          <cell r="W870">
            <v>2.0289999999999999</v>
          </cell>
          <cell r="X870">
            <v>36.954469951378123</v>
          </cell>
          <cell r="Z870">
            <v>-0.38300000000000001</v>
          </cell>
          <cell r="AA870">
            <v>36.57146995137812</v>
          </cell>
          <cell r="AC870">
            <v>0</v>
          </cell>
          <cell r="AD870">
            <v>36.57146995137812</v>
          </cell>
          <cell r="AF870">
            <v>-1.2793239839551118</v>
          </cell>
          <cell r="AG870">
            <v>35.292145967423011</v>
          </cell>
          <cell r="AI870">
            <v>0</v>
          </cell>
          <cell r="AJ870">
            <v>35.292145967423011</v>
          </cell>
          <cell r="AL870">
            <v>0</v>
          </cell>
          <cell r="AM870">
            <v>35.292145967423011</v>
          </cell>
          <cell r="AO870">
            <v>0</v>
          </cell>
          <cell r="AP870">
            <v>35.292145967423011</v>
          </cell>
          <cell r="AR870">
            <v>0</v>
          </cell>
          <cell r="AS870">
            <v>35.292145967423011</v>
          </cell>
          <cell r="AU870">
            <v>0</v>
          </cell>
          <cell r="AV870">
            <v>35.292145967423011</v>
          </cell>
          <cell r="AX870">
            <v>35.292145967423011</v>
          </cell>
        </row>
        <row r="871">
          <cell r="A871" t="str">
            <v>BUSTRF</v>
          </cell>
          <cell r="F871" t="str">
            <v>Corporate Projects</v>
          </cell>
          <cell r="O871">
            <v>3.1303517039338562</v>
          </cell>
          <cell r="R871">
            <v>3.1303517039338562</v>
          </cell>
          <cell r="U871">
            <v>3.1303517039338562</v>
          </cell>
          <cell r="W871">
            <v>-0.10400000000000009</v>
          </cell>
          <cell r="X871">
            <v>3.0263517039338561</v>
          </cell>
          <cell r="AA871">
            <v>3.0263517039338561</v>
          </cell>
          <cell r="AD871">
            <v>3.0263517039338561</v>
          </cell>
          <cell r="AG871">
            <v>3.0263517039338561</v>
          </cell>
          <cell r="AJ871">
            <v>3.0263517039338561</v>
          </cell>
          <cell r="AM871">
            <v>3.0263517039338561</v>
          </cell>
          <cell r="AP871">
            <v>3.0263517039338561</v>
          </cell>
          <cell r="AS871">
            <v>3.0263517039338561</v>
          </cell>
          <cell r="AV871">
            <v>3.0263517039338561</v>
          </cell>
          <cell r="AX871">
            <v>3.0263517039338561</v>
          </cell>
        </row>
        <row r="872">
          <cell r="A872" t="str">
            <v>HOI</v>
          </cell>
          <cell r="F872" t="str">
            <v>Allocations of HOI CF&amp;S to Ntw</v>
          </cell>
          <cell r="O872">
            <v>4.8479999999999999</v>
          </cell>
          <cell r="R872">
            <v>4.8479999999999999</v>
          </cell>
          <cell r="U872">
            <v>4.8479999999999999</v>
          </cell>
          <cell r="X872">
            <v>4.8479999999999999</v>
          </cell>
          <cell r="AA872">
            <v>4.8479999999999999</v>
          </cell>
          <cell r="AD872">
            <v>4.8479999999999999</v>
          </cell>
          <cell r="AG872">
            <v>4.8479999999999999</v>
          </cell>
          <cell r="AJ872">
            <v>4.8479999999999999</v>
          </cell>
          <cell r="AM872">
            <v>4.8479999999999999</v>
          </cell>
          <cell r="AP872">
            <v>4.8479999999999999</v>
          </cell>
          <cell r="AS872">
            <v>4.8479999999999999</v>
          </cell>
          <cell r="AV872">
            <v>4.8479999999999999</v>
          </cell>
          <cell r="AX872">
            <v>4.8479999999999999</v>
          </cell>
        </row>
        <row r="873">
          <cell r="A873" t="str">
            <v>ALLOC_OUT</v>
          </cell>
          <cell r="F873" t="str">
            <v>Allocations to Other Subs</v>
          </cell>
          <cell r="O873">
            <v>-2.3719999999999999</v>
          </cell>
          <cell r="R873">
            <v>-2.3719999999999999</v>
          </cell>
          <cell r="U873">
            <v>-2.3719999999999999</v>
          </cell>
          <cell r="X873">
            <v>-2.3719999999999999</v>
          </cell>
          <cell r="AA873">
            <v>-2.3719999999999999</v>
          </cell>
          <cell r="AD873">
            <v>-2.3719999999999999</v>
          </cell>
          <cell r="AG873">
            <v>-2.3719999999999999</v>
          </cell>
          <cell r="AJ873">
            <v>-2.3719999999999999</v>
          </cell>
          <cell r="AM873">
            <v>-2.3719999999999999</v>
          </cell>
          <cell r="AP873">
            <v>-2.3719999999999999</v>
          </cell>
          <cell r="AS873">
            <v>-2.3719999999999999</v>
          </cell>
          <cell r="AV873">
            <v>-2.3719999999999999</v>
          </cell>
          <cell r="AX873">
            <v>-2.3719999999999999</v>
          </cell>
        </row>
        <row r="874">
          <cell r="F874" t="str">
            <v>Net Hydro One Networks CF&amp;S</v>
          </cell>
          <cell r="O874">
            <v>111.37476761484788</v>
          </cell>
          <cell r="Q874">
            <v>0</v>
          </cell>
          <cell r="R874">
            <v>111.37476761484788</v>
          </cell>
          <cell r="T874">
            <v>3.5010000000000048</v>
          </cell>
          <cell r="U874">
            <v>114.87576761484789</v>
          </cell>
          <cell r="W874">
            <v>6.3370000000000015</v>
          </cell>
          <cell r="X874">
            <v>121.21276761484791</v>
          </cell>
          <cell r="Z874">
            <v>-3.1509999999999976</v>
          </cell>
          <cell r="AA874">
            <v>118.06176761484789</v>
          </cell>
          <cell r="AC874">
            <v>0</v>
          </cell>
          <cell r="AD874">
            <v>118.06176761484789</v>
          </cell>
          <cell r="AF874">
            <v>-2.1930962303655308</v>
          </cell>
          <cell r="AG874">
            <v>115.86867138448237</v>
          </cell>
          <cell r="AI874">
            <v>0.25</v>
          </cell>
          <cell r="AJ874">
            <v>116.11867138448237</v>
          </cell>
          <cell r="AL874">
            <v>0</v>
          </cell>
          <cell r="AM874">
            <v>116.11867138448237</v>
          </cell>
          <cell r="AO874">
            <v>0</v>
          </cell>
          <cell r="AP874">
            <v>116.11867138448237</v>
          </cell>
          <cell r="AR874">
            <v>0</v>
          </cell>
          <cell r="AS874">
            <v>116.11867138448237</v>
          </cell>
          <cell r="AU874">
            <v>0</v>
          </cell>
          <cell r="AV874">
            <v>116.11867138448237</v>
          </cell>
          <cell r="AX874">
            <v>116.11867138448237</v>
          </cell>
        </row>
        <row r="875">
          <cell r="A875" t="str">
            <v>CORPADJ - O</v>
          </cell>
          <cell r="E875" t="str">
            <v>Corporate Other</v>
          </cell>
          <cell r="O875">
            <v>1.2391559376577241</v>
          </cell>
          <cell r="R875">
            <v>1.2391559376577241</v>
          </cell>
          <cell r="U875">
            <v>1.2391559376577241</v>
          </cell>
          <cell r="W875">
            <v>-9.7700000000000014</v>
          </cell>
          <cell r="X875">
            <v>-8.5308440623422772</v>
          </cell>
          <cell r="Z875">
            <v>3.777000000000001</v>
          </cell>
          <cell r="AA875">
            <v>-4.7538440623422762</v>
          </cell>
          <cell r="AD875">
            <v>-4.7538440623422762</v>
          </cell>
          <cell r="AF875">
            <v>0.31534406234227585</v>
          </cell>
          <cell r="AG875">
            <v>-4.4385000000000003</v>
          </cell>
          <cell r="AJ875">
            <v>-4.4385000000000003</v>
          </cell>
          <cell r="AM875">
            <v>-4.4385000000000003</v>
          </cell>
          <cell r="AP875">
            <v>-4.4385000000000003</v>
          </cell>
          <cell r="AS875">
            <v>-4.4385000000000003</v>
          </cell>
          <cell r="AV875">
            <v>-4.4385000000000003</v>
          </cell>
          <cell r="AX875">
            <v>-4.4385000000000003</v>
          </cell>
        </row>
        <row r="876">
          <cell r="A876" t="str">
            <v>CORP-ERR</v>
          </cell>
          <cell r="E876" t="str">
            <v>Errors Unbundled</v>
          </cell>
          <cell r="O876">
            <v>0</v>
          </cell>
          <cell r="R876">
            <v>0</v>
          </cell>
          <cell r="U876">
            <v>0</v>
          </cell>
          <cell r="X876">
            <v>0</v>
          </cell>
          <cell r="AA876">
            <v>0</v>
          </cell>
          <cell r="AD876">
            <v>0</v>
          </cell>
          <cell r="AG876">
            <v>0</v>
          </cell>
          <cell r="AJ876">
            <v>0</v>
          </cell>
          <cell r="AM876">
            <v>0</v>
          </cell>
          <cell r="AP876">
            <v>0</v>
          </cell>
          <cell r="AS876">
            <v>0</v>
          </cell>
          <cell r="AV876">
            <v>0</v>
          </cell>
          <cell r="AX876">
            <v>0</v>
          </cell>
        </row>
        <row r="877">
          <cell r="E877" t="str">
            <v>Total Other Corporate Common</v>
          </cell>
          <cell r="O877">
            <v>112.61392355250561</v>
          </cell>
          <cell r="Q877">
            <v>0</v>
          </cell>
          <cell r="R877">
            <v>112.61392355250561</v>
          </cell>
          <cell r="T877">
            <v>3.5010000000000048</v>
          </cell>
          <cell r="U877">
            <v>116.11492355250562</v>
          </cell>
          <cell r="W877">
            <v>-3.4329999999999998</v>
          </cell>
          <cell r="X877">
            <v>112.68192355250562</v>
          </cell>
          <cell r="Z877">
            <v>0.62600000000000344</v>
          </cell>
          <cell r="AA877">
            <v>113.30792355250561</v>
          </cell>
          <cell r="AC877">
            <v>0</v>
          </cell>
          <cell r="AD877">
            <v>113.30792355250561</v>
          </cell>
          <cell r="AF877">
            <v>-1.877752168023255</v>
          </cell>
          <cell r="AG877">
            <v>111.43017138448236</v>
          </cell>
          <cell r="AI877">
            <v>0.25</v>
          </cell>
          <cell r="AJ877">
            <v>111.68017138448236</v>
          </cell>
          <cell r="AL877">
            <v>0</v>
          </cell>
          <cell r="AM877">
            <v>111.68017138448236</v>
          </cell>
          <cell r="AO877">
            <v>0</v>
          </cell>
          <cell r="AP877">
            <v>111.68017138448236</v>
          </cell>
          <cell r="AR877">
            <v>0</v>
          </cell>
          <cell r="AS877">
            <v>111.68017138448236</v>
          </cell>
          <cell r="AU877">
            <v>0</v>
          </cell>
          <cell r="AV877">
            <v>111.68017138448236</v>
          </cell>
          <cell r="AX877">
            <v>111.68017138448236</v>
          </cell>
        </row>
        <row r="878">
          <cell r="L878" t="str">
            <v>Allocation to Tx</v>
          </cell>
          <cell r="M878">
            <v>0.53300000000000003</v>
          </cell>
          <cell r="O878">
            <v>60.023221253485495</v>
          </cell>
          <cell r="Q878">
            <v>0</v>
          </cell>
          <cell r="R878">
            <v>60.023221253485495</v>
          </cell>
          <cell r="T878">
            <v>1.8660330000000027</v>
          </cell>
          <cell r="U878">
            <v>61.889254253485497</v>
          </cell>
          <cell r="W878">
            <v>-1.8297890000000001</v>
          </cell>
          <cell r="X878">
            <v>60.059465253485499</v>
          </cell>
          <cell r="Z878">
            <v>0.33365800000000184</v>
          </cell>
          <cell r="AA878">
            <v>60.393123253485498</v>
          </cell>
          <cell r="AC878">
            <v>0</v>
          </cell>
          <cell r="AD878">
            <v>60.393123253485498</v>
          </cell>
          <cell r="AF878">
            <v>-1.0008419055563949</v>
          </cell>
          <cell r="AG878">
            <v>59.392281347929107</v>
          </cell>
          <cell r="AI878">
            <v>0.13325000000000001</v>
          </cell>
          <cell r="AJ878">
            <v>59.525531347929103</v>
          </cell>
          <cell r="AL878">
            <v>0</v>
          </cell>
          <cell r="AM878">
            <v>59.525531347929103</v>
          </cell>
          <cell r="AO878">
            <v>0</v>
          </cell>
          <cell r="AP878">
            <v>59.525531347929103</v>
          </cell>
          <cell r="AR878">
            <v>0</v>
          </cell>
          <cell r="AS878">
            <v>59.525531347929103</v>
          </cell>
          <cell r="AU878">
            <v>0</v>
          </cell>
          <cell r="AV878">
            <v>59.525531347929103</v>
          </cell>
          <cell r="AX878">
            <v>59.525531347929103</v>
          </cell>
        </row>
        <row r="879">
          <cell r="L879" t="str">
            <v>Allocation to Dx</v>
          </cell>
          <cell r="M879">
            <v>0.46700000000000003</v>
          </cell>
          <cell r="O879">
            <v>52.590702299020123</v>
          </cell>
          <cell r="Q879">
            <v>0</v>
          </cell>
          <cell r="R879">
            <v>52.590702299020123</v>
          </cell>
          <cell r="T879">
            <v>1.6349670000000023</v>
          </cell>
          <cell r="U879">
            <v>54.225669299020126</v>
          </cell>
          <cell r="W879">
            <v>-1.6032109999999999</v>
          </cell>
          <cell r="X879">
            <v>52.622458299020131</v>
          </cell>
          <cell r="Z879">
            <v>0.2923420000000016</v>
          </cell>
          <cell r="AA879">
            <v>52.914800299020122</v>
          </cell>
          <cell r="AC879">
            <v>0</v>
          </cell>
          <cell r="AD879">
            <v>52.914800299020122</v>
          </cell>
          <cell r="AF879">
            <v>-0.8769102624668601</v>
          </cell>
          <cell r="AG879">
            <v>52.037890036553264</v>
          </cell>
          <cell r="AI879">
            <v>0.11675000000000001</v>
          </cell>
          <cell r="AJ879">
            <v>52.154640036553268</v>
          </cell>
          <cell r="AL879">
            <v>0</v>
          </cell>
          <cell r="AM879">
            <v>52.154640036553268</v>
          </cell>
          <cell r="AO879">
            <v>0</v>
          </cell>
          <cell r="AP879">
            <v>52.154640036553268</v>
          </cell>
          <cell r="AR879">
            <v>0</v>
          </cell>
          <cell r="AS879">
            <v>52.154640036553268</v>
          </cell>
          <cell r="AU879">
            <v>0</v>
          </cell>
          <cell r="AV879">
            <v>52.154640036553268</v>
          </cell>
          <cell r="AX879">
            <v>52.154640036553268</v>
          </cell>
        </row>
        <row r="883">
          <cell r="B883" t="str">
            <v>Customer care organization cost - manually allocated to TM &amp; DM</v>
          </cell>
          <cell r="O883">
            <v>7.7711600000000001</v>
          </cell>
          <cell r="R883">
            <v>7.7711600000000001</v>
          </cell>
          <cell r="U883">
            <v>7.7711600000000001</v>
          </cell>
          <cell r="X883">
            <v>7.7711600000000001</v>
          </cell>
          <cell r="AA883">
            <v>7.7711600000000001</v>
          </cell>
          <cell r="AD883">
            <v>7.7711600000000001</v>
          </cell>
          <cell r="AG883">
            <v>7.7711600000000001</v>
          </cell>
          <cell r="AJ883">
            <v>7.7711600000000001</v>
          </cell>
          <cell r="AM883">
            <v>7.7711600000000001</v>
          </cell>
          <cell r="AP883">
            <v>7.7711600000000001</v>
          </cell>
          <cell r="AS883">
            <v>7.7711600000000001</v>
          </cell>
          <cell r="AV883">
            <v>7.7711600000000001</v>
          </cell>
          <cell r="AX883">
            <v>7.7711600000000001</v>
          </cell>
        </row>
        <row r="884">
          <cell r="L884" t="str">
            <v>Allocation to Tx</v>
          </cell>
          <cell r="M884">
            <v>0.04</v>
          </cell>
          <cell r="O884">
            <v>0.31084640000000002</v>
          </cell>
          <cell r="Q884">
            <v>0</v>
          </cell>
          <cell r="R884">
            <v>0.31084640000000002</v>
          </cell>
          <cell r="T884">
            <v>0</v>
          </cell>
          <cell r="U884">
            <v>0.31084640000000002</v>
          </cell>
          <cell r="W884">
            <v>0</v>
          </cell>
          <cell r="X884">
            <v>0.31084640000000002</v>
          </cell>
          <cell r="Z884">
            <v>0</v>
          </cell>
          <cell r="AA884">
            <v>0.31084640000000002</v>
          </cell>
          <cell r="AC884">
            <v>0</v>
          </cell>
          <cell r="AD884">
            <v>0.31084640000000002</v>
          </cell>
          <cell r="AF884">
            <v>0</v>
          </cell>
          <cell r="AG884">
            <v>0.31084640000000002</v>
          </cell>
          <cell r="AI884">
            <v>0</v>
          </cell>
          <cell r="AJ884">
            <v>0.31084640000000002</v>
          </cell>
          <cell r="AL884">
            <v>0</v>
          </cell>
          <cell r="AM884">
            <v>0.31084640000000002</v>
          </cell>
          <cell r="AO884">
            <v>0</v>
          </cell>
          <cell r="AP884">
            <v>0.31084640000000002</v>
          </cell>
          <cell r="AR884">
            <v>0</v>
          </cell>
          <cell r="AS884">
            <v>0.31084640000000002</v>
          </cell>
          <cell r="AU884">
            <v>0</v>
          </cell>
          <cell r="AV884">
            <v>0.31084640000000002</v>
          </cell>
          <cell r="AX884">
            <v>0.31084640000000002</v>
          </cell>
        </row>
        <row r="885">
          <cell r="L885" t="str">
            <v>Allocation to Dx</v>
          </cell>
          <cell r="M885">
            <v>0.96</v>
          </cell>
          <cell r="O885">
            <v>7.4603136000000001</v>
          </cell>
          <cell r="Q885">
            <v>0</v>
          </cell>
          <cell r="R885">
            <v>7.4603136000000001</v>
          </cell>
          <cell r="T885">
            <v>0</v>
          </cell>
          <cell r="U885">
            <v>7.4603136000000001</v>
          </cell>
          <cell r="W885">
            <v>0</v>
          </cell>
          <cell r="X885">
            <v>7.4603136000000001</v>
          </cell>
          <cell r="Z885">
            <v>0</v>
          </cell>
          <cell r="AA885">
            <v>7.4603136000000001</v>
          </cell>
          <cell r="AC885">
            <v>0</v>
          </cell>
          <cell r="AD885">
            <v>7.4603136000000001</v>
          </cell>
          <cell r="AF885">
            <v>0</v>
          </cell>
          <cell r="AG885">
            <v>7.4603136000000001</v>
          </cell>
          <cell r="AI885">
            <v>0</v>
          </cell>
          <cell r="AJ885">
            <v>7.4603136000000001</v>
          </cell>
          <cell r="AL885">
            <v>0</v>
          </cell>
          <cell r="AM885">
            <v>7.4603136000000001</v>
          </cell>
          <cell r="AO885">
            <v>0</v>
          </cell>
          <cell r="AP885">
            <v>7.4603136000000001</v>
          </cell>
          <cell r="AR885">
            <v>0</v>
          </cell>
          <cell r="AS885">
            <v>7.4603136000000001</v>
          </cell>
          <cell r="AU885">
            <v>0</v>
          </cell>
          <cell r="AV885">
            <v>7.4603136000000001</v>
          </cell>
          <cell r="AX885">
            <v>7.4603136000000001</v>
          </cell>
        </row>
        <row r="887">
          <cell r="B887" t="str">
            <v>Operating &amp; Outage organization cost - manually allocated to TM &amp; DM</v>
          </cell>
          <cell r="O887">
            <v>43</v>
          </cell>
          <cell r="R887">
            <v>43</v>
          </cell>
          <cell r="U887">
            <v>43</v>
          </cell>
          <cell r="X887">
            <v>43</v>
          </cell>
          <cell r="Z887">
            <v>-1</v>
          </cell>
          <cell r="AA887">
            <v>42</v>
          </cell>
          <cell r="AD887">
            <v>42</v>
          </cell>
          <cell r="AF887">
            <v>-1</v>
          </cell>
          <cell r="AG887">
            <v>41</v>
          </cell>
          <cell r="AJ887">
            <v>41</v>
          </cell>
          <cell r="AM887">
            <v>41</v>
          </cell>
          <cell r="AP887">
            <v>41</v>
          </cell>
          <cell r="AS887">
            <v>41</v>
          </cell>
          <cell r="AV887">
            <v>41</v>
          </cell>
          <cell r="AX887">
            <v>41</v>
          </cell>
        </row>
        <row r="888">
          <cell r="L888" t="str">
            <v>Allocation to Tx</v>
          </cell>
          <cell r="M888">
            <v>0.77</v>
          </cell>
          <cell r="O888">
            <v>33.11</v>
          </cell>
          <cell r="Q888">
            <v>0</v>
          </cell>
          <cell r="R888">
            <v>33.11</v>
          </cell>
          <cell r="T888">
            <v>0</v>
          </cell>
          <cell r="U888">
            <v>33.11</v>
          </cell>
          <cell r="W888">
            <v>0</v>
          </cell>
          <cell r="X888">
            <v>33.11</v>
          </cell>
          <cell r="Z888">
            <v>-0.77</v>
          </cell>
          <cell r="AA888">
            <v>32.340000000000003</v>
          </cell>
          <cell r="AC888">
            <v>0</v>
          </cell>
          <cell r="AD888">
            <v>32.340000000000003</v>
          </cell>
          <cell r="AF888">
            <v>-0.77</v>
          </cell>
          <cell r="AG888">
            <v>31.57</v>
          </cell>
          <cell r="AI888">
            <v>0</v>
          </cell>
          <cell r="AJ888">
            <v>31.57</v>
          </cell>
          <cell r="AL888">
            <v>0</v>
          </cell>
          <cell r="AM888">
            <v>31.57</v>
          </cell>
          <cell r="AO888">
            <v>0</v>
          </cell>
          <cell r="AP888">
            <v>31.57</v>
          </cell>
          <cell r="AR888">
            <v>0</v>
          </cell>
          <cell r="AS888">
            <v>31.57</v>
          </cell>
          <cell r="AU888">
            <v>0</v>
          </cell>
          <cell r="AV888">
            <v>31.57</v>
          </cell>
          <cell r="AX888">
            <v>31.57</v>
          </cell>
        </row>
        <row r="889">
          <cell r="L889" t="str">
            <v>Allocation to Dx</v>
          </cell>
          <cell r="M889">
            <v>0.23</v>
          </cell>
          <cell r="O889">
            <v>9.89</v>
          </cell>
          <cell r="Q889">
            <v>0</v>
          </cell>
          <cell r="R889">
            <v>9.89</v>
          </cell>
          <cell r="T889">
            <v>0</v>
          </cell>
          <cell r="U889">
            <v>9.89</v>
          </cell>
          <cell r="W889">
            <v>0</v>
          </cell>
          <cell r="X889">
            <v>9.89</v>
          </cell>
          <cell r="Z889">
            <v>-0.23</v>
          </cell>
          <cell r="AA889">
            <v>9.66</v>
          </cell>
          <cell r="AC889">
            <v>0</v>
          </cell>
          <cell r="AD889">
            <v>9.66</v>
          </cell>
          <cell r="AF889">
            <v>-0.23</v>
          </cell>
          <cell r="AG889">
            <v>9.43</v>
          </cell>
          <cell r="AI889">
            <v>0</v>
          </cell>
          <cell r="AJ889">
            <v>9.43</v>
          </cell>
          <cell r="AL889">
            <v>0</v>
          </cell>
          <cell r="AM889">
            <v>9.43</v>
          </cell>
          <cell r="AO889">
            <v>0</v>
          </cell>
          <cell r="AP889">
            <v>9.43</v>
          </cell>
          <cell r="AR889">
            <v>0</v>
          </cell>
          <cell r="AS889">
            <v>9.43</v>
          </cell>
          <cell r="AU889">
            <v>0</v>
          </cell>
          <cell r="AV889">
            <v>9.43</v>
          </cell>
          <cell r="AX889">
            <v>9.43</v>
          </cell>
        </row>
        <row r="891">
          <cell r="B891" t="str">
            <v>Large Customer &amp; Generator Relns organization cost - manually allocated to TM &amp; DM</v>
          </cell>
          <cell r="O891">
            <v>5.8999999999999995</v>
          </cell>
          <cell r="R891">
            <v>5.8999999999999995</v>
          </cell>
          <cell r="U891">
            <v>5.8999999999999995</v>
          </cell>
          <cell r="X891">
            <v>5.8999999999999995</v>
          </cell>
          <cell r="AA891">
            <v>5.8999999999999995</v>
          </cell>
          <cell r="AD891">
            <v>5.8999999999999995</v>
          </cell>
          <cell r="AG891">
            <v>5.8999999999999995</v>
          </cell>
          <cell r="AJ891">
            <v>5.8999999999999995</v>
          </cell>
          <cell r="AM891">
            <v>5.8999999999999995</v>
          </cell>
          <cell r="AP891">
            <v>5.8999999999999995</v>
          </cell>
          <cell r="AS891">
            <v>5.8999999999999995</v>
          </cell>
          <cell r="AV891">
            <v>5.8999999999999995</v>
          </cell>
          <cell r="AX891">
            <v>5.8999999999999995</v>
          </cell>
        </row>
        <row r="892">
          <cell r="L892" t="str">
            <v>Allocation to Tx</v>
          </cell>
          <cell r="M892">
            <v>0.85</v>
          </cell>
          <cell r="O892">
            <v>5.0149999999999997</v>
          </cell>
          <cell r="Q892">
            <v>0</v>
          </cell>
          <cell r="R892">
            <v>5.0149999999999997</v>
          </cell>
          <cell r="T892">
            <v>0</v>
          </cell>
          <cell r="U892">
            <v>5.0149999999999997</v>
          </cell>
          <cell r="W892">
            <v>0</v>
          </cell>
          <cell r="X892">
            <v>5.0149999999999997</v>
          </cell>
          <cell r="Z892">
            <v>0</v>
          </cell>
          <cell r="AA892">
            <v>5.0149999999999997</v>
          </cell>
          <cell r="AC892">
            <v>0</v>
          </cell>
          <cell r="AD892">
            <v>5.0149999999999997</v>
          </cell>
          <cell r="AF892">
            <v>0</v>
          </cell>
          <cell r="AG892">
            <v>5.0149999999999997</v>
          </cell>
          <cell r="AI892">
            <v>0</v>
          </cell>
          <cell r="AJ892">
            <v>5.0149999999999997</v>
          </cell>
          <cell r="AL892">
            <v>0</v>
          </cell>
          <cell r="AM892">
            <v>5.0149999999999997</v>
          </cell>
          <cell r="AO892">
            <v>0</v>
          </cell>
          <cell r="AP892">
            <v>5.0149999999999997</v>
          </cell>
          <cell r="AR892">
            <v>0</v>
          </cell>
          <cell r="AS892">
            <v>5.0149999999999997</v>
          </cell>
          <cell r="AU892">
            <v>0</v>
          </cell>
          <cell r="AV892">
            <v>5.0149999999999997</v>
          </cell>
          <cell r="AX892">
            <v>5.0149999999999997</v>
          </cell>
        </row>
        <row r="893">
          <cell r="L893" t="str">
            <v>Allocation to Dx</v>
          </cell>
          <cell r="M893">
            <v>0.15</v>
          </cell>
          <cell r="O893">
            <v>0.8849999999999999</v>
          </cell>
          <cell r="Q893">
            <v>0</v>
          </cell>
          <cell r="R893">
            <v>0.8849999999999999</v>
          </cell>
          <cell r="T893">
            <v>0</v>
          </cell>
          <cell r="U893">
            <v>0.8849999999999999</v>
          </cell>
          <cell r="W893">
            <v>0</v>
          </cell>
          <cell r="X893">
            <v>0.8849999999999999</v>
          </cell>
          <cell r="Z893">
            <v>0</v>
          </cell>
          <cell r="AA893">
            <v>0.8849999999999999</v>
          </cell>
          <cell r="AC893">
            <v>0</v>
          </cell>
          <cell r="AD893">
            <v>0.8849999999999999</v>
          </cell>
          <cell r="AF893">
            <v>0</v>
          </cell>
          <cell r="AG893">
            <v>0.8849999999999999</v>
          </cell>
          <cell r="AI893">
            <v>0</v>
          </cell>
          <cell r="AJ893">
            <v>0.8849999999999999</v>
          </cell>
          <cell r="AL893">
            <v>0</v>
          </cell>
          <cell r="AM893">
            <v>0.8849999999999999</v>
          </cell>
          <cell r="AO893">
            <v>0</v>
          </cell>
          <cell r="AP893">
            <v>0.8849999999999999</v>
          </cell>
          <cell r="AR893">
            <v>0</v>
          </cell>
          <cell r="AS893">
            <v>0.8849999999999999</v>
          </cell>
          <cell r="AU893">
            <v>0</v>
          </cell>
          <cell r="AV893">
            <v>0.8849999999999999</v>
          </cell>
          <cell r="AX893">
            <v>0.8849999999999999</v>
          </cell>
        </row>
        <row r="898">
          <cell r="A898" t="str">
            <v>Common Capital</v>
          </cell>
        </row>
        <row r="900">
          <cell r="C900" t="str">
            <v>Operations Common Programs &amp; Projects</v>
          </cell>
        </row>
        <row r="901">
          <cell r="A901" t="str">
            <v>OPS-CAP</v>
          </cell>
          <cell r="D901" t="str">
            <v>Operations Level Adjustments</v>
          </cell>
          <cell r="O901">
            <v>0</v>
          </cell>
          <cell r="R901">
            <v>0</v>
          </cell>
          <cell r="U901">
            <v>0</v>
          </cell>
          <cell r="X901">
            <v>0</v>
          </cell>
          <cell r="AA901">
            <v>0</v>
          </cell>
          <cell r="AD901">
            <v>0</v>
          </cell>
          <cell r="AG901">
            <v>0</v>
          </cell>
          <cell r="AJ901">
            <v>0</v>
          </cell>
          <cell r="AM901">
            <v>0</v>
          </cell>
          <cell r="AP901">
            <v>0</v>
          </cell>
          <cell r="AS901">
            <v>0</v>
          </cell>
          <cell r="AV901">
            <v>0</v>
          </cell>
          <cell r="AX901">
            <v>0</v>
          </cell>
        </row>
        <row r="902">
          <cell r="D902" t="str">
            <v>Total Operations Common Programs &amp; Projects</v>
          </cell>
          <cell r="O902">
            <v>0</v>
          </cell>
          <cell r="Q902">
            <v>0</v>
          </cell>
          <cell r="R902">
            <v>0</v>
          </cell>
          <cell r="T902">
            <v>0</v>
          </cell>
          <cell r="U902">
            <v>0</v>
          </cell>
          <cell r="W902">
            <v>0</v>
          </cell>
          <cell r="X902">
            <v>0</v>
          </cell>
          <cell r="Z902">
            <v>0</v>
          </cell>
          <cell r="AA902">
            <v>0</v>
          </cell>
          <cell r="AC902">
            <v>0</v>
          </cell>
          <cell r="AD902">
            <v>0</v>
          </cell>
          <cell r="AF902">
            <v>0</v>
          </cell>
          <cell r="AG902">
            <v>0</v>
          </cell>
          <cell r="AI902">
            <v>0</v>
          </cell>
          <cell r="AJ902">
            <v>0</v>
          </cell>
          <cell r="AL902">
            <v>0</v>
          </cell>
          <cell r="AM902">
            <v>0</v>
          </cell>
          <cell r="AO902">
            <v>0</v>
          </cell>
          <cell r="AP902">
            <v>0</v>
          </cell>
          <cell r="AR902">
            <v>0</v>
          </cell>
          <cell r="AS902">
            <v>0</v>
          </cell>
          <cell r="AU902">
            <v>0</v>
          </cell>
          <cell r="AV902">
            <v>0</v>
          </cell>
          <cell r="AX902">
            <v>0</v>
          </cell>
        </row>
        <row r="903">
          <cell r="L903" t="str">
            <v>Allocation to Tx</v>
          </cell>
          <cell r="M903">
            <v>0.56000000000000005</v>
          </cell>
          <cell r="O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W903">
            <v>0</v>
          </cell>
          <cell r="X903">
            <v>0</v>
          </cell>
          <cell r="Z903">
            <v>0</v>
          </cell>
          <cell r="AA903">
            <v>0</v>
          </cell>
          <cell r="AC903">
            <v>0</v>
          </cell>
          <cell r="AD903">
            <v>0</v>
          </cell>
          <cell r="AF903">
            <v>0</v>
          </cell>
          <cell r="AG903">
            <v>0</v>
          </cell>
          <cell r="AI903">
            <v>0</v>
          </cell>
          <cell r="AJ903">
            <v>0</v>
          </cell>
          <cell r="AL903">
            <v>0</v>
          </cell>
          <cell r="AM903">
            <v>0</v>
          </cell>
          <cell r="AO903">
            <v>0</v>
          </cell>
          <cell r="AP903">
            <v>0</v>
          </cell>
          <cell r="AR903">
            <v>0</v>
          </cell>
          <cell r="AS903">
            <v>0</v>
          </cell>
          <cell r="AU903">
            <v>0</v>
          </cell>
          <cell r="AV903">
            <v>0</v>
          </cell>
          <cell r="AX903">
            <v>0</v>
          </cell>
        </row>
        <row r="904">
          <cell r="L904" t="str">
            <v>Allocation to Dx</v>
          </cell>
          <cell r="M904">
            <v>0.44</v>
          </cell>
          <cell r="O904">
            <v>0</v>
          </cell>
          <cell r="Q904">
            <v>0</v>
          </cell>
          <cell r="R904">
            <v>0</v>
          </cell>
          <cell r="T904">
            <v>0</v>
          </cell>
          <cell r="U904">
            <v>0</v>
          </cell>
          <cell r="W904">
            <v>0</v>
          </cell>
          <cell r="X904">
            <v>0</v>
          </cell>
          <cell r="Z904">
            <v>0</v>
          </cell>
          <cell r="AA904">
            <v>0</v>
          </cell>
          <cell r="AC904">
            <v>0</v>
          </cell>
          <cell r="AD904">
            <v>0</v>
          </cell>
          <cell r="AF904">
            <v>0</v>
          </cell>
          <cell r="AG904">
            <v>0</v>
          </cell>
          <cell r="AI904">
            <v>0</v>
          </cell>
          <cell r="AJ904">
            <v>0</v>
          </cell>
          <cell r="AL904">
            <v>0</v>
          </cell>
          <cell r="AM904">
            <v>0</v>
          </cell>
          <cell r="AO904">
            <v>0</v>
          </cell>
          <cell r="AP904">
            <v>0</v>
          </cell>
          <cell r="AR904">
            <v>0</v>
          </cell>
          <cell r="AS904">
            <v>0</v>
          </cell>
          <cell r="AU904">
            <v>0</v>
          </cell>
          <cell r="AV904">
            <v>0</v>
          </cell>
          <cell r="AX904">
            <v>0</v>
          </cell>
        </row>
        <row r="906">
          <cell r="C906" t="str">
            <v>Corporate Common Capital</v>
          </cell>
        </row>
        <row r="907">
          <cell r="A907" t="str">
            <v>IMS-CAP</v>
          </cell>
          <cell r="D907" t="str">
            <v>IMIT Common Project Costs (SP = 212)</v>
          </cell>
          <cell r="O907">
            <v>8.7949999999999999</v>
          </cell>
          <cell r="R907">
            <v>8.7949999999999999</v>
          </cell>
          <cell r="U907">
            <v>8.7949999999999999</v>
          </cell>
          <cell r="W907">
            <v>0.14300000000000068</v>
          </cell>
          <cell r="X907">
            <v>8.9380000000000006</v>
          </cell>
          <cell r="Z907">
            <v>0.35699999999999932</v>
          </cell>
          <cell r="AA907">
            <v>9.2949999999999999</v>
          </cell>
          <cell r="AD907">
            <v>9.2949999999999999</v>
          </cell>
          <cell r="AF907">
            <v>-0.70700000000000074</v>
          </cell>
          <cell r="AG907">
            <v>8.5879999999999992</v>
          </cell>
          <cell r="AJ907">
            <v>8.5879999999999992</v>
          </cell>
          <cell r="AM907">
            <v>8.5879999999999992</v>
          </cell>
          <cell r="AP907">
            <v>8.5879999999999992</v>
          </cell>
          <cell r="AS907">
            <v>8.5879999999999992</v>
          </cell>
          <cell r="AV907">
            <v>8.5879999999999992</v>
          </cell>
          <cell r="AX907">
            <v>8.5879999999999992</v>
          </cell>
        </row>
        <row r="908">
          <cell r="A908" t="str">
            <v>CSE - CAP</v>
          </cell>
          <cell r="D908" t="str">
            <v>Enablement Common Project Costs</v>
          </cell>
          <cell r="I908" t="str">
            <v>45A</v>
          </cell>
          <cell r="O908">
            <v>3.2279999999999998</v>
          </cell>
          <cell r="R908">
            <v>3.2279999999999998</v>
          </cell>
          <cell r="U908">
            <v>3.2279999999999998</v>
          </cell>
          <cell r="W908">
            <v>-0.87800000000000011</v>
          </cell>
          <cell r="X908">
            <v>2.3499999999999996</v>
          </cell>
          <cell r="Z908">
            <v>0.87800000000000011</v>
          </cell>
          <cell r="AA908">
            <v>3.2279999999999998</v>
          </cell>
          <cell r="AD908">
            <v>3.2279999999999998</v>
          </cell>
          <cell r="AF908">
            <v>-1.9129999999999998</v>
          </cell>
          <cell r="AG908">
            <v>1.3149999999999999</v>
          </cell>
          <cell r="AI908">
            <v>-0.32199999999999995</v>
          </cell>
          <cell r="AJ908">
            <v>0.99299999999999999</v>
          </cell>
          <cell r="AM908">
            <v>0.99299999999999999</v>
          </cell>
          <cell r="AP908">
            <v>0.99299999999999999</v>
          </cell>
          <cell r="AS908">
            <v>0.99299999999999999</v>
          </cell>
          <cell r="AV908">
            <v>0.99299999999999999</v>
          </cell>
          <cell r="AX908">
            <v>0.99299999999999999</v>
          </cell>
        </row>
        <row r="909">
          <cell r="A909" t="str">
            <v>CNRST-C</v>
          </cell>
          <cell r="D909" t="str">
            <v>Cornerstone Project</v>
          </cell>
          <cell r="O909">
            <v>95.844999999999999</v>
          </cell>
          <cell r="R909">
            <v>95.844999999999999</v>
          </cell>
          <cell r="T909">
            <v>4.6779999999999999</v>
          </cell>
          <cell r="U909">
            <v>100.523</v>
          </cell>
          <cell r="W909">
            <v>-0.52299999999999613</v>
          </cell>
          <cell r="X909">
            <v>100</v>
          </cell>
          <cell r="Z909">
            <v>-2.7999999999999972</v>
          </cell>
          <cell r="AA909">
            <v>97.2</v>
          </cell>
          <cell r="AD909">
            <v>97.2</v>
          </cell>
          <cell r="AF909">
            <v>-5.7</v>
          </cell>
          <cell r="AG909">
            <v>91.5</v>
          </cell>
          <cell r="AJ909">
            <v>91.5</v>
          </cell>
          <cell r="AM909">
            <v>91.5</v>
          </cell>
          <cell r="AP909">
            <v>91.5</v>
          </cell>
          <cell r="AS909">
            <v>91.5</v>
          </cell>
          <cell r="AV909">
            <v>91.5</v>
          </cell>
          <cell r="AX909">
            <v>91.5</v>
          </cell>
        </row>
        <row r="910">
          <cell r="A910" t="str">
            <v>CCGO</v>
          </cell>
          <cell r="D910" t="str">
            <v>Ontario Grid Ops Programs &amp; Projects (SP = 211 &amp; 217)</v>
          </cell>
          <cell r="O910">
            <v>0</v>
          </cell>
          <cell r="R910">
            <v>0</v>
          </cell>
          <cell r="U910">
            <v>0</v>
          </cell>
          <cell r="X910">
            <v>0</v>
          </cell>
          <cell r="AA910">
            <v>0</v>
          </cell>
          <cell r="AD910">
            <v>0</v>
          </cell>
          <cell r="AG910">
            <v>0</v>
          </cell>
          <cell r="AJ910">
            <v>0</v>
          </cell>
          <cell r="AM910">
            <v>0</v>
          </cell>
          <cell r="AP910">
            <v>0</v>
          </cell>
          <cell r="AS910">
            <v>0</v>
          </cell>
          <cell r="AV910">
            <v>0</v>
          </cell>
          <cell r="AX910">
            <v>0</v>
          </cell>
        </row>
        <row r="911">
          <cell r="A911" t="str">
            <v>FRE-CAP</v>
          </cell>
          <cell r="D911" t="str">
            <v>LBSS common capex projects</v>
          </cell>
          <cell r="O911">
            <v>23.550155385935909</v>
          </cell>
          <cell r="R911">
            <v>23.550155385935909</v>
          </cell>
          <cell r="U911">
            <v>23.550155385935909</v>
          </cell>
          <cell r="W911">
            <v>-3</v>
          </cell>
          <cell r="X911">
            <v>20.550155385935909</v>
          </cell>
          <cell r="AA911">
            <v>20.550155385935909</v>
          </cell>
          <cell r="AD911">
            <v>20.550155385935909</v>
          </cell>
          <cell r="AG911">
            <v>20.550155385935909</v>
          </cell>
          <cell r="AJ911">
            <v>20.550155385935909</v>
          </cell>
          <cell r="AM911">
            <v>20.550155385935909</v>
          </cell>
          <cell r="AP911">
            <v>20.550155385935909</v>
          </cell>
          <cell r="AS911">
            <v>20.550155385935909</v>
          </cell>
          <cell r="AV911">
            <v>20.550155385935909</v>
          </cell>
          <cell r="AX911">
            <v>20.550155385935909</v>
          </cell>
        </row>
        <row r="912">
          <cell r="A912" t="str">
            <v>CORPADJ - C</v>
          </cell>
          <cell r="D912" t="str">
            <v>Corporate Other</v>
          </cell>
          <cell r="O912">
            <v>0</v>
          </cell>
          <cell r="R912">
            <v>0</v>
          </cell>
          <cell r="U912">
            <v>0</v>
          </cell>
          <cell r="X912">
            <v>0</v>
          </cell>
          <cell r="AA912">
            <v>0</v>
          </cell>
          <cell r="AD912">
            <v>0</v>
          </cell>
          <cell r="AG912">
            <v>0</v>
          </cell>
          <cell r="AJ912">
            <v>0</v>
          </cell>
          <cell r="AM912">
            <v>0</v>
          </cell>
          <cell r="AP912">
            <v>0</v>
          </cell>
          <cell r="AS912">
            <v>0</v>
          </cell>
          <cell r="AV912">
            <v>0</v>
          </cell>
          <cell r="AX912">
            <v>0</v>
          </cell>
        </row>
        <row r="913">
          <cell r="D913" t="str">
            <v>Total Corporate Common Capital</v>
          </cell>
          <cell r="O913">
            <v>131.4181553859359</v>
          </cell>
          <cell r="Q913">
            <v>0</v>
          </cell>
          <cell r="R913">
            <v>131.4181553859359</v>
          </cell>
          <cell r="T913">
            <v>4.6779999999999999</v>
          </cell>
          <cell r="U913">
            <v>136.0961553859359</v>
          </cell>
          <cell r="W913">
            <v>-4.2579999999999956</v>
          </cell>
          <cell r="X913">
            <v>131.83815538593592</v>
          </cell>
          <cell r="Z913">
            <v>-1.5649999999999977</v>
          </cell>
          <cell r="AA913">
            <v>130.27315538593592</v>
          </cell>
          <cell r="AC913">
            <v>0</v>
          </cell>
          <cell r="AD913">
            <v>130.27315538593592</v>
          </cell>
          <cell r="AF913">
            <v>-8.32</v>
          </cell>
          <cell r="AG913">
            <v>121.9531553859359</v>
          </cell>
          <cell r="AI913">
            <v>-0.32199999999999995</v>
          </cell>
          <cell r="AJ913">
            <v>121.63115538593591</v>
          </cell>
          <cell r="AL913">
            <v>0</v>
          </cell>
          <cell r="AM913">
            <v>121.63115538593591</v>
          </cell>
          <cell r="AO913">
            <v>0</v>
          </cell>
          <cell r="AP913">
            <v>121.63115538593591</v>
          </cell>
          <cell r="AR913">
            <v>0</v>
          </cell>
          <cell r="AS913">
            <v>121.63115538593591</v>
          </cell>
          <cell r="AU913">
            <v>0</v>
          </cell>
          <cell r="AV913">
            <v>121.63115538593591</v>
          </cell>
          <cell r="AX913">
            <v>121.63115538593591</v>
          </cell>
        </row>
        <row r="914">
          <cell r="L914" t="str">
            <v>Allocation to Tx</v>
          </cell>
          <cell r="M914">
            <v>0.56000000000000005</v>
          </cell>
          <cell r="O914">
            <v>73.594167016124118</v>
          </cell>
          <cell r="Q914">
            <v>0</v>
          </cell>
          <cell r="R914">
            <v>73.594167016124118</v>
          </cell>
          <cell r="T914">
            <v>2.6196800000000002</v>
          </cell>
          <cell r="U914">
            <v>76.213847016124106</v>
          </cell>
          <cell r="W914">
            <v>-2.3844799999999977</v>
          </cell>
          <cell r="X914">
            <v>73.829367016124124</v>
          </cell>
          <cell r="Z914">
            <v>-0.87639999999999885</v>
          </cell>
          <cell r="AA914">
            <v>72.95296701612412</v>
          </cell>
          <cell r="AC914">
            <v>0</v>
          </cell>
          <cell r="AD914">
            <v>72.95296701612412</v>
          </cell>
          <cell r="AF914">
            <v>-4.6592000000000002</v>
          </cell>
          <cell r="AG914">
            <v>68.293767016124107</v>
          </cell>
          <cell r="AI914">
            <v>-0.18031999999999998</v>
          </cell>
          <cell r="AJ914">
            <v>68.113447016124113</v>
          </cell>
          <cell r="AL914">
            <v>0</v>
          </cell>
          <cell r="AM914">
            <v>68.113447016124113</v>
          </cell>
          <cell r="AO914">
            <v>0</v>
          </cell>
          <cell r="AP914">
            <v>68.113447016124113</v>
          </cell>
          <cell r="AR914">
            <v>0</v>
          </cell>
          <cell r="AS914">
            <v>68.113447016124113</v>
          </cell>
          <cell r="AU914">
            <v>0</v>
          </cell>
          <cell r="AV914">
            <v>68.113447016124113</v>
          </cell>
          <cell r="AX914">
            <v>68.113447016124113</v>
          </cell>
        </row>
        <row r="915">
          <cell r="L915" t="str">
            <v>Allocation to Dx</v>
          </cell>
          <cell r="M915">
            <v>0.44</v>
          </cell>
          <cell r="O915">
            <v>57.823988369811801</v>
          </cell>
          <cell r="Q915">
            <v>0</v>
          </cell>
          <cell r="R915">
            <v>57.823988369811801</v>
          </cell>
          <cell r="T915">
            <v>2.0583200000000001</v>
          </cell>
          <cell r="U915">
            <v>59.882308369811796</v>
          </cell>
          <cell r="W915">
            <v>-1.8735199999999981</v>
          </cell>
          <cell r="X915">
            <v>58.008788369811803</v>
          </cell>
          <cell r="Z915">
            <v>-0.68859999999999899</v>
          </cell>
          <cell r="AA915">
            <v>57.32018836981181</v>
          </cell>
          <cell r="AC915">
            <v>0</v>
          </cell>
          <cell r="AD915">
            <v>57.32018836981181</v>
          </cell>
          <cell r="AF915">
            <v>-3.6608000000000001</v>
          </cell>
          <cell r="AG915">
            <v>53.659388369811793</v>
          </cell>
          <cell r="AI915">
            <v>-0.14167999999999997</v>
          </cell>
          <cell r="AJ915">
            <v>53.5177083698118</v>
          </cell>
          <cell r="AL915">
            <v>0</v>
          </cell>
          <cell r="AM915">
            <v>53.5177083698118</v>
          </cell>
          <cell r="AO915">
            <v>0</v>
          </cell>
          <cell r="AP915">
            <v>53.5177083698118</v>
          </cell>
          <cell r="AR915">
            <v>0</v>
          </cell>
          <cell r="AS915">
            <v>53.5177083698118</v>
          </cell>
          <cell r="AU915">
            <v>0</v>
          </cell>
          <cell r="AV915">
            <v>53.5177083698118</v>
          </cell>
          <cell r="AX915">
            <v>53.5177083698118</v>
          </cell>
        </row>
        <row r="917">
          <cell r="D917" t="str">
            <v>Total Common Capital allocated to Tx and Dx</v>
          </cell>
          <cell r="O917">
            <v>131.4181553859359</v>
          </cell>
          <cell r="Q917">
            <v>0</v>
          </cell>
          <cell r="R917">
            <v>131.4181553859359</v>
          </cell>
          <cell r="T917">
            <v>4.6779999999999999</v>
          </cell>
          <cell r="U917">
            <v>136.0961553859359</v>
          </cell>
          <cell r="W917">
            <v>-4.2579999999999956</v>
          </cell>
          <cell r="X917">
            <v>131.83815538593592</v>
          </cell>
          <cell r="Z917">
            <v>-1.5649999999999977</v>
          </cell>
          <cell r="AA917">
            <v>130.27315538593592</v>
          </cell>
          <cell r="AC917">
            <v>0</v>
          </cell>
          <cell r="AD917">
            <v>130.27315538593592</v>
          </cell>
          <cell r="AF917">
            <v>-8.32</v>
          </cell>
          <cell r="AG917">
            <v>121.9531553859359</v>
          </cell>
          <cell r="AI917">
            <v>-0.32199999999999995</v>
          </cell>
          <cell r="AJ917">
            <v>121.63115538593591</v>
          </cell>
          <cell r="AL917">
            <v>0</v>
          </cell>
          <cell r="AM917">
            <v>121.63115538593591</v>
          </cell>
          <cell r="AO917">
            <v>0</v>
          </cell>
          <cell r="AP917">
            <v>121.63115538593591</v>
          </cell>
          <cell r="AR917">
            <v>0</v>
          </cell>
          <cell r="AS917">
            <v>121.63115538593591</v>
          </cell>
          <cell r="AU917">
            <v>0</v>
          </cell>
          <cell r="AV917">
            <v>121.63115538593591</v>
          </cell>
          <cell r="AX917">
            <v>121.63115538593591</v>
          </cell>
        </row>
        <row r="918">
          <cell r="L918" t="str">
            <v>Allocation to Tx</v>
          </cell>
          <cell r="M918">
            <v>0.56000000000000005</v>
          </cell>
          <cell r="O918">
            <v>73.594167016124118</v>
          </cell>
          <cell r="Q918">
            <v>0</v>
          </cell>
          <cell r="R918">
            <v>73.594167016124118</v>
          </cell>
          <cell r="T918">
            <v>2.6196800000000002</v>
          </cell>
          <cell r="U918">
            <v>76.213847016124106</v>
          </cell>
          <cell r="W918">
            <v>-2.3844799999999977</v>
          </cell>
          <cell r="X918">
            <v>73.829367016124124</v>
          </cell>
          <cell r="Z918">
            <v>-0.87639999999999885</v>
          </cell>
          <cell r="AA918">
            <v>72.95296701612412</v>
          </cell>
          <cell r="AC918">
            <v>0</v>
          </cell>
          <cell r="AD918">
            <v>72.95296701612412</v>
          </cell>
          <cell r="AF918">
            <v>-4.6592000000000002</v>
          </cell>
          <cell r="AG918">
            <v>68.293767016124107</v>
          </cell>
          <cell r="AI918">
            <v>-0.18031999999999998</v>
          </cell>
          <cell r="AJ918">
            <v>68.113447016124113</v>
          </cell>
          <cell r="AL918">
            <v>0</v>
          </cell>
          <cell r="AM918">
            <v>68.113447016124113</v>
          </cell>
          <cell r="AO918">
            <v>0</v>
          </cell>
          <cell r="AP918">
            <v>68.113447016124113</v>
          </cell>
          <cell r="AR918">
            <v>0</v>
          </cell>
          <cell r="AS918">
            <v>68.113447016124113</v>
          </cell>
          <cell r="AU918">
            <v>0</v>
          </cell>
          <cell r="AV918">
            <v>68.113447016124113</v>
          </cell>
          <cell r="AX918">
            <v>68.113447016124113</v>
          </cell>
        </row>
        <row r="919">
          <cell r="L919" t="str">
            <v>Allocation to Dx</v>
          </cell>
          <cell r="M919">
            <v>0.44</v>
          </cell>
          <cell r="O919">
            <v>57.823988369811801</v>
          </cell>
          <cell r="Q919">
            <v>0</v>
          </cell>
          <cell r="R919">
            <v>57.823988369811801</v>
          </cell>
          <cell r="T919">
            <v>2.0583200000000001</v>
          </cell>
          <cell r="U919">
            <v>59.882308369811796</v>
          </cell>
          <cell r="W919">
            <v>-1.8735199999999981</v>
          </cell>
          <cell r="X919">
            <v>58.008788369811803</v>
          </cell>
          <cell r="Z919">
            <v>-0.68859999999999899</v>
          </cell>
          <cell r="AA919">
            <v>57.32018836981181</v>
          </cell>
          <cell r="AC919">
            <v>0</v>
          </cell>
          <cell r="AD919">
            <v>57.32018836981181</v>
          </cell>
          <cell r="AF919">
            <v>-3.6608000000000001</v>
          </cell>
          <cell r="AG919">
            <v>53.659388369811793</v>
          </cell>
          <cell r="AI919">
            <v>-0.14167999999999997</v>
          </cell>
          <cell r="AJ919">
            <v>53.5177083698118</v>
          </cell>
          <cell r="AL919">
            <v>0</v>
          </cell>
          <cell r="AM919">
            <v>53.5177083698118</v>
          </cell>
          <cell r="AO919">
            <v>0</v>
          </cell>
          <cell r="AP919">
            <v>53.5177083698118</v>
          </cell>
          <cell r="AR919">
            <v>0</v>
          </cell>
          <cell r="AS919">
            <v>53.5177083698118</v>
          </cell>
          <cell r="AU919">
            <v>0</v>
          </cell>
          <cell r="AV919">
            <v>53.5177083698118</v>
          </cell>
          <cell r="AX919">
            <v>53.5177083698118</v>
          </cell>
        </row>
        <row r="922">
          <cell r="A922" t="str">
            <v>Common Minor Fixed Assets</v>
          </cell>
        </row>
        <row r="924">
          <cell r="G924" t="str">
            <v>Transport &amp; Work Equipment</v>
          </cell>
        </row>
        <row r="925">
          <cell r="A925" t="str">
            <v>T&amp;WE</v>
          </cell>
          <cell r="H925" t="str">
            <v>Transport &amp; Work Equipment</v>
          </cell>
          <cell r="O925">
            <v>39.700000000000003</v>
          </cell>
          <cell r="R925">
            <v>39.700000000000003</v>
          </cell>
          <cell r="U925">
            <v>39.700000000000003</v>
          </cell>
          <cell r="X925">
            <v>39.700000000000003</v>
          </cell>
          <cell r="AA925">
            <v>39.700000000000003</v>
          </cell>
          <cell r="AD925">
            <v>39.700000000000003</v>
          </cell>
          <cell r="AG925">
            <v>39.700000000000003</v>
          </cell>
          <cell r="AJ925">
            <v>39.700000000000003</v>
          </cell>
          <cell r="AM925">
            <v>39.700000000000003</v>
          </cell>
          <cell r="AP925">
            <v>39.700000000000003</v>
          </cell>
          <cell r="AS925">
            <v>39.700000000000003</v>
          </cell>
          <cell r="AV925">
            <v>39.700000000000003</v>
          </cell>
          <cell r="AX925">
            <v>39.700000000000003</v>
          </cell>
        </row>
        <row r="926">
          <cell r="H926" t="str">
            <v>Total Transport &amp; Work Equipment</v>
          </cell>
          <cell r="O926">
            <v>39.700000000000003</v>
          </cell>
          <cell r="Q926">
            <v>0</v>
          </cell>
          <cell r="R926">
            <v>39.700000000000003</v>
          </cell>
          <cell r="T926">
            <v>0</v>
          </cell>
          <cell r="U926">
            <v>39.700000000000003</v>
          </cell>
          <cell r="W926">
            <v>0</v>
          </cell>
          <cell r="X926">
            <v>39.700000000000003</v>
          </cell>
          <cell r="Z926">
            <v>0</v>
          </cell>
          <cell r="AA926">
            <v>39.700000000000003</v>
          </cell>
          <cell r="AC926">
            <v>0</v>
          </cell>
          <cell r="AD926">
            <v>39.700000000000003</v>
          </cell>
          <cell r="AF926">
            <v>0</v>
          </cell>
          <cell r="AG926">
            <v>39.700000000000003</v>
          </cell>
          <cell r="AI926">
            <v>0</v>
          </cell>
          <cell r="AJ926">
            <v>39.700000000000003</v>
          </cell>
          <cell r="AL926">
            <v>0</v>
          </cell>
          <cell r="AM926">
            <v>39.700000000000003</v>
          </cell>
          <cell r="AO926">
            <v>0</v>
          </cell>
          <cell r="AP926">
            <v>39.700000000000003</v>
          </cell>
          <cell r="AR926">
            <v>0</v>
          </cell>
          <cell r="AS926">
            <v>39.700000000000003</v>
          </cell>
          <cell r="AU926">
            <v>0</v>
          </cell>
          <cell r="AV926">
            <v>39.700000000000003</v>
          </cell>
          <cell r="AX926">
            <v>39.700000000000003</v>
          </cell>
        </row>
        <row r="927">
          <cell r="K927" t="str">
            <v>Allocation to Tx</v>
          </cell>
          <cell r="M927">
            <v>0.24</v>
          </cell>
          <cell r="O927">
            <v>9.5280000000000005</v>
          </cell>
          <cell r="Q927">
            <v>0</v>
          </cell>
          <cell r="R927">
            <v>9.5280000000000005</v>
          </cell>
          <cell r="T927">
            <v>0</v>
          </cell>
          <cell r="U927">
            <v>9.5280000000000005</v>
          </cell>
          <cell r="W927">
            <v>0</v>
          </cell>
          <cell r="X927">
            <v>9.5280000000000005</v>
          </cell>
          <cell r="Z927">
            <v>0</v>
          </cell>
          <cell r="AA927">
            <v>9.5280000000000005</v>
          </cell>
          <cell r="AC927">
            <v>0</v>
          </cell>
          <cell r="AD927">
            <v>9.5280000000000005</v>
          </cell>
          <cell r="AF927">
            <v>0</v>
          </cell>
          <cell r="AG927">
            <v>9.5280000000000005</v>
          </cell>
          <cell r="AI927">
            <v>0</v>
          </cell>
          <cell r="AJ927">
            <v>9.5280000000000005</v>
          </cell>
          <cell r="AL927">
            <v>0</v>
          </cell>
          <cell r="AM927">
            <v>9.5280000000000005</v>
          </cell>
          <cell r="AO927">
            <v>0</v>
          </cell>
          <cell r="AP927">
            <v>9.5280000000000005</v>
          </cell>
          <cell r="AR927">
            <v>0</v>
          </cell>
          <cell r="AS927">
            <v>9.5280000000000005</v>
          </cell>
          <cell r="AU927">
            <v>0</v>
          </cell>
          <cell r="AV927">
            <v>9.5280000000000005</v>
          </cell>
          <cell r="AX927">
            <v>9.5280000000000005</v>
          </cell>
        </row>
        <row r="928">
          <cell r="K928" t="str">
            <v>Allocation to Dx</v>
          </cell>
          <cell r="M928">
            <v>0.76</v>
          </cell>
          <cell r="O928">
            <v>30.172000000000004</v>
          </cell>
          <cell r="Q928">
            <v>0</v>
          </cell>
          <cell r="R928">
            <v>30.172000000000004</v>
          </cell>
          <cell r="T928">
            <v>0</v>
          </cell>
          <cell r="U928">
            <v>30.172000000000004</v>
          </cell>
          <cell r="W928">
            <v>0</v>
          </cell>
          <cell r="X928">
            <v>30.172000000000004</v>
          </cell>
          <cell r="Z928">
            <v>0</v>
          </cell>
          <cell r="AA928">
            <v>30.172000000000004</v>
          </cell>
          <cell r="AC928">
            <v>0</v>
          </cell>
          <cell r="AD928">
            <v>30.172000000000004</v>
          </cell>
          <cell r="AF928">
            <v>0</v>
          </cell>
          <cell r="AG928">
            <v>30.172000000000004</v>
          </cell>
          <cell r="AI928">
            <v>0</v>
          </cell>
          <cell r="AJ928">
            <v>30.172000000000004</v>
          </cell>
          <cell r="AL928">
            <v>0</v>
          </cell>
          <cell r="AM928">
            <v>30.172000000000004</v>
          </cell>
          <cell r="AO928">
            <v>0</v>
          </cell>
          <cell r="AP928">
            <v>30.172000000000004</v>
          </cell>
          <cell r="AR928">
            <v>0</v>
          </cell>
          <cell r="AS928">
            <v>30.172000000000004</v>
          </cell>
          <cell r="AU928">
            <v>0</v>
          </cell>
          <cell r="AV928">
            <v>30.172000000000004</v>
          </cell>
          <cell r="AX928">
            <v>30.172000000000004</v>
          </cell>
        </row>
        <row r="930">
          <cell r="G930" t="str">
            <v>Operations Minor Fixed Assets</v>
          </cell>
        </row>
        <row r="931">
          <cell r="A931" t="str">
            <v>SE</v>
          </cell>
          <cell r="H931" t="str">
            <v>Service Equipment</v>
          </cell>
          <cell r="O931">
            <v>11.1</v>
          </cell>
          <cell r="R931">
            <v>11.1</v>
          </cell>
          <cell r="U931">
            <v>11.1</v>
          </cell>
          <cell r="X931">
            <v>11.1</v>
          </cell>
          <cell r="AA931">
            <v>11.1</v>
          </cell>
          <cell r="AD931">
            <v>11.1</v>
          </cell>
          <cell r="AG931">
            <v>11.1</v>
          </cell>
          <cell r="AJ931">
            <v>11.1</v>
          </cell>
          <cell r="AM931">
            <v>11.1</v>
          </cell>
          <cell r="AP931">
            <v>11.1</v>
          </cell>
          <cell r="AS931">
            <v>11.1</v>
          </cell>
          <cell r="AV931">
            <v>11.1</v>
          </cell>
          <cell r="AX931">
            <v>11.1</v>
          </cell>
        </row>
        <row r="932">
          <cell r="A932" t="str">
            <v>Tools</v>
          </cell>
          <cell r="H932" t="str">
            <v>Tools</v>
          </cell>
          <cell r="O932">
            <v>0.5</v>
          </cell>
          <cell r="R932">
            <v>0.5</v>
          </cell>
          <cell r="T932">
            <v>0.49</v>
          </cell>
          <cell r="U932">
            <v>0.99</v>
          </cell>
          <cell r="X932">
            <v>0.99</v>
          </cell>
          <cell r="AA932">
            <v>0.99</v>
          </cell>
          <cell r="AD932">
            <v>0.99</v>
          </cell>
          <cell r="AG932">
            <v>0.99</v>
          </cell>
          <cell r="AJ932">
            <v>0.99</v>
          </cell>
          <cell r="AM932">
            <v>0.99</v>
          </cell>
          <cell r="AP932">
            <v>0.99</v>
          </cell>
          <cell r="AS932">
            <v>0.99</v>
          </cell>
          <cell r="AV932">
            <v>0.99</v>
          </cell>
          <cell r="AX932">
            <v>0.99</v>
          </cell>
        </row>
        <row r="933">
          <cell r="H933" t="str">
            <v>Total Service Provider Minor Fixed Assets</v>
          </cell>
          <cell r="O933">
            <v>11.6</v>
          </cell>
          <cell r="Q933">
            <v>0</v>
          </cell>
          <cell r="R933">
            <v>11.6</v>
          </cell>
          <cell r="T933">
            <v>0.49</v>
          </cell>
          <cell r="U933">
            <v>12.09</v>
          </cell>
          <cell r="W933">
            <v>0</v>
          </cell>
          <cell r="X933">
            <v>12.09</v>
          </cell>
          <cell r="Z933">
            <v>0</v>
          </cell>
          <cell r="AA933">
            <v>12.09</v>
          </cell>
          <cell r="AC933">
            <v>0</v>
          </cell>
          <cell r="AD933">
            <v>12.09</v>
          </cell>
          <cell r="AF933">
            <v>0</v>
          </cell>
          <cell r="AG933">
            <v>12.09</v>
          </cell>
          <cell r="AI933">
            <v>0</v>
          </cell>
          <cell r="AJ933">
            <v>12.09</v>
          </cell>
          <cell r="AL933">
            <v>0</v>
          </cell>
          <cell r="AM933">
            <v>12.09</v>
          </cell>
          <cell r="AO933">
            <v>0</v>
          </cell>
          <cell r="AP933">
            <v>12.09</v>
          </cell>
          <cell r="AR933">
            <v>0</v>
          </cell>
          <cell r="AS933">
            <v>12.09</v>
          </cell>
          <cell r="AU933">
            <v>0</v>
          </cell>
          <cell r="AV933">
            <v>12.09</v>
          </cell>
          <cell r="AX933">
            <v>12.09</v>
          </cell>
        </row>
        <row r="934">
          <cell r="K934" t="str">
            <v>Allocation to Tx</v>
          </cell>
          <cell r="M934">
            <v>0.43</v>
          </cell>
          <cell r="O934">
            <v>4.9879999999999995</v>
          </cell>
          <cell r="Q934">
            <v>0</v>
          </cell>
          <cell r="R934">
            <v>4.9879999999999995</v>
          </cell>
          <cell r="T934">
            <v>0.2107</v>
          </cell>
          <cell r="U934">
            <v>5.1986999999999997</v>
          </cell>
          <cell r="W934">
            <v>0</v>
          </cell>
          <cell r="X934">
            <v>5.1986999999999997</v>
          </cell>
          <cell r="Z934">
            <v>0</v>
          </cell>
          <cell r="AA934">
            <v>5.1986999999999997</v>
          </cell>
          <cell r="AC934">
            <v>0</v>
          </cell>
          <cell r="AD934">
            <v>5.1986999999999997</v>
          </cell>
          <cell r="AF934">
            <v>0</v>
          </cell>
          <cell r="AG934">
            <v>5.1986999999999997</v>
          </cell>
          <cell r="AI934">
            <v>0</v>
          </cell>
          <cell r="AJ934">
            <v>5.1986999999999997</v>
          </cell>
          <cell r="AL934">
            <v>0</v>
          </cell>
          <cell r="AM934">
            <v>5.1986999999999997</v>
          </cell>
          <cell r="AO934">
            <v>0</v>
          </cell>
          <cell r="AP934">
            <v>5.1986999999999997</v>
          </cell>
          <cell r="AR934">
            <v>0</v>
          </cell>
          <cell r="AS934">
            <v>5.1986999999999997</v>
          </cell>
          <cell r="AU934">
            <v>0</v>
          </cell>
          <cell r="AV934">
            <v>5.1986999999999997</v>
          </cell>
          <cell r="AX934">
            <v>5.1986999999999997</v>
          </cell>
        </row>
        <row r="935">
          <cell r="K935" t="str">
            <v>Allocation to Dx</v>
          </cell>
          <cell r="M935">
            <v>0.56999999999999995</v>
          </cell>
          <cell r="O935">
            <v>6.6119999999999992</v>
          </cell>
          <cell r="Q935">
            <v>0</v>
          </cell>
          <cell r="R935">
            <v>6.6119999999999992</v>
          </cell>
          <cell r="T935">
            <v>0.27929999999999999</v>
          </cell>
          <cell r="U935">
            <v>6.8912999999999993</v>
          </cell>
          <cell r="W935">
            <v>0</v>
          </cell>
          <cell r="X935">
            <v>6.8912999999999993</v>
          </cell>
          <cell r="Z935">
            <v>0</v>
          </cell>
          <cell r="AA935">
            <v>6.8912999999999993</v>
          </cell>
          <cell r="AC935">
            <v>0</v>
          </cell>
          <cell r="AD935">
            <v>6.8912999999999993</v>
          </cell>
          <cell r="AF935">
            <v>0</v>
          </cell>
          <cell r="AG935">
            <v>6.8912999999999993</v>
          </cell>
          <cell r="AI935">
            <v>0</v>
          </cell>
          <cell r="AJ935">
            <v>6.8912999999999993</v>
          </cell>
          <cell r="AL935">
            <v>0</v>
          </cell>
          <cell r="AM935">
            <v>6.8912999999999993</v>
          </cell>
          <cell r="AO935">
            <v>0</v>
          </cell>
          <cell r="AP935">
            <v>6.8912999999999993</v>
          </cell>
          <cell r="AR935">
            <v>0</v>
          </cell>
          <cell r="AS935">
            <v>6.8912999999999993</v>
          </cell>
          <cell r="AU935">
            <v>0</v>
          </cell>
          <cell r="AV935">
            <v>6.8912999999999993</v>
          </cell>
          <cell r="AX935">
            <v>6.8912999999999993</v>
          </cell>
        </row>
        <row r="937">
          <cell r="G937" t="str">
            <v>Operations Common Minor Fixed Assets</v>
          </cell>
        </row>
        <row r="938">
          <cell r="A938" t="str">
            <v>OPS-MFA</v>
          </cell>
          <cell r="H938" t="str">
            <v>Operations Level Adjustments</v>
          </cell>
          <cell r="O938">
            <v>0</v>
          </cell>
          <cell r="R938">
            <v>0</v>
          </cell>
          <cell r="U938">
            <v>0</v>
          </cell>
          <cell r="X938">
            <v>0</v>
          </cell>
          <cell r="AA938">
            <v>0</v>
          </cell>
          <cell r="AD938">
            <v>0</v>
          </cell>
          <cell r="AG938">
            <v>0</v>
          </cell>
          <cell r="AJ938">
            <v>0</v>
          </cell>
          <cell r="AM938">
            <v>0</v>
          </cell>
          <cell r="AP938">
            <v>0</v>
          </cell>
          <cell r="AS938">
            <v>0</v>
          </cell>
          <cell r="AV938">
            <v>0</v>
          </cell>
          <cell r="AX938">
            <v>0</v>
          </cell>
        </row>
        <row r="939">
          <cell r="H939" t="str">
            <v>Total Operations Common Minor Fixed Assets</v>
          </cell>
          <cell r="O939">
            <v>0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W939">
            <v>0</v>
          </cell>
          <cell r="X939">
            <v>0</v>
          </cell>
          <cell r="Z939">
            <v>0</v>
          </cell>
          <cell r="AA939">
            <v>0</v>
          </cell>
          <cell r="AC939">
            <v>0</v>
          </cell>
          <cell r="AD939">
            <v>0</v>
          </cell>
          <cell r="AF939">
            <v>0</v>
          </cell>
          <cell r="AG939">
            <v>0</v>
          </cell>
          <cell r="AI939">
            <v>0</v>
          </cell>
          <cell r="AJ939">
            <v>0</v>
          </cell>
          <cell r="AL939">
            <v>0</v>
          </cell>
          <cell r="AM939">
            <v>0</v>
          </cell>
          <cell r="AO939">
            <v>0</v>
          </cell>
          <cell r="AP939">
            <v>0</v>
          </cell>
          <cell r="AR939">
            <v>0</v>
          </cell>
          <cell r="AS939">
            <v>0</v>
          </cell>
          <cell r="AU939">
            <v>0</v>
          </cell>
          <cell r="AV939">
            <v>0</v>
          </cell>
          <cell r="AX939">
            <v>0</v>
          </cell>
        </row>
        <row r="940">
          <cell r="K940" t="str">
            <v>Allocation to Tx</v>
          </cell>
          <cell r="M940">
            <v>0.43</v>
          </cell>
          <cell r="O940">
            <v>0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W940">
            <v>0</v>
          </cell>
          <cell r="X940">
            <v>0</v>
          </cell>
          <cell r="Z940">
            <v>0</v>
          </cell>
          <cell r="AA940">
            <v>0</v>
          </cell>
          <cell r="AC940">
            <v>0</v>
          </cell>
          <cell r="AD940">
            <v>0</v>
          </cell>
          <cell r="AF940">
            <v>0</v>
          </cell>
          <cell r="AG940">
            <v>0</v>
          </cell>
          <cell r="AI940">
            <v>0</v>
          </cell>
          <cell r="AJ940">
            <v>0</v>
          </cell>
          <cell r="AL940">
            <v>0</v>
          </cell>
          <cell r="AM940">
            <v>0</v>
          </cell>
          <cell r="AO940">
            <v>0</v>
          </cell>
          <cell r="AP940">
            <v>0</v>
          </cell>
          <cell r="AR940">
            <v>0</v>
          </cell>
          <cell r="AS940">
            <v>0</v>
          </cell>
          <cell r="AU940">
            <v>0</v>
          </cell>
          <cell r="AV940">
            <v>0</v>
          </cell>
          <cell r="AX940">
            <v>0</v>
          </cell>
        </row>
        <row r="941">
          <cell r="K941" t="str">
            <v>Allocation to Dx</v>
          </cell>
          <cell r="M941">
            <v>0.56999999999999995</v>
          </cell>
          <cell r="O941">
            <v>0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W941">
            <v>0</v>
          </cell>
          <cell r="X941">
            <v>0</v>
          </cell>
          <cell r="Z941">
            <v>0</v>
          </cell>
          <cell r="AA941">
            <v>0</v>
          </cell>
          <cell r="AC941">
            <v>0</v>
          </cell>
          <cell r="AD941">
            <v>0</v>
          </cell>
          <cell r="AF941">
            <v>0</v>
          </cell>
          <cell r="AG941">
            <v>0</v>
          </cell>
          <cell r="AI941">
            <v>0</v>
          </cell>
          <cell r="AJ941">
            <v>0</v>
          </cell>
          <cell r="AL941">
            <v>0</v>
          </cell>
          <cell r="AM941">
            <v>0</v>
          </cell>
          <cell r="AO941">
            <v>0</v>
          </cell>
          <cell r="AP941">
            <v>0</v>
          </cell>
          <cell r="AR941">
            <v>0</v>
          </cell>
          <cell r="AS941">
            <v>0</v>
          </cell>
          <cell r="AU941">
            <v>0</v>
          </cell>
          <cell r="AV941">
            <v>0</v>
          </cell>
          <cell r="AX941">
            <v>0</v>
          </cell>
        </row>
        <row r="943">
          <cell r="G943" t="str">
            <v>IMIT Minor Fixed Assets</v>
          </cell>
        </row>
        <row r="944">
          <cell r="A944" t="str">
            <v>IMS-MFA</v>
          </cell>
          <cell r="H944" t="str">
            <v>Information Management Services</v>
          </cell>
          <cell r="O944">
            <v>8.8350000000000009</v>
          </cell>
          <cell r="R944">
            <v>8.8350000000000009</v>
          </cell>
          <cell r="U944">
            <v>8.8350000000000009</v>
          </cell>
          <cell r="W944">
            <v>-8.0000000000000071E-2</v>
          </cell>
          <cell r="X944">
            <v>8.7550000000000008</v>
          </cell>
          <cell r="Z944">
            <v>-1.3200000000000012</v>
          </cell>
          <cell r="AA944">
            <v>7.4349999999999996</v>
          </cell>
          <cell r="AD944">
            <v>7.4349999999999996</v>
          </cell>
          <cell r="AF944">
            <v>0.27</v>
          </cell>
          <cell r="AG944">
            <v>7.7050000000000001</v>
          </cell>
          <cell r="AJ944">
            <v>7.7050000000000001</v>
          </cell>
          <cell r="AM944">
            <v>7.7050000000000001</v>
          </cell>
          <cell r="AP944">
            <v>7.7050000000000001</v>
          </cell>
          <cell r="AS944">
            <v>7.7050000000000001</v>
          </cell>
          <cell r="AV944">
            <v>7.7050000000000001</v>
          </cell>
          <cell r="AX944">
            <v>7.7050000000000001</v>
          </cell>
        </row>
        <row r="945">
          <cell r="H945" t="str">
            <v>Total IMIT Minor Fixed Assets</v>
          </cell>
          <cell r="O945">
            <v>8.8350000000000009</v>
          </cell>
          <cell r="Q945">
            <v>0</v>
          </cell>
          <cell r="R945">
            <v>8.8350000000000009</v>
          </cell>
          <cell r="T945">
            <v>0</v>
          </cell>
          <cell r="U945">
            <v>8.8350000000000009</v>
          </cell>
          <cell r="W945">
            <v>-8.0000000000000071E-2</v>
          </cell>
          <cell r="X945">
            <v>8.7550000000000008</v>
          </cell>
          <cell r="Z945">
            <v>-1.3200000000000012</v>
          </cell>
          <cell r="AA945">
            <v>7.4349999999999996</v>
          </cell>
          <cell r="AC945">
            <v>0</v>
          </cell>
          <cell r="AD945">
            <v>7.4349999999999996</v>
          </cell>
          <cell r="AF945">
            <v>0.27</v>
          </cell>
          <cell r="AG945">
            <v>7.7050000000000001</v>
          </cell>
          <cell r="AI945">
            <v>0</v>
          </cell>
          <cell r="AJ945">
            <v>7.7050000000000001</v>
          </cell>
          <cell r="AL945">
            <v>0</v>
          </cell>
          <cell r="AM945">
            <v>7.7050000000000001</v>
          </cell>
          <cell r="AO945">
            <v>0</v>
          </cell>
          <cell r="AP945">
            <v>7.7050000000000001</v>
          </cell>
          <cell r="AR945">
            <v>0</v>
          </cell>
          <cell r="AS945">
            <v>7.7050000000000001</v>
          </cell>
          <cell r="AU945">
            <v>0</v>
          </cell>
          <cell r="AV945">
            <v>7.7050000000000001</v>
          </cell>
          <cell r="AX945">
            <v>7.7050000000000001</v>
          </cell>
        </row>
        <row r="946">
          <cell r="K946" t="str">
            <v>Allocation to Tx</v>
          </cell>
          <cell r="M946">
            <v>0.43</v>
          </cell>
          <cell r="O946">
            <v>3.7990500000000003</v>
          </cell>
          <cell r="Q946">
            <v>0</v>
          </cell>
          <cell r="R946">
            <v>3.7990500000000003</v>
          </cell>
          <cell r="T946">
            <v>0</v>
          </cell>
          <cell r="U946">
            <v>3.7990500000000003</v>
          </cell>
          <cell r="W946">
            <v>-3.4400000000000028E-2</v>
          </cell>
          <cell r="X946">
            <v>3.7646500000000005</v>
          </cell>
          <cell r="Z946">
            <v>-0.56760000000000055</v>
          </cell>
          <cell r="AA946">
            <v>3.1970499999999999</v>
          </cell>
          <cell r="AC946">
            <v>0</v>
          </cell>
          <cell r="AD946">
            <v>3.1970499999999999</v>
          </cell>
          <cell r="AF946">
            <v>0.11610000000000001</v>
          </cell>
          <cell r="AG946">
            <v>3.3131499999999998</v>
          </cell>
          <cell r="AI946">
            <v>0</v>
          </cell>
          <cell r="AJ946">
            <v>3.3131499999999998</v>
          </cell>
          <cell r="AL946">
            <v>0</v>
          </cell>
          <cell r="AM946">
            <v>3.3131499999999998</v>
          </cell>
          <cell r="AO946">
            <v>0</v>
          </cell>
          <cell r="AP946">
            <v>3.3131499999999998</v>
          </cell>
          <cell r="AR946">
            <v>0</v>
          </cell>
          <cell r="AS946">
            <v>3.3131499999999998</v>
          </cell>
          <cell r="AU946">
            <v>0</v>
          </cell>
          <cell r="AV946">
            <v>3.3131499999999998</v>
          </cell>
          <cell r="AX946">
            <v>3.3131499999999998</v>
          </cell>
        </row>
        <row r="947">
          <cell r="K947" t="str">
            <v>Allocation to Dx</v>
          </cell>
          <cell r="M947">
            <v>0.56999999999999995</v>
          </cell>
          <cell r="O947">
            <v>5.0359499999999997</v>
          </cell>
          <cell r="Q947">
            <v>0</v>
          </cell>
          <cell r="R947">
            <v>5.0359499999999997</v>
          </cell>
          <cell r="T947">
            <v>0</v>
          </cell>
          <cell r="U947">
            <v>5.0359499999999997</v>
          </cell>
          <cell r="W947">
            <v>-4.5600000000000036E-2</v>
          </cell>
          <cell r="X947">
            <v>4.9903500000000003</v>
          </cell>
          <cell r="Z947">
            <v>-0.75240000000000062</v>
          </cell>
          <cell r="AA947">
            <v>4.2379499999999997</v>
          </cell>
          <cell r="AC947">
            <v>0</v>
          </cell>
          <cell r="AD947">
            <v>4.2379499999999997</v>
          </cell>
          <cell r="AF947">
            <v>0.15390000000000001</v>
          </cell>
          <cell r="AG947">
            <v>4.3918499999999998</v>
          </cell>
          <cell r="AI947">
            <v>0</v>
          </cell>
          <cell r="AJ947">
            <v>4.3918499999999998</v>
          </cell>
          <cell r="AL947">
            <v>0</v>
          </cell>
          <cell r="AM947">
            <v>4.3918499999999998</v>
          </cell>
          <cell r="AO947">
            <v>0</v>
          </cell>
          <cell r="AP947">
            <v>4.3918499999999998</v>
          </cell>
          <cell r="AR947">
            <v>0</v>
          </cell>
          <cell r="AS947">
            <v>4.3918499999999998</v>
          </cell>
          <cell r="AU947">
            <v>0</v>
          </cell>
          <cell r="AV947">
            <v>4.3918499999999998</v>
          </cell>
          <cell r="AX947">
            <v>4.3918499999999998</v>
          </cell>
        </row>
        <row r="949">
          <cell r="G949" t="str">
            <v>Cornerstone Enablement Minor Fixed Assets</v>
          </cell>
        </row>
        <row r="950">
          <cell r="A950" t="str">
            <v>CSE-MFA</v>
          </cell>
          <cell r="H950" t="str">
            <v>Enablement - Computers</v>
          </cell>
          <cell r="O950">
            <v>0</v>
          </cell>
          <cell r="R950">
            <v>0</v>
          </cell>
          <cell r="U950">
            <v>0</v>
          </cell>
          <cell r="X950">
            <v>0</v>
          </cell>
          <cell r="AA950">
            <v>0</v>
          </cell>
          <cell r="AD950">
            <v>0</v>
          </cell>
          <cell r="AG950">
            <v>0</v>
          </cell>
          <cell r="AJ950">
            <v>0</v>
          </cell>
          <cell r="AM950">
            <v>0</v>
          </cell>
          <cell r="AP950">
            <v>0</v>
          </cell>
          <cell r="AS950">
            <v>0</v>
          </cell>
          <cell r="AV950">
            <v>0</v>
          </cell>
          <cell r="AX950">
            <v>0</v>
          </cell>
        </row>
        <row r="951">
          <cell r="H951" t="str">
            <v>Total Cornerstone Enablement Minor Fixed Assets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>
            <v>0</v>
          </cell>
          <cell r="X951">
            <v>0</v>
          </cell>
          <cell r="Z951">
            <v>0</v>
          </cell>
          <cell r="AA951">
            <v>0</v>
          </cell>
          <cell r="AC951">
            <v>0</v>
          </cell>
          <cell r="AD951">
            <v>0</v>
          </cell>
          <cell r="AF951">
            <v>0</v>
          </cell>
          <cell r="AG951">
            <v>0</v>
          </cell>
          <cell r="AI951">
            <v>0</v>
          </cell>
          <cell r="AJ951">
            <v>0</v>
          </cell>
          <cell r="AL951">
            <v>0</v>
          </cell>
          <cell r="AM951">
            <v>0</v>
          </cell>
          <cell r="AO951">
            <v>0</v>
          </cell>
          <cell r="AP951">
            <v>0</v>
          </cell>
          <cell r="AR951">
            <v>0</v>
          </cell>
          <cell r="AS951">
            <v>0</v>
          </cell>
          <cell r="AU951">
            <v>0</v>
          </cell>
          <cell r="AV951">
            <v>0</v>
          </cell>
          <cell r="AX951">
            <v>0</v>
          </cell>
        </row>
        <row r="952">
          <cell r="K952" t="str">
            <v>Allocation to Tx</v>
          </cell>
          <cell r="M952">
            <v>0.43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W952">
            <v>0</v>
          </cell>
          <cell r="X952">
            <v>0</v>
          </cell>
          <cell r="Z952">
            <v>0</v>
          </cell>
          <cell r="AA952">
            <v>0</v>
          </cell>
          <cell r="AC952">
            <v>0</v>
          </cell>
          <cell r="AD952">
            <v>0</v>
          </cell>
          <cell r="AF952">
            <v>0</v>
          </cell>
          <cell r="AG952">
            <v>0</v>
          </cell>
          <cell r="AI952">
            <v>0</v>
          </cell>
          <cell r="AJ952">
            <v>0</v>
          </cell>
          <cell r="AL952">
            <v>0</v>
          </cell>
          <cell r="AM952">
            <v>0</v>
          </cell>
          <cell r="AO952">
            <v>0</v>
          </cell>
          <cell r="AP952">
            <v>0</v>
          </cell>
          <cell r="AR952">
            <v>0</v>
          </cell>
          <cell r="AS952">
            <v>0</v>
          </cell>
          <cell r="AU952">
            <v>0</v>
          </cell>
          <cell r="AV952">
            <v>0</v>
          </cell>
          <cell r="AX952">
            <v>0</v>
          </cell>
        </row>
        <row r="953">
          <cell r="K953" t="str">
            <v>Allocation to Dx</v>
          </cell>
          <cell r="M953">
            <v>0.56999999999999995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>
            <v>0</v>
          </cell>
          <cell r="X953">
            <v>0</v>
          </cell>
          <cell r="Z953">
            <v>0</v>
          </cell>
          <cell r="AA953">
            <v>0</v>
          </cell>
          <cell r="AC953">
            <v>0</v>
          </cell>
          <cell r="AD953">
            <v>0</v>
          </cell>
          <cell r="AF953">
            <v>0</v>
          </cell>
          <cell r="AG953">
            <v>0</v>
          </cell>
          <cell r="AI953">
            <v>0</v>
          </cell>
          <cell r="AJ953">
            <v>0</v>
          </cell>
          <cell r="AL953">
            <v>0</v>
          </cell>
          <cell r="AM953">
            <v>0</v>
          </cell>
          <cell r="AO953">
            <v>0</v>
          </cell>
          <cell r="AP953">
            <v>0</v>
          </cell>
          <cell r="AR953">
            <v>0</v>
          </cell>
          <cell r="AS953">
            <v>0</v>
          </cell>
          <cell r="AU953">
            <v>0</v>
          </cell>
          <cell r="AV953">
            <v>0</v>
          </cell>
          <cell r="AX953">
            <v>0</v>
          </cell>
        </row>
        <row r="955">
          <cell r="G955" t="str">
            <v>Cornerstone Minor Fixed Assets</v>
          </cell>
        </row>
        <row r="956">
          <cell r="A956" t="str">
            <v>CS-MFA</v>
          </cell>
          <cell r="H956" t="str">
            <v>Cornerstone - Computers</v>
          </cell>
          <cell r="O956">
            <v>5.3470000000000004</v>
          </cell>
          <cell r="R956">
            <v>5.3470000000000004</v>
          </cell>
          <cell r="U956">
            <v>5.3470000000000004</v>
          </cell>
          <cell r="X956">
            <v>5.3470000000000004</v>
          </cell>
          <cell r="AA956">
            <v>5.3470000000000004</v>
          </cell>
          <cell r="AD956">
            <v>5.3470000000000004</v>
          </cell>
          <cell r="AF956">
            <v>-3.3470000000000004</v>
          </cell>
          <cell r="AG956">
            <v>2</v>
          </cell>
          <cell r="AJ956">
            <v>2</v>
          </cell>
          <cell r="AM956">
            <v>2</v>
          </cell>
          <cell r="AP956">
            <v>2</v>
          </cell>
          <cell r="AS956">
            <v>2</v>
          </cell>
          <cell r="AV956">
            <v>2</v>
          </cell>
          <cell r="AX956">
            <v>2</v>
          </cell>
        </row>
        <row r="957">
          <cell r="H957" t="str">
            <v>Total Cornerstone Minor Fixed Assets</v>
          </cell>
          <cell r="O957">
            <v>5.3470000000000004</v>
          </cell>
          <cell r="Q957">
            <v>0</v>
          </cell>
          <cell r="R957">
            <v>5.3470000000000004</v>
          </cell>
          <cell r="T957">
            <v>0</v>
          </cell>
          <cell r="U957">
            <v>5.3470000000000004</v>
          </cell>
          <cell r="W957">
            <v>0</v>
          </cell>
          <cell r="X957">
            <v>5.3470000000000004</v>
          </cell>
          <cell r="Z957">
            <v>0</v>
          </cell>
          <cell r="AA957">
            <v>5.3470000000000004</v>
          </cell>
          <cell r="AC957">
            <v>0</v>
          </cell>
          <cell r="AD957">
            <v>5.3470000000000004</v>
          </cell>
          <cell r="AF957">
            <v>-3.3470000000000004</v>
          </cell>
          <cell r="AG957">
            <v>2</v>
          </cell>
          <cell r="AI957">
            <v>0</v>
          </cell>
          <cell r="AJ957">
            <v>2</v>
          </cell>
          <cell r="AL957">
            <v>0</v>
          </cell>
          <cell r="AM957">
            <v>2</v>
          </cell>
          <cell r="AO957">
            <v>0</v>
          </cell>
          <cell r="AP957">
            <v>2</v>
          </cell>
          <cell r="AR957">
            <v>0</v>
          </cell>
          <cell r="AS957">
            <v>2</v>
          </cell>
          <cell r="AU957">
            <v>0</v>
          </cell>
          <cell r="AV957">
            <v>2</v>
          </cell>
          <cell r="AX957">
            <v>2</v>
          </cell>
        </row>
        <row r="958">
          <cell r="K958" t="str">
            <v>Allocation to Tx</v>
          </cell>
          <cell r="M958">
            <v>0.43</v>
          </cell>
          <cell r="O958">
            <v>2.29921</v>
          </cell>
          <cell r="Q958">
            <v>0</v>
          </cell>
          <cell r="R958">
            <v>2.29921</v>
          </cell>
          <cell r="T958">
            <v>0</v>
          </cell>
          <cell r="U958">
            <v>2.29921</v>
          </cell>
          <cell r="W958">
            <v>0</v>
          </cell>
          <cell r="X958">
            <v>2.29921</v>
          </cell>
          <cell r="Z958">
            <v>0</v>
          </cell>
          <cell r="AA958">
            <v>2.29921</v>
          </cell>
          <cell r="AC958">
            <v>0</v>
          </cell>
          <cell r="AD958">
            <v>2.29921</v>
          </cell>
          <cell r="AF958">
            <v>-1.4392100000000001</v>
          </cell>
          <cell r="AG958">
            <v>0.86</v>
          </cell>
          <cell r="AI958">
            <v>0</v>
          </cell>
          <cell r="AJ958">
            <v>0.86</v>
          </cell>
          <cell r="AL958">
            <v>0</v>
          </cell>
          <cell r="AM958">
            <v>0.86</v>
          </cell>
          <cell r="AO958">
            <v>0</v>
          </cell>
          <cell r="AP958">
            <v>0.86</v>
          </cell>
          <cell r="AR958">
            <v>0</v>
          </cell>
          <cell r="AS958">
            <v>0.86</v>
          </cell>
          <cell r="AU958">
            <v>0</v>
          </cell>
          <cell r="AV958">
            <v>0.86</v>
          </cell>
          <cell r="AX958">
            <v>0.86</v>
          </cell>
        </row>
        <row r="959">
          <cell r="K959" t="str">
            <v>Allocation to Dx</v>
          </cell>
          <cell r="M959">
            <v>0.56999999999999995</v>
          </cell>
          <cell r="O959">
            <v>3.04779</v>
          </cell>
          <cell r="Q959">
            <v>0</v>
          </cell>
          <cell r="R959">
            <v>3.04779</v>
          </cell>
          <cell r="T959">
            <v>0</v>
          </cell>
          <cell r="U959">
            <v>3.04779</v>
          </cell>
          <cell r="W959">
            <v>0</v>
          </cell>
          <cell r="X959">
            <v>3.04779</v>
          </cell>
          <cell r="Z959">
            <v>0</v>
          </cell>
          <cell r="AA959">
            <v>3.04779</v>
          </cell>
          <cell r="AC959">
            <v>0</v>
          </cell>
          <cell r="AD959">
            <v>3.04779</v>
          </cell>
          <cell r="AF959">
            <v>-1.9077900000000001</v>
          </cell>
          <cell r="AG959">
            <v>1.1399999999999999</v>
          </cell>
          <cell r="AI959">
            <v>0</v>
          </cell>
          <cell r="AJ959">
            <v>1.1399999999999999</v>
          </cell>
          <cell r="AL959">
            <v>0</v>
          </cell>
          <cell r="AM959">
            <v>1.1399999999999999</v>
          </cell>
          <cell r="AO959">
            <v>0</v>
          </cell>
          <cell r="AP959">
            <v>1.1399999999999999</v>
          </cell>
          <cell r="AR959">
            <v>0</v>
          </cell>
          <cell r="AS959">
            <v>1.1399999999999999</v>
          </cell>
          <cell r="AU959">
            <v>0</v>
          </cell>
          <cell r="AV959">
            <v>1.1399999999999999</v>
          </cell>
          <cell r="AX959">
            <v>1.1399999999999999</v>
          </cell>
        </row>
        <row r="961">
          <cell r="G961" t="str">
            <v>LBSS Minor Fixed Assets</v>
          </cell>
        </row>
        <row r="962">
          <cell r="A962" t="str">
            <v>LBSS-MFA</v>
          </cell>
          <cell r="H962" t="str">
            <v>Real estate - Office Equipment</v>
          </cell>
          <cell r="O962">
            <v>7.1218600084932691</v>
          </cell>
          <cell r="R962">
            <v>7.1218600084932691</v>
          </cell>
          <cell r="U962">
            <v>7.1218600084932691</v>
          </cell>
          <cell r="W962">
            <v>-5.6</v>
          </cell>
          <cell r="X962">
            <v>1.5218600084932694</v>
          </cell>
          <cell r="AA962">
            <v>1.5218600084932694</v>
          </cell>
          <cell r="AD962">
            <v>1.5218600084932694</v>
          </cell>
          <cell r="AF962">
            <v>-0.49986000849326939</v>
          </cell>
          <cell r="AG962">
            <v>1.022</v>
          </cell>
          <cell r="AJ962">
            <v>1.022</v>
          </cell>
          <cell r="AM962">
            <v>1.022</v>
          </cell>
          <cell r="AP962">
            <v>1.022</v>
          </cell>
          <cell r="AS962">
            <v>1.022</v>
          </cell>
          <cell r="AV962">
            <v>1.022</v>
          </cell>
          <cell r="AX962">
            <v>1.022</v>
          </cell>
        </row>
        <row r="963">
          <cell r="H963" t="str">
            <v>Total LBSS Minor Fixed Assets</v>
          </cell>
          <cell r="O963">
            <v>7.1218600084932691</v>
          </cell>
          <cell r="Q963">
            <v>0</v>
          </cell>
          <cell r="R963">
            <v>7.1218600084932691</v>
          </cell>
          <cell r="T963">
            <v>0</v>
          </cell>
          <cell r="U963">
            <v>7.1218600084932691</v>
          </cell>
          <cell r="W963">
            <v>-5.6</v>
          </cell>
          <cell r="X963">
            <v>1.5218600084932694</v>
          </cell>
          <cell r="Z963">
            <v>0</v>
          </cell>
          <cell r="AA963">
            <v>1.5218600084932694</v>
          </cell>
          <cell r="AC963">
            <v>0</v>
          </cell>
          <cell r="AD963">
            <v>1.5218600084932694</v>
          </cell>
          <cell r="AF963">
            <v>-0.49986000849326939</v>
          </cell>
          <cell r="AG963">
            <v>1.022</v>
          </cell>
          <cell r="AI963">
            <v>0</v>
          </cell>
          <cell r="AJ963">
            <v>1.022</v>
          </cell>
          <cell r="AL963">
            <v>0</v>
          </cell>
          <cell r="AM963">
            <v>1.022</v>
          </cell>
          <cell r="AO963">
            <v>0</v>
          </cell>
          <cell r="AP963">
            <v>1.022</v>
          </cell>
          <cell r="AR963">
            <v>0</v>
          </cell>
          <cell r="AS963">
            <v>1.022</v>
          </cell>
          <cell r="AU963">
            <v>0</v>
          </cell>
          <cell r="AV963">
            <v>1.022</v>
          </cell>
          <cell r="AX963">
            <v>1.022</v>
          </cell>
        </row>
        <row r="964">
          <cell r="K964" t="str">
            <v>Allocation to Tx</v>
          </cell>
          <cell r="M964">
            <v>0.43</v>
          </cell>
          <cell r="O964">
            <v>3.0623998036521058</v>
          </cell>
          <cell r="Q964">
            <v>0</v>
          </cell>
          <cell r="R964">
            <v>3.0623998036521058</v>
          </cell>
          <cell r="T964">
            <v>0</v>
          </cell>
          <cell r="U964">
            <v>3.0623998036521058</v>
          </cell>
          <cell r="W964">
            <v>-2.4079999999999999</v>
          </cell>
          <cell r="X964">
            <v>0.65439980365210582</v>
          </cell>
          <cell r="Z964">
            <v>0</v>
          </cell>
          <cell r="AA964">
            <v>0.65439980365210582</v>
          </cell>
          <cell r="AC964">
            <v>0</v>
          </cell>
          <cell r="AD964">
            <v>0.65439980365210582</v>
          </cell>
          <cell r="AF964">
            <v>-0.21493980365210583</v>
          </cell>
          <cell r="AG964">
            <v>0.43946000000000002</v>
          </cell>
          <cell r="AI964">
            <v>0</v>
          </cell>
          <cell r="AJ964">
            <v>0.43946000000000002</v>
          </cell>
          <cell r="AL964">
            <v>0</v>
          </cell>
          <cell r="AM964">
            <v>0.43946000000000002</v>
          </cell>
          <cell r="AO964">
            <v>0</v>
          </cell>
          <cell r="AP964">
            <v>0.43946000000000002</v>
          </cell>
          <cell r="AR964">
            <v>0</v>
          </cell>
          <cell r="AS964">
            <v>0.43946000000000002</v>
          </cell>
          <cell r="AU964">
            <v>0</v>
          </cell>
          <cell r="AV964">
            <v>0.43946000000000002</v>
          </cell>
          <cell r="AX964">
            <v>0.43946000000000002</v>
          </cell>
        </row>
        <row r="965">
          <cell r="K965" t="str">
            <v>Allocation to Dx</v>
          </cell>
          <cell r="M965">
            <v>0.56999999999999995</v>
          </cell>
          <cell r="O965">
            <v>4.0594602048411632</v>
          </cell>
          <cell r="Q965">
            <v>0</v>
          </cell>
          <cell r="R965">
            <v>4.0594602048411632</v>
          </cell>
          <cell r="T965">
            <v>0</v>
          </cell>
          <cell r="U965">
            <v>4.0594602048411632</v>
          </cell>
          <cell r="W965">
            <v>-3.1919999999999997</v>
          </cell>
          <cell r="X965">
            <v>0.86746020484116348</v>
          </cell>
          <cell r="Z965">
            <v>0</v>
          </cell>
          <cell r="AA965">
            <v>0.86746020484116348</v>
          </cell>
          <cell r="AC965">
            <v>0</v>
          </cell>
          <cell r="AD965">
            <v>0.86746020484116348</v>
          </cell>
          <cell r="AF965">
            <v>-0.28492020484116354</v>
          </cell>
          <cell r="AG965">
            <v>0.58253999999999995</v>
          </cell>
          <cell r="AI965">
            <v>0</v>
          </cell>
          <cell r="AJ965">
            <v>0.58253999999999995</v>
          </cell>
          <cell r="AL965">
            <v>0</v>
          </cell>
          <cell r="AM965">
            <v>0.58253999999999995</v>
          </cell>
          <cell r="AO965">
            <v>0</v>
          </cell>
          <cell r="AP965">
            <v>0.58253999999999995</v>
          </cell>
          <cell r="AR965">
            <v>0</v>
          </cell>
          <cell r="AS965">
            <v>0.58253999999999995</v>
          </cell>
          <cell r="AU965">
            <v>0</v>
          </cell>
          <cell r="AV965">
            <v>0.58253999999999995</v>
          </cell>
          <cell r="AX965">
            <v>0.58253999999999995</v>
          </cell>
        </row>
        <row r="967">
          <cell r="G967" t="str">
            <v>Other Corporate Common MFA</v>
          </cell>
        </row>
        <row r="968">
          <cell r="A968" t="str">
            <v>CorpAdj-MFA</v>
          </cell>
          <cell r="H968" t="str">
            <v>Corporate Other</v>
          </cell>
          <cell r="O968">
            <v>0</v>
          </cell>
          <cell r="R968">
            <v>0</v>
          </cell>
          <cell r="U968">
            <v>0</v>
          </cell>
          <cell r="X968">
            <v>0</v>
          </cell>
          <cell r="AA968">
            <v>0</v>
          </cell>
          <cell r="AD968">
            <v>0</v>
          </cell>
          <cell r="AG968">
            <v>0</v>
          </cell>
          <cell r="AJ968">
            <v>0</v>
          </cell>
          <cell r="AM968">
            <v>0</v>
          </cell>
          <cell r="AP968">
            <v>0</v>
          </cell>
          <cell r="AS968">
            <v>0</v>
          </cell>
          <cell r="AV968">
            <v>0</v>
          </cell>
          <cell r="AX968">
            <v>0</v>
          </cell>
        </row>
        <row r="969">
          <cell r="H969" t="str">
            <v>Total Other Corporate Common MFA</v>
          </cell>
          <cell r="O969">
            <v>0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  <cell r="AA969">
            <v>0</v>
          </cell>
          <cell r="AC969">
            <v>0</v>
          </cell>
          <cell r="AD969">
            <v>0</v>
          </cell>
          <cell r="AF969">
            <v>0</v>
          </cell>
          <cell r="AG969">
            <v>0</v>
          </cell>
          <cell r="AI969">
            <v>0</v>
          </cell>
          <cell r="AJ969">
            <v>0</v>
          </cell>
          <cell r="AL969">
            <v>0</v>
          </cell>
          <cell r="AM969">
            <v>0</v>
          </cell>
          <cell r="AO969">
            <v>0</v>
          </cell>
          <cell r="AP969">
            <v>0</v>
          </cell>
          <cell r="AR969">
            <v>0</v>
          </cell>
          <cell r="AS969">
            <v>0</v>
          </cell>
          <cell r="AU969">
            <v>0</v>
          </cell>
          <cell r="AV969">
            <v>0</v>
          </cell>
          <cell r="AX969">
            <v>0</v>
          </cell>
        </row>
        <row r="970">
          <cell r="K970" t="str">
            <v>Allocation to Tx</v>
          </cell>
          <cell r="M970">
            <v>0.43</v>
          </cell>
          <cell r="O970">
            <v>0</v>
          </cell>
          <cell r="Q970">
            <v>0</v>
          </cell>
          <cell r="R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Z970">
            <v>0</v>
          </cell>
          <cell r="AA970">
            <v>0</v>
          </cell>
          <cell r="AC970">
            <v>0</v>
          </cell>
          <cell r="AD970">
            <v>0</v>
          </cell>
          <cell r="AF970">
            <v>0</v>
          </cell>
          <cell r="AG970">
            <v>0</v>
          </cell>
          <cell r="AI970">
            <v>0</v>
          </cell>
          <cell r="AJ970">
            <v>0</v>
          </cell>
          <cell r="AL970">
            <v>0</v>
          </cell>
          <cell r="AM970">
            <v>0</v>
          </cell>
          <cell r="AO970">
            <v>0</v>
          </cell>
          <cell r="AP970">
            <v>0</v>
          </cell>
          <cell r="AR970">
            <v>0</v>
          </cell>
          <cell r="AS970">
            <v>0</v>
          </cell>
          <cell r="AU970">
            <v>0</v>
          </cell>
          <cell r="AV970">
            <v>0</v>
          </cell>
          <cell r="AX970">
            <v>0</v>
          </cell>
        </row>
        <row r="971">
          <cell r="K971" t="str">
            <v>Allocation to Dx</v>
          </cell>
          <cell r="M971">
            <v>0.56999999999999995</v>
          </cell>
          <cell r="O971">
            <v>0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Z971">
            <v>0</v>
          </cell>
          <cell r="AA971">
            <v>0</v>
          </cell>
          <cell r="AC971">
            <v>0</v>
          </cell>
          <cell r="AD971">
            <v>0</v>
          </cell>
          <cell r="AF971">
            <v>0</v>
          </cell>
          <cell r="AG971">
            <v>0</v>
          </cell>
          <cell r="AI971">
            <v>0</v>
          </cell>
          <cell r="AJ971">
            <v>0</v>
          </cell>
          <cell r="AL971">
            <v>0</v>
          </cell>
          <cell r="AM971">
            <v>0</v>
          </cell>
          <cell r="AO971">
            <v>0</v>
          </cell>
          <cell r="AP971">
            <v>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X971">
            <v>0</v>
          </cell>
        </row>
        <row r="974">
          <cell r="G974" t="str">
            <v>Total Common MFA allocated to Tx and Dx</v>
          </cell>
          <cell r="O974">
            <v>72.603860008493271</v>
          </cell>
          <cell r="Q974">
            <v>0</v>
          </cell>
          <cell r="R974">
            <v>72.603860008493271</v>
          </cell>
          <cell r="T974">
            <v>0.49</v>
          </cell>
          <cell r="U974">
            <v>73.09386000849328</v>
          </cell>
          <cell r="W974">
            <v>-5.68</v>
          </cell>
          <cell r="X974">
            <v>67.413860008493273</v>
          </cell>
          <cell r="Z974">
            <v>-1.3200000000000012</v>
          </cell>
          <cell r="AA974">
            <v>66.093860008493266</v>
          </cell>
          <cell r="AC974">
            <v>0</v>
          </cell>
          <cell r="AD974">
            <v>66.093860008493266</v>
          </cell>
          <cell r="AF974">
            <v>-3.57686000849327</v>
          </cell>
          <cell r="AG974">
            <v>62.517000000000003</v>
          </cell>
          <cell r="AI974">
            <v>0</v>
          </cell>
          <cell r="AJ974">
            <v>62.517000000000003</v>
          </cell>
          <cell r="AL974">
            <v>0</v>
          </cell>
          <cell r="AM974">
            <v>62.517000000000003</v>
          </cell>
          <cell r="AO974">
            <v>0</v>
          </cell>
          <cell r="AP974">
            <v>62.517000000000003</v>
          </cell>
          <cell r="AR974">
            <v>0</v>
          </cell>
          <cell r="AS974">
            <v>62.517000000000003</v>
          </cell>
          <cell r="AU974">
            <v>0</v>
          </cell>
          <cell r="AV974">
            <v>62.517000000000003</v>
          </cell>
          <cell r="AX974">
            <v>62.517000000000003</v>
          </cell>
        </row>
        <row r="975">
          <cell r="K975" t="str">
            <v>Allocation to Tx</v>
          </cell>
          <cell r="O975">
            <v>23.676659803652104</v>
          </cell>
          <cell r="Q975">
            <v>0</v>
          </cell>
          <cell r="R975">
            <v>23.676659803652104</v>
          </cell>
          <cell r="T975">
            <v>0.2107</v>
          </cell>
          <cell r="U975">
            <v>23.887359803652107</v>
          </cell>
          <cell r="W975">
            <v>-2.4424000000000001</v>
          </cell>
          <cell r="X975">
            <v>21.444959803652104</v>
          </cell>
          <cell r="Z975">
            <v>-0.56760000000000055</v>
          </cell>
          <cell r="AA975">
            <v>20.877359803652105</v>
          </cell>
          <cell r="AC975">
            <v>0</v>
          </cell>
          <cell r="AD975">
            <v>20.877359803652105</v>
          </cell>
          <cell r="AF975">
            <v>-1.5380498036521058</v>
          </cell>
          <cell r="AG975">
            <v>19.339310000000001</v>
          </cell>
          <cell r="AI975">
            <v>0</v>
          </cell>
          <cell r="AJ975">
            <v>19.339310000000001</v>
          </cell>
          <cell r="AL975">
            <v>0</v>
          </cell>
          <cell r="AM975">
            <v>19.339310000000001</v>
          </cell>
          <cell r="AO975">
            <v>0</v>
          </cell>
          <cell r="AP975">
            <v>19.339310000000001</v>
          </cell>
          <cell r="AR975">
            <v>0</v>
          </cell>
          <cell r="AS975">
            <v>19.339310000000001</v>
          </cell>
          <cell r="AU975">
            <v>0</v>
          </cell>
          <cell r="AV975">
            <v>19.339310000000001</v>
          </cell>
          <cell r="AX975">
            <v>19.339310000000001</v>
          </cell>
        </row>
        <row r="976">
          <cell r="K976" t="str">
            <v>Allocation to Dx</v>
          </cell>
          <cell r="O976">
            <v>48.927200204841171</v>
          </cell>
          <cell r="Q976">
            <v>0</v>
          </cell>
          <cell r="R976">
            <v>48.927200204841171</v>
          </cell>
          <cell r="T976">
            <v>0.27929999999999999</v>
          </cell>
          <cell r="U976">
            <v>49.20650020484117</v>
          </cell>
          <cell r="W976">
            <v>-3.2375999999999996</v>
          </cell>
          <cell r="X976">
            <v>45.968900204841169</v>
          </cell>
          <cell r="Z976">
            <v>-0.75240000000000062</v>
          </cell>
          <cell r="AA976">
            <v>45.216500204841168</v>
          </cell>
          <cell r="AC976">
            <v>0</v>
          </cell>
          <cell r="AD976">
            <v>45.216500204841168</v>
          </cell>
          <cell r="AF976">
            <v>-2.0388102048411638</v>
          </cell>
          <cell r="AG976">
            <v>43.177690000000005</v>
          </cell>
          <cell r="AI976">
            <v>0</v>
          </cell>
          <cell r="AJ976">
            <v>43.177690000000005</v>
          </cell>
          <cell r="AL976">
            <v>0</v>
          </cell>
          <cell r="AM976">
            <v>43.177690000000005</v>
          </cell>
          <cell r="AO976">
            <v>0</v>
          </cell>
          <cell r="AP976">
            <v>43.177690000000005</v>
          </cell>
          <cell r="AR976">
            <v>0</v>
          </cell>
          <cell r="AS976">
            <v>43.177690000000005</v>
          </cell>
          <cell r="AU976">
            <v>0</v>
          </cell>
          <cell r="AV976">
            <v>43.177690000000005</v>
          </cell>
          <cell r="AX976">
            <v>43.177690000000005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DOCUMENTATION"/>
    </sheetNames>
    <sheetDataSet>
      <sheetData sheetId="0" refreshError="1">
        <row r="16">
          <cell r="D16" t="str">
            <v>Actuals</v>
          </cell>
          <cell r="E16" t="str">
            <v>Allocations</v>
          </cell>
          <cell r="F16" t="str">
            <v>Actual</v>
          </cell>
          <cell r="G16" t="str">
            <v>Budget</v>
          </cell>
          <cell r="H16" t="str">
            <v>Variance</v>
          </cell>
          <cell r="I16" t="str">
            <v>Var.</v>
          </cell>
          <cell r="J16" t="str">
            <v>Actuals</v>
          </cell>
          <cell r="K16" t="str">
            <v>Allocations</v>
          </cell>
          <cell r="L16" t="str">
            <v>Actual</v>
          </cell>
          <cell r="M16" t="str">
            <v>Variance</v>
          </cell>
          <cell r="N16" t="str">
            <v>Var.</v>
          </cell>
          <cell r="P16" t="str">
            <v>Actuals</v>
          </cell>
          <cell r="Q16" t="str">
            <v>Allocations</v>
          </cell>
          <cell r="R16" t="str">
            <v>Actual</v>
          </cell>
          <cell r="S16" t="str">
            <v>Budget</v>
          </cell>
          <cell r="T16" t="str">
            <v>Variance</v>
          </cell>
          <cell r="U16" t="str">
            <v>Var.</v>
          </cell>
          <cell r="V16" t="str">
            <v>Actuals</v>
          </cell>
          <cell r="W16" t="str">
            <v>Allocations</v>
          </cell>
          <cell r="X16" t="str">
            <v>Actual</v>
          </cell>
          <cell r="Y16" t="str">
            <v>Variance</v>
          </cell>
          <cell r="Z16" t="str">
            <v>Var.</v>
          </cell>
        </row>
        <row r="17">
          <cell r="D17">
            <v>9416500</v>
          </cell>
          <cell r="E17">
            <v>0</v>
          </cell>
          <cell r="F17">
            <v>9416500</v>
          </cell>
          <cell r="G17">
            <v>0</v>
          </cell>
          <cell r="H17">
            <v>9416500</v>
          </cell>
          <cell r="I17" t="str">
            <v>-</v>
          </cell>
          <cell r="J17">
            <v>0</v>
          </cell>
          <cell r="K17">
            <v>0</v>
          </cell>
          <cell r="L17">
            <v>0</v>
          </cell>
          <cell r="M17">
            <v>9416500</v>
          </cell>
          <cell r="N17" t="str">
            <v>-</v>
          </cell>
          <cell r="P17">
            <v>9416500</v>
          </cell>
          <cell r="Q17">
            <v>0</v>
          </cell>
          <cell r="R17">
            <v>9416500</v>
          </cell>
          <cell r="S17">
            <v>0</v>
          </cell>
          <cell r="T17">
            <v>9416500</v>
          </cell>
          <cell r="U17" t="str">
            <v>-</v>
          </cell>
          <cell r="V17">
            <v>0</v>
          </cell>
          <cell r="W17">
            <v>0</v>
          </cell>
          <cell r="X17">
            <v>0</v>
          </cell>
          <cell r="Y17">
            <v>9416500</v>
          </cell>
          <cell r="Z17" t="str">
            <v>-</v>
          </cell>
        </row>
        <row r="18">
          <cell r="D18">
            <v>9416500</v>
          </cell>
          <cell r="E18">
            <v>0</v>
          </cell>
          <cell r="F18">
            <v>9416500</v>
          </cell>
          <cell r="G18">
            <v>0</v>
          </cell>
          <cell r="H18">
            <v>9416500</v>
          </cell>
          <cell r="I18" t="str">
            <v>-</v>
          </cell>
          <cell r="J18">
            <v>0</v>
          </cell>
          <cell r="K18">
            <v>0</v>
          </cell>
          <cell r="L18">
            <v>0</v>
          </cell>
          <cell r="M18">
            <v>9416500</v>
          </cell>
          <cell r="N18" t="str">
            <v>-</v>
          </cell>
          <cell r="P18">
            <v>9416500</v>
          </cell>
          <cell r="Q18">
            <v>0</v>
          </cell>
          <cell r="R18">
            <v>9416500</v>
          </cell>
          <cell r="S18">
            <v>0</v>
          </cell>
          <cell r="T18">
            <v>9416500</v>
          </cell>
          <cell r="U18" t="str">
            <v>-</v>
          </cell>
          <cell r="V18">
            <v>0</v>
          </cell>
          <cell r="W18">
            <v>0</v>
          </cell>
          <cell r="X18">
            <v>0</v>
          </cell>
          <cell r="Y18">
            <v>9416500</v>
          </cell>
          <cell r="Z18" t="str">
            <v>-</v>
          </cell>
        </row>
        <row r="19">
          <cell r="D19">
            <v>929761.81</v>
          </cell>
          <cell r="E19">
            <v>0</v>
          </cell>
          <cell r="F19">
            <v>929761.81</v>
          </cell>
          <cell r="G19">
            <v>0</v>
          </cell>
          <cell r="H19">
            <v>929761.81</v>
          </cell>
          <cell r="I19" t="str">
            <v>-</v>
          </cell>
          <cell r="J19">
            <v>0</v>
          </cell>
          <cell r="K19">
            <v>0</v>
          </cell>
          <cell r="L19">
            <v>0</v>
          </cell>
          <cell r="M19">
            <v>929761.81</v>
          </cell>
          <cell r="N19" t="str">
            <v>-</v>
          </cell>
          <cell r="P19">
            <v>929761.81</v>
          </cell>
          <cell r="Q19">
            <v>0</v>
          </cell>
          <cell r="R19">
            <v>929761.81</v>
          </cell>
          <cell r="S19">
            <v>0</v>
          </cell>
          <cell r="T19">
            <v>929761.81</v>
          </cell>
          <cell r="U19" t="str">
            <v>-</v>
          </cell>
          <cell r="V19">
            <v>0</v>
          </cell>
          <cell r="W19">
            <v>0</v>
          </cell>
          <cell r="X19">
            <v>0</v>
          </cell>
          <cell r="Y19">
            <v>929761.81</v>
          </cell>
          <cell r="Z19" t="str">
            <v>-</v>
          </cell>
        </row>
        <row r="20">
          <cell r="D20">
            <v>929761.81</v>
          </cell>
          <cell r="E20">
            <v>0</v>
          </cell>
          <cell r="F20">
            <v>929761.81</v>
          </cell>
          <cell r="G20">
            <v>0</v>
          </cell>
          <cell r="H20">
            <v>929761.81</v>
          </cell>
          <cell r="I20" t="str">
            <v>-</v>
          </cell>
          <cell r="J20">
            <v>0</v>
          </cell>
          <cell r="K20">
            <v>0</v>
          </cell>
          <cell r="L20">
            <v>0</v>
          </cell>
          <cell r="M20">
            <v>929761.81</v>
          </cell>
          <cell r="N20" t="str">
            <v>-</v>
          </cell>
          <cell r="P20">
            <v>929761.81</v>
          </cell>
          <cell r="Q20">
            <v>0</v>
          </cell>
          <cell r="R20">
            <v>929761.81</v>
          </cell>
          <cell r="S20">
            <v>0</v>
          </cell>
          <cell r="T20">
            <v>929761.81</v>
          </cell>
          <cell r="U20" t="str">
            <v>-</v>
          </cell>
          <cell r="V20">
            <v>0</v>
          </cell>
          <cell r="W20">
            <v>0</v>
          </cell>
          <cell r="X20">
            <v>0</v>
          </cell>
          <cell r="Y20">
            <v>929761.81</v>
          </cell>
          <cell r="Z20" t="str">
            <v>-</v>
          </cell>
        </row>
        <row r="21">
          <cell r="D21">
            <v>416666.67</v>
          </cell>
          <cell r="E21">
            <v>0</v>
          </cell>
          <cell r="F21">
            <v>416666.67</v>
          </cell>
          <cell r="G21">
            <v>0</v>
          </cell>
          <cell r="H21">
            <v>416666.67</v>
          </cell>
          <cell r="I21" t="str">
            <v>-</v>
          </cell>
          <cell r="J21">
            <v>0</v>
          </cell>
          <cell r="K21">
            <v>0</v>
          </cell>
          <cell r="L21">
            <v>0</v>
          </cell>
          <cell r="M21">
            <v>416666.67</v>
          </cell>
          <cell r="N21" t="str">
            <v>-</v>
          </cell>
          <cell r="P21">
            <v>416666.67</v>
          </cell>
          <cell r="Q21">
            <v>0</v>
          </cell>
          <cell r="R21">
            <v>416666.67</v>
          </cell>
          <cell r="S21">
            <v>0</v>
          </cell>
          <cell r="T21">
            <v>416666.67</v>
          </cell>
          <cell r="U21" t="str">
            <v>-</v>
          </cell>
          <cell r="V21">
            <v>0</v>
          </cell>
          <cell r="W21">
            <v>0</v>
          </cell>
          <cell r="X21">
            <v>0</v>
          </cell>
          <cell r="Y21">
            <v>416666.67</v>
          </cell>
          <cell r="Z21" t="str">
            <v>-</v>
          </cell>
        </row>
        <row r="22">
          <cell r="D22">
            <v>416666.67</v>
          </cell>
          <cell r="E22">
            <v>0</v>
          </cell>
          <cell r="F22">
            <v>416666.67</v>
          </cell>
          <cell r="G22">
            <v>0</v>
          </cell>
          <cell r="H22">
            <v>416666.67</v>
          </cell>
          <cell r="I22" t="str">
            <v>-</v>
          </cell>
          <cell r="J22">
            <v>0</v>
          </cell>
          <cell r="K22">
            <v>0</v>
          </cell>
          <cell r="L22">
            <v>0</v>
          </cell>
          <cell r="M22">
            <v>416666.67</v>
          </cell>
          <cell r="N22" t="str">
            <v>-</v>
          </cell>
          <cell r="P22">
            <v>416666.67</v>
          </cell>
          <cell r="Q22">
            <v>0</v>
          </cell>
          <cell r="R22">
            <v>416666.67</v>
          </cell>
          <cell r="S22">
            <v>0</v>
          </cell>
          <cell r="T22">
            <v>416666.67</v>
          </cell>
          <cell r="U22" t="str">
            <v>-</v>
          </cell>
          <cell r="V22">
            <v>0</v>
          </cell>
          <cell r="W22">
            <v>0</v>
          </cell>
          <cell r="X22">
            <v>0</v>
          </cell>
          <cell r="Y22">
            <v>416666.67</v>
          </cell>
          <cell r="Z22" t="str">
            <v>-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 t="str">
            <v>-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 t="str">
            <v>-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 t="str">
            <v>-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-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-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-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-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-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-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-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-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-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 t="str">
            <v>-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 t="str">
            <v>-</v>
          </cell>
        </row>
        <row r="29">
          <cell r="D29">
            <v>10762928.48</v>
          </cell>
          <cell r="E29">
            <v>0</v>
          </cell>
          <cell r="F29">
            <v>10762928.48</v>
          </cell>
          <cell r="G29">
            <v>0</v>
          </cell>
          <cell r="H29">
            <v>10762928.48</v>
          </cell>
          <cell r="I29" t="str">
            <v>-</v>
          </cell>
          <cell r="J29">
            <v>0</v>
          </cell>
          <cell r="K29">
            <v>0</v>
          </cell>
          <cell r="L29">
            <v>0</v>
          </cell>
          <cell r="M29">
            <v>10762928.48</v>
          </cell>
          <cell r="N29" t="str">
            <v>-</v>
          </cell>
          <cell r="P29">
            <v>10762928.48</v>
          </cell>
          <cell r="Q29">
            <v>0</v>
          </cell>
          <cell r="R29">
            <v>10762928.48</v>
          </cell>
          <cell r="S29">
            <v>0</v>
          </cell>
          <cell r="T29">
            <v>10762928.48</v>
          </cell>
          <cell r="U29" t="str">
            <v>-</v>
          </cell>
          <cell r="V29">
            <v>0</v>
          </cell>
          <cell r="W29">
            <v>0</v>
          </cell>
          <cell r="X29">
            <v>0</v>
          </cell>
          <cell r="Y29">
            <v>10762928.48</v>
          </cell>
          <cell r="Z29" t="str">
            <v>-</v>
          </cell>
        </row>
        <row r="33">
          <cell r="D33">
            <v>3597198.05</v>
          </cell>
          <cell r="E33">
            <v>0</v>
          </cell>
          <cell r="F33">
            <v>3597198.05</v>
          </cell>
          <cell r="G33">
            <v>0</v>
          </cell>
          <cell r="H33">
            <v>3597198.05</v>
          </cell>
          <cell r="I33" t="str">
            <v>-</v>
          </cell>
          <cell r="J33">
            <v>0</v>
          </cell>
          <cell r="K33">
            <v>0</v>
          </cell>
          <cell r="L33">
            <v>0</v>
          </cell>
          <cell r="M33">
            <v>3597198.05</v>
          </cell>
          <cell r="N33" t="str">
            <v>-</v>
          </cell>
          <cell r="P33">
            <v>3597198.05</v>
          </cell>
          <cell r="Q33">
            <v>0</v>
          </cell>
          <cell r="R33">
            <v>3597198.05</v>
          </cell>
          <cell r="S33">
            <v>0</v>
          </cell>
          <cell r="T33">
            <v>3597198.05</v>
          </cell>
          <cell r="U33" t="str">
            <v>-</v>
          </cell>
          <cell r="V33">
            <v>0</v>
          </cell>
          <cell r="W33">
            <v>0</v>
          </cell>
          <cell r="X33">
            <v>0</v>
          </cell>
          <cell r="Y33">
            <v>3597198.05</v>
          </cell>
          <cell r="Z33" t="str">
            <v>-</v>
          </cell>
        </row>
        <row r="34">
          <cell r="D34">
            <v>124868.55</v>
          </cell>
          <cell r="E34">
            <v>0</v>
          </cell>
          <cell r="F34">
            <v>124868.55</v>
          </cell>
          <cell r="G34">
            <v>0</v>
          </cell>
          <cell r="H34">
            <v>124868.55</v>
          </cell>
          <cell r="I34" t="str">
            <v>-</v>
          </cell>
          <cell r="J34">
            <v>0</v>
          </cell>
          <cell r="K34">
            <v>0</v>
          </cell>
          <cell r="L34">
            <v>0</v>
          </cell>
          <cell r="M34">
            <v>124868.55</v>
          </cell>
          <cell r="N34" t="str">
            <v>-</v>
          </cell>
          <cell r="P34">
            <v>124868.55</v>
          </cell>
          <cell r="Q34">
            <v>0</v>
          </cell>
          <cell r="R34">
            <v>124868.55</v>
          </cell>
          <cell r="S34">
            <v>0</v>
          </cell>
          <cell r="T34">
            <v>124868.55</v>
          </cell>
          <cell r="U34" t="str">
            <v>-</v>
          </cell>
          <cell r="V34">
            <v>0</v>
          </cell>
          <cell r="W34">
            <v>0</v>
          </cell>
          <cell r="X34">
            <v>0</v>
          </cell>
          <cell r="Y34">
            <v>124868.55</v>
          </cell>
          <cell r="Z34" t="str">
            <v>-</v>
          </cell>
        </row>
        <row r="35">
          <cell r="D35">
            <v>929761.81</v>
          </cell>
          <cell r="E35">
            <v>0</v>
          </cell>
          <cell r="F35">
            <v>929761.81</v>
          </cell>
          <cell r="G35">
            <v>0</v>
          </cell>
          <cell r="H35">
            <v>929761.81</v>
          </cell>
          <cell r="I35" t="str">
            <v>-</v>
          </cell>
          <cell r="J35">
            <v>0</v>
          </cell>
          <cell r="K35">
            <v>0</v>
          </cell>
          <cell r="L35">
            <v>0</v>
          </cell>
          <cell r="M35">
            <v>929761.81</v>
          </cell>
          <cell r="N35" t="str">
            <v>-</v>
          </cell>
          <cell r="P35">
            <v>929761.81</v>
          </cell>
          <cell r="Q35">
            <v>0</v>
          </cell>
          <cell r="R35">
            <v>929761.81</v>
          </cell>
          <cell r="S35">
            <v>0</v>
          </cell>
          <cell r="T35">
            <v>929761.81</v>
          </cell>
          <cell r="U35" t="str">
            <v>-</v>
          </cell>
          <cell r="V35">
            <v>0</v>
          </cell>
          <cell r="W35">
            <v>0</v>
          </cell>
          <cell r="X35">
            <v>0</v>
          </cell>
          <cell r="Y35">
            <v>929761.81</v>
          </cell>
          <cell r="Z35" t="str">
            <v>-</v>
          </cell>
        </row>
        <row r="36">
          <cell r="D36">
            <v>445574</v>
          </cell>
          <cell r="E36">
            <v>0</v>
          </cell>
          <cell r="F36">
            <v>445574</v>
          </cell>
          <cell r="G36">
            <v>0</v>
          </cell>
          <cell r="H36">
            <v>445574</v>
          </cell>
          <cell r="I36" t="str">
            <v>-</v>
          </cell>
          <cell r="J36">
            <v>0</v>
          </cell>
          <cell r="K36">
            <v>0</v>
          </cell>
          <cell r="L36">
            <v>0</v>
          </cell>
          <cell r="M36">
            <v>445574</v>
          </cell>
          <cell r="N36" t="str">
            <v>-</v>
          </cell>
          <cell r="P36">
            <v>445574</v>
          </cell>
          <cell r="Q36">
            <v>0</v>
          </cell>
          <cell r="R36">
            <v>445574</v>
          </cell>
          <cell r="S36">
            <v>0</v>
          </cell>
          <cell r="T36">
            <v>445574</v>
          </cell>
          <cell r="U36" t="str">
            <v>-</v>
          </cell>
          <cell r="V36">
            <v>0</v>
          </cell>
          <cell r="W36">
            <v>0</v>
          </cell>
          <cell r="X36">
            <v>0</v>
          </cell>
          <cell r="Y36">
            <v>445574</v>
          </cell>
          <cell r="Z36" t="str">
            <v>-</v>
          </cell>
        </row>
        <row r="37">
          <cell r="D37">
            <v>151903.39000000001</v>
          </cell>
          <cell r="E37">
            <v>0</v>
          </cell>
          <cell r="F37">
            <v>151903.39000000001</v>
          </cell>
          <cell r="G37">
            <v>0</v>
          </cell>
          <cell r="H37">
            <v>151903.39000000001</v>
          </cell>
          <cell r="I37" t="str">
            <v>-</v>
          </cell>
          <cell r="J37">
            <v>0</v>
          </cell>
          <cell r="K37">
            <v>0</v>
          </cell>
          <cell r="L37">
            <v>0</v>
          </cell>
          <cell r="M37">
            <v>151903.39000000001</v>
          </cell>
          <cell r="N37" t="str">
            <v>-</v>
          </cell>
          <cell r="P37">
            <v>151903.39000000001</v>
          </cell>
          <cell r="Q37">
            <v>0</v>
          </cell>
          <cell r="R37">
            <v>151903.39000000001</v>
          </cell>
          <cell r="S37">
            <v>0</v>
          </cell>
          <cell r="T37">
            <v>151903.39000000001</v>
          </cell>
          <cell r="U37" t="str">
            <v>-</v>
          </cell>
          <cell r="V37">
            <v>0</v>
          </cell>
          <cell r="W37">
            <v>0</v>
          </cell>
          <cell r="X37">
            <v>0</v>
          </cell>
          <cell r="Y37">
            <v>151903.39000000001</v>
          </cell>
          <cell r="Z37" t="str">
            <v>-</v>
          </cell>
        </row>
        <row r="38">
          <cell r="D38">
            <v>5249305.8</v>
          </cell>
          <cell r="E38">
            <v>0</v>
          </cell>
          <cell r="F38">
            <v>5249305.8</v>
          </cell>
          <cell r="G38">
            <v>0</v>
          </cell>
          <cell r="H38">
            <v>5249305.8</v>
          </cell>
          <cell r="I38" t="str">
            <v>-</v>
          </cell>
          <cell r="J38">
            <v>0</v>
          </cell>
          <cell r="K38">
            <v>0</v>
          </cell>
          <cell r="L38">
            <v>0</v>
          </cell>
          <cell r="M38">
            <v>5249305.8</v>
          </cell>
          <cell r="N38" t="str">
            <v>-</v>
          </cell>
          <cell r="P38">
            <v>5249305.8</v>
          </cell>
          <cell r="Q38">
            <v>0</v>
          </cell>
          <cell r="R38">
            <v>5249305.8</v>
          </cell>
          <cell r="S38">
            <v>0</v>
          </cell>
          <cell r="T38">
            <v>5249305.8</v>
          </cell>
          <cell r="U38" t="str">
            <v>-</v>
          </cell>
          <cell r="V38">
            <v>0</v>
          </cell>
          <cell r="W38">
            <v>0</v>
          </cell>
          <cell r="X38">
            <v>0</v>
          </cell>
          <cell r="Y38">
            <v>5249305.8</v>
          </cell>
          <cell r="Z38" t="str">
            <v>-</v>
          </cell>
        </row>
        <row r="39">
          <cell r="D39">
            <v>975410.57</v>
          </cell>
          <cell r="E39">
            <v>0</v>
          </cell>
          <cell r="F39">
            <v>975410.57</v>
          </cell>
          <cell r="G39">
            <v>0</v>
          </cell>
          <cell r="H39">
            <v>975410.57</v>
          </cell>
          <cell r="I39" t="str">
            <v>-</v>
          </cell>
          <cell r="J39">
            <v>0</v>
          </cell>
          <cell r="K39">
            <v>0</v>
          </cell>
          <cell r="L39">
            <v>0</v>
          </cell>
          <cell r="M39">
            <v>975410.57</v>
          </cell>
          <cell r="N39" t="str">
            <v>-</v>
          </cell>
          <cell r="P39">
            <v>975410.57</v>
          </cell>
          <cell r="Q39">
            <v>0</v>
          </cell>
          <cell r="R39">
            <v>975410.57</v>
          </cell>
          <cell r="S39">
            <v>0</v>
          </cell>
          <cell r="T39">
            <v>975410.57</v>
          </cell>
          <cell r="U39" t="str">
            <v>-</v>
          </cell>
          <cell r="V39">
            <v>0</v>
          </cell>
          <cell r="W39">
            <v>0</v>
          </cell>
          <cell r="X39">
            <v>0</v>
          </cell>
          <cell r="Y39">
            <v>975410.57</v>
          </cell>
          <cell r="Z39" t="str">
            <v>-</v>
          </cell>
        </row>
        <row r="40">
          <cell r="D40">
            <v>975410.57</v>
          </cell>
          <cell r="E40">
            <v>0</v>
          </cell>
          <cell r="F40">
            <v>975410.57</v>
          </cell>
          <cell r="G40">
            <v>0</v>
          </cell>
          <cell r="H40">
            <v>975410.57</v>
          </cell>
          <cell r="I40" t="str">
            <v>-</v>
          </cell>
          <cell r="J40">
            <v>0</v>
          </cell>
          <cell r="K40">
            <v>0</v>
          </cell>
          <cell r="L40">
            <v>0</v>
          </cell>
          <cell r="M40">
            <v>975410.57</v>
          </cell>
          <cell r="N40" t="str">
            <v>-</v>
          </cell>
          <cell r="P40">
            <v>975410.57</v>
          </cell>
          <cell r="Q40">
            <v>0</v>
          </cell>
          <cell r="R40">
            <v>975410.57</v>
          </cell>
          <cell r="S40">
            <v>0</v>
          </cell>
          <cell r="T40">
            <v>975410.57</v>
          </cell>
          <cell r="U40" t="str">
            <v>-</v>
          </cell>
          <cell r="V40">
            <v>0</v>
          </cell>
          <cell r="W40">
            <v>0</v>
          </cell>
          <cell r="X40">
            <v>0</v>
          </cell>
          <cell r="Y40">
            <v>975410.57</v>
          </cell>
          <cell r="Z40" t="str">
            <v>-</v>
          </cell>
        </row>
        <row r="41">
          <cell r="D41">
            <v>1927268.12</v>
          </cell>
          <cell r="E41">
            <v>0</v>
          </cell>
          <cell r="F41">
            <v>1927268.12</v>
          </cell>
          <cell r="G41">
            <v>0</v>
          </cell>
          <cell r="H41">
            <v>1927268.12</v>
          </cell>
          <cell r="I41" t="str">
            <v>-</v>
          </cell>
          <cell r="J41">
            <v>0</v>
          </cell>
          <cell r="K41">
            <v>0</v>
          </cell>
          <cell r="L41">
            <v>0</v>
          </cell>
          <cell r="M41">
            <v>1927268.12</v>
          </cell>
          <cell r="N41" t="str">
            <v>-</v>
          </cell>
          <cell r="P41">
            <v>1927268.12</v>
          </cell>
          <cell r="Q41">
            <v>0</v>
          </cell>
          <cell r="R41">
            <v>1927268.12</v>
          </cell>
          <cell r="S41">
            <v>0</v>
          </cell>
          <cell r="T41">
            <v>1927268.12</v>
          </cell>
          <cell r="U41" t="str">
            <v>-</v>
          </cell>
          <cell r="V41">
            <v>0</v>
          </cell>
          <cell r="W41">
            <v>0</v>
          </cell>
          <cell r="X41">
            <v>0</v>
          </cell>
          <cell r="Y41">
            <v>1927268.12</v>
          </cell>
          <cell r="Z41" t="str">
            <v>-</v>
          </cell>
        </row>
        <row r="42">
          <cell r="D42">
            <v>1927268.12</v>
          </cell>
          <cell r="E42">
            <v>0</v>
          </cell>
          <cell r="F42">
            <v>1927268.12</v>
          </cell>
          <cell r="G42">
            <v>0</v>
          </cell>
          <cell r="H42">
            <v>1927268.12</v>
          </cell>
          <cell r="I42" t="str">
            <v>-</v>
          </cell>
          <cell r="J42">
            <v>0</v>
          </cell>
          <cell r="K42">
            <v>0</v>
          </cell>
          <cell r="L42">
            <v>0</v>
          </cell>
          <cell r="M42">
            <v>1927268.12</v>
          </cell>
          <cell r="N42" t="str">
            <v>-</v>
          </cell>
          <cell r="P42">
            <v>1927268.12</v>
          </cell>
          <cell r="Q42">
            <v>0</v>
          </cell>
          <cell r="R42">
            <v>1927268.12</v>
          </cell>
          <cell r="S42">
            <v>0</v>
          </cell>
          <cell r="T42">
            <v>1927268.12</v>
          </cell>
          <cell r="U42" t="str">
            <v>-</v>
          </cell>
          <cell r="V42">
            <v>0</v>
          </cell>
          <cell r="W42">
            <v>0</v>
          </cell>
          <cell r="X42">
            <v>0</v>
          </cell>
          <cell r="Y42">
            <v>1927268.12</v>
          </cell>
          <cell r="Z42" t="str">
            <v>-</v>
          </cell>
        </row>
        <row r="43">
          <cell r="D43">
            <v>91.79</v>
          </cell>
          <cell r="E43">
            <v>0</v>
          </cell>
          <cell r="F43">
            <v>91.79</v>
          </cell>
          <cell r="G43">
            <v>0</v>
          </cell>
          <cell r="H43">
            <v>91.79</v>
          </cell>
          <cell r="I43" t="str">
            <v>-</v>
          </cell>
          <cell r="J43">
            <v>0</v>
          </cell>
          <cell r="K43">
            <v>0</v>
          </cell>
          <cell r="L43">
            <v>0</v>
          </cell>
          <cell r="M43">
            <v>91.79</v>
          </cell>
          <cell r="N43" t="str">
            <v>-</v>
          </cell>
          <cell r="P43">
            <v>91.79</v>
          </cell>
          <cell r="Q43">
            <v>0</v>
          </cell>
          <cell r="R43">
            <v>91.79</v>
          </cell>
          <cell r="S43">
            <v>0</v>
          </cell>
          <cell r="T43">
            <v>91.79</v>
          </cell>
          <cell r="U43" t="str">
            <v>-</v>
          </cell>
          <cell r="V43">
            <v>0</v>
          </cell>
          <cell r="W43">
            <v>0</v>
          </cell>
          <cell r="X43">
            <v>0</v>
          </cell>
          <cell r="Y43">
            <v>91.79</v>
          </cell>
          <cell r="Z43" t="str">
            <v>-</v>
          </cell>
        </row>
        <row r="44">
          <cell r="D44">
            <v>91.79</v>
          </cell>
          <cell r="E44">
            <v>0</v>
          </cell>
          <cell r="F44">
            <v>91.79</v>
          </cell>
          <cell r="G44">
            <v>0</v>
          </cell>
          <cell r="H44">
            <v>91.79</v>
          </cell>
          <cell r="I44" t="str">
            <v>-</v>
          </cell>
          <cell r="J44">
            <v>0</v>
          </cell>
          <cell r="K44">
            <v>0</v>
          </cell>
          <cell r="L44">
            <v>0</v>
          </cell>
          <cell r="M44">
            <v>91.79</v>
          </cell>
          <cell r="N44" t="str">
            <v>-</v>
          </cell>
          <cell r="P44">
            <v>91.79</v>
          </cell>
          <cell r="Q44">
            <v>0</v>
          </cell>
          <cell r="R44">
            <v>91.79</v>
          </cell>
          <cell r="S44">
            <v>0</v>
          </cell>
          <cell r="T44">
            <v>91.79</v>
          </cell>
          <cell r="U44" t="str">
            <v>-</v>
          </cell>
          <cell r="V44">
            <v>0</v>
          </cell>
          <cell r="W44">
            <v>0</v>
          </cell>
          <cell r="X44">
            <v>0</v>
          </cell>
          <cell r="Y44">
            <v>91.79</v>
          </cell>
          <cell r="Z44" t="str">
            <v>-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-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 t="str">
            <v>-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-</v>
          </cell>
        </row>
        <row r="46">
          <cell r="D46">
            <v>17477.96</v>
          </cell>
          <cell r="E46">
            <v>0</v>
          </cell>
          <cell r="F46">
            <v>17477.96</v>
          </cell>
          <cell r="G46">
            <v>0</v>
          </cell>
          <cell r="H46">
            <v>17477.96</v>
          </cell>
          <cell r="I46" t="str">
            <v>-</v>
          </cell>
          <cell r="J46">
            <v>0</v>
          </cell>
          <cell r="K46">
            <v>0</v>
          </cell>
          <cell r="L46">
            <v>0</v>
          </cell>
          <cell r="M46">
            <v>17477.96</v>
          </cell>
          <cell r="N46" t="str">
            <v>-</v>
          </cell>
          <cell r="P46">
            <v>17477.96</v>
          </cell>
          <cell r="Q46">
            <v>0</v>
          </cell>
          <cell r="R46">
            <v>17477.96</v>
          </cell>
          <cell r="S46">
            <v>0</v>
          </cell>
          <cell r="T46">
            <v>17477.96</v>
          </cell>
          <cell r="U46" t="str">
            <v>-</v>
          </cell>
          <cell r="V46">
            <v>0</v>
          </cell>
          <cell r="W46">
            <v>0</v>
          </cell>
          <cell r="X46">
            <v>0</v>
          </cell>
          <cell r="Y46">
            <v>17477.96</v>
          </cell>
          <cell r="Z46" t="str">
            <v>-</v>
          </cell>
        </row>
        <row r="47">
          <cell r="D47">
            <v>17477.96</v>
          </cell>
          <cell r="E47">
            <v>0</v>
          </cell>
          <cell r="F47">
            <v>17477.96</v>
          </cell>
          <cell r="G47">
            <v>0</v>
          </cell>
          <cell r="H47">
            <v>17477.96</v>
          </cell>
          <cell r="I47" t="str">
            <v>-</v>
          </cell>
          <cell r="J47">
            <v>0</v>
          </cell>
          <cell r="K47">
            <v>0</v>
          </cell>
          <cell r="L47">
            <v>0</v>
          </cell>
          <cell r="M47">
            <v>17477.96</v>
          </cell>
          <cell r="N47" t="str">
            <v>-</v>
          </cell>
          <cell r="P47">
            <v>17477.96</v>
          </cell>
          <cell r="Q47">
            <v>0</v>
          </cell>
          <cell r="R47">
            <v>17477.96</v>
          </cell>
          <cell r="S47">
            <v>0</v>
          </cell>
          <cell r="T47">
            <v>17477.96</v>
          </cell>
          <cell r="U47" t="str">
            <v>-</v>
          </cell>
          <cell r="V47">
            <v>0</v>
          </cell>
          <cell r="W47">
            <v>0</v>
          </cell>
          <cell r="X47">
            <v>0</v>
          </cell>
          <cell r="Y47">
            <v>17477.96</v>
          </cell>
          <cell r="Z47" t="str">
            <v>-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-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 t="str">
            <v>-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-</v>
          </cell>
        </row>
        <row r="49">
          <cell r="D49">
            <v>5023.1499999999996</v>
          </cell>
          <cell r="E49">
            <v>0</v>
          </cell>
          <cell r="F49">
            <v>5023.1499999999996</v>
          </cell>
          <cell r="G49">
            <v>0</v>
          </cell>
          <cell r="H49">
            <v>5023.1499999999996</v>
          </cell>
          <cell r="I49" t="str">
            <v>-</v>
          </cell>
          <cell r="J49">
            <v>0</v>
          </cell>
          <cell r="K49">
            <v>0</v>
          </cell>
          <cell r="L49">
            <v>0</v>
          </cell>
          <cell r="M49">
            <v>5023.1499999999996</v>
          </cell>
          <cell r="N49" t="str">
            <v>-</v>
          </cell>
          <cell r="P49">
            <v>5023.1499999999996</v>
          </cell>
          <cell r="Q49">
            <v>0</v>
          </cell>
          <cell r="R49">
            <v>5023.1499999999996</v>
          </cell>
          <cell r="S49">
            <v>0</v>
          </cell>
          <cell r="T49">
            <v>5023.1499999999996</v>
          </cell>
          <cell r="U49" t="str">
            <v>-</v>
          </cell>
          <cell r="V49">
            <v>0</v>
          </cell>
          <cell r="W49">
            <v>0</v>
          </cell>
          <cell r="X49">
            <v>0</v>
          </cell>
          <cell r="Y49">
            <v>5023.1499999999996</v>
          </cell>
          <cell r="Z49" t="str">
            <v>-</v>
          </cell>
        </row>
        <row r="50">
          <cell r="D50">
            <v>1572.61</v>
          </cell>
          <cell r="E50">
            <v>0</v>
          </cell>
          <cell r="F50">
            <v>1572.61</v>
          </cell>
          <cell r="G50">
            <v>0</v>
          </cell>
          <cell r="H50">
            <v>1572.61</v>
          </cell>
          <cell r="I50" t="str">
            <v>-</v>
          </cell>
          <cell r="J50">
            <v>0</v>
          </cell>
          <cell r="K50">
            <v>0</v>
          </cell>
          <cell r="L50">
            <v>0</v>
          </cell>
          <cell r="M50">
            <v>1572.61</v>
          </cell>
          <cell r="N50" t="str">
            <v>-</v>
          </cell>
          <cell r="P50">
            <v>1572.61</v>
          </cell>
          <cell r="Q50">
            <v>0</v>
          </cell>
          <cell r="R50">
            <v>1572.61</v>
          </cell>
          <cell r="S50">
            <v>0</v>
          </cell>
          <cell r="T50">
            <v>1572.61</v>
          </cell>
          <cell r="U50" t="str">
            <v>-</v>
          </cell>
          <cell r="V50">
            <v>0</v>
          </cell>
          <cell r="W50">
            <v>0</v>
          </cell>
          <cell r="X50">
            <v>0</v>
          </cell>
          <cell r="Y50">
            <v>1572.61</v>
          </cell>
          <cell r="Z50" t="str">
            <v>-</v>
          </cell>
        </row>
        <row r="51">
          <cell r="D51">
            <v>6595.76</v>
          </cell>
          <cell r="E51">
            <v>0</v>
          </cell>
          <cell r="F51">
            <v>6595.76</v>
          </cell>
          <cell r="G51">
            <v>0</v>
          </cell>
          <cell r="H51">
            <v>6595.76</v>
          </cell>
          <cell r="I51" t="str">
            <v>-</v>
          </cell>
          <cell r="J51">
            <v>0</v>
          </cell>
          <cell r="K51">
            <v>0</v>
          </cell>
          <cell r="L51">
            <v>0</v>
          </cell>
          <cell r="M51">
            <v>6595.76</v>
          </cell>
          <cell r="N51" t="str">
            <v>-</v>
          </cell>
          <cell r="P51">
            <v>6595.76</v>
          </cell>
          <cell r="Q51">
            <v>0</v>
          </cell>
          <cell r="R51">
            <v>6595.76</v>
          </cell>
          <cell r="S51">
            <v>0</v>
          </cell>
          <cell r="T51">
            <v>6595.76</v>
          </cell>
          <cell r="U51" t="str">
            <v>-</v>
          </cell>
          <cell r="V51">
            <v>0</v>
          </cell>
          <cell r="W51">
            <v>0</v>
          </cell>
          <cell r="X51">
            <v>0</v>
          </cell>
          <cell r="Y51">
            <v>6595.76</v>
          </cell>
          <cell r="Z51" t="str">
            <v>-</v>
          </cell>
        </row>
        <row r="52">
          <cell r="D52">
            <v>200</v>
          </cell>
          <cell r="E52">
            <v>0</v>
          </cell>
          <cell r="F52">
            <v>200</v>
          </cell>
          <cell r="G52">
            <v>0</v>
          </cell>
          <cell r="H52">
            <v>200</v>
          </cell>
          <cell r="I52" t="str">
            <v>-</v>
          </cell>
          <cell r="J52">
            <v>0</v>
          </cell>
          <cell r="K52">
            <v>0</v>
          </cell>
          <cell r="L52">
            <v>0</v>
          </cell>
          <cell r="M52">
            <v>200</v>
          </cell>
          <cell r="N52" t="str">
            <v>-</v>
          </cell>
          <cell r="P52">
            <v>200</v>
          </cell>
          <cell r="Q52">
            <v>0</v>
          </cell>
          <cell r="R52">
            <v>200</v>
          </cell>
          <cell r="S52">
            <v>0</v>
          </cell>
          <cell r="T52">
            <v>200</v>
          </cell>
          <cell r="U52" t="str">
            <v>-</v>
          </cell>
          <cell r="V52">
            <v>0</v>
          </cell>
          <cell r="W52">
            <v>0</v>
          </cell>
          <cell r="X52">
            <v>0</v>
          </cell>
          <cell r="Y52">
            <v>200</v>
          </cell>
          <cell r="Z52" t="str">
            <v>-</v>
          </cell>
        </row>
        <row r="53">
          <cell r="D53">
            <v>200</v>
          </cell>
          <cell r="E53">
            <v>0</v>
          </cell>
          <cell r="F53">
            <v>200</v>
          </cell>
          <cell r="G53">
            <v>0</v>
          </cell>
          <cell r="H53">
            <v>200</v>
          </cell>
          <cell r="I53" t="str">
            <v>-</v>
          </cell>
          <cell r="J53">
            <v>0</v>
          </cell>
          <cell r="K53">
            <v>0</v>
          </cell>
          <cell r="L53">
            <v>0</v>
          </cell>
          <cell r="M53">
            <v>200</v>
          </cell>
          <cell r="N53" t="str">
            <v>-</v>
          </cell>
          <cell r="P53">
            <v>200</v>
          </cell>
          <cell r="Q53">
            <v>0</v>
          </cell>
          <cell r="R53">
            <v>200</v>
          </cell>
          <cell r="S53">
            <v>0</v>
          </cell>
          <cell r="T53">
            <v>200</v>
          </cell>
          <cell r="U53" t="str">
            <v>-</v>
          </cell>
          <cell r="V53">
            <v>0</v>
          </cell>
          <cell r="W53">
            <v>0</v>
          </cell>
          <cell r="X53">
            <v>0</v>
          </cell>
          <cell r="Y53">
            <v>200</v>
          </cell>
          <cell r="Z53" t="str">
            <v>-</v>
          </cell>
        </row>
        <row r="54">
          <cell r="D54">
            <v>3199770</v>
          </cell>
          <cell r="E54">
            <v>0</v>
          </cell>
          <cell r="F54">
            <v>3199770</v>
          </cell>
          <cell r="G54">
            <v>0</v>
          </cell>
          <cell r="H54">
            <v>3199770</v>
          </cell>
          <cell r="I54" t="str">
            <v>-</v>
          </cell>
          <cell r="J54">
            <v>0</v>
          </cell>
          <cell r="K54">
            <v>0</v>
          </cell>
          <cell r="L54">
            <v>0</v>
          </cell>
          <cell r="M54">
            <v>3199770</v>
          </cell>
          <cell r="N54" t="str">
            <v>-</v>
          </cell>
          <cell r="P54">
            <v>3199770</v>
          </cell>
          <cell r="Q54">
            <v>0</v>
          </cell>
          <cell r="R54">
            <v>3199770</v>
          </cell>
          <cell r="S54">
            <v>0</v>
          </cell>
          <cell r="T54">
            <v>3199770</v>
          </cell>
          <cell r="U54" t="str">
            <v>-</v>
          </cell>
          <cell r="V54">
            <v>0</v>
          </cell>
          <cell r="W54">
            <v>0</v>
          </cell>
          <cell r="X54">
            <v>0</v>
          </cell>
          <cell r="Y54">
            <v>3199770</v>
          </cell>
          <cell r="Z54" t="str">
            <v>-</v>
          </cell>
        </row>
        <row r="55">
          <cell r="D55">
            <v>3199770</v>
          </cell>
          <cell r="E55">
            <v>0</v>
          </cell>
          <cell r="F55">
            <v>3199770</v>
          </cell>
          <cell r="G55">
            <v>0</v>
          </cell>
          <cell r="H55">
            <v>3199770</v>
          </cell>
          <cell r="I55" t="str">
            <v>-</v>
          </cell>
          <cell r="J55">
            <v>0</v>
          </cell>
          <cell r="K55">
            <v>0</v>
          </cell>
          <cell r="L55">
            <v>0</v>
          </cell>
          <cell r="M55">
            <v>3199770</v>
          </cell>
          <cell r="N55" t="str">
            <v>-</v>
          </cell>
          <cell r="P55">
            <v>3199770</v>
          </cell>
          <cell r="Q55">
            <v>0</v>
          </cell>
          <cell r="R55">
            <v>3199770</v>
          </cell>
          <cell r="S55">
            <v>0</v>
          </cell>
          <cell r="T55">
            <v>3199770</v>
          </cell>
          <cell r="U55" t="str">
            <v>-</v>
          </cell>
          <cell r="V55">
            <v>0</v>
          </cell>
          <cell r="W55">
            <v>0</v>
          </cell>
          <cell r="X55">
            <v>0</v>
          </cell>
          <cell r="Y55">
            <v>3199770</v>
          </cell>
          <cell r="Z55" t="str">
            <v>-</v>
          </cell>
        </row>
        <row r="56">
          <cell r="D56">
            <v>716.72</v>
          </cell>
          <cell r="E56">
            <v>0</v>
          </cell>
          <cell r="F56">
            <v>716.72</v>
          </cell>
          <cell r="G56">
            <v>0</v>
          </cell>
          <cell r="H56">
            <v>716.72</v>
          </cell>
          <cell r="I56" t="str">
            <v>-</v>
          </cell>
          <cell r="J56">
            <v>0</v>
          </cell>
          <cell r="K56">
            <v>0</v>
          </cell>
          <cell r="L56">
            <v>0</v>
          </cell>
          <cell r="M56">
            <v>716.72</v>
          </cell>
          <cell r="N56" t="str">
            <v>-</v>
          </cell>
          <cell r="P56">
            <v>716.72</v>
          </cell>
          <cell r="Q56">
            <v>0</v>
          </cell>
          <cell r="R56">
            <v>716.72</v>
          </cell>
          <cell r="S56">
            <v>0</v>
          </cell>
          <cell r="T56">
            <v>716.72</v>
          </cell>
          <cell r="U56" t="str">
            <v>-</v>
          </cell>
          <cell r="V56">
            <v>0</v>
          </cell>
          <cell r="W56">
            <v>0</v>
          </cell>
          <cell r="X56">
            <v>0</v>
          </cell>
          <cell r="Y56">
            <v>716.72</v>
          </cell>
          <cell r="Z56" t="str">
            <v>-</v>
          </cell>
        </row>
        <row r="57">
          <cell r="D57">
            <v>716.72</v>
          </cell>
          <cell r="E57">
            <v>0</v>
          </cell>
          <cell r="F57">
            <v>716.72</v>
          </cell>
          <cell r="G57">
            <v>0</v>
          </cell>
          <cell r="H57">
            <v>716.72</v>
          </cell>
          <cell r="I57" t="str">
            <v>-</v>
          </cell>
          <cell r="J57">
            <v>0</v>
          </cell>
          <cell r="K57">
            <v>0</v>
          </cell>
          <cell r="L57">
            <v>0</v>
          </cell>
          <cell r="M57">
            <v>716.72</v>
          </cell>
          <cell r="N57" t="str">
            <v>-</v>
          </cell>
          <cell r="P57">
            <v>716.72</v>
          </cell>
          <cell r="Q57">
            <v>0</v>
          </cell>
          <cell r="R57">
            <v>716.72</v>
          </cell>
          <cell r="S57">
            <v>0</v>
          </cell>
          <cell r="T57">
            <v>716.72</v>
          </cell>
          <cell r="U57" t="str">
            <v>-</v>
          </cell>
          <cell r="V57">
            <v>0</v>
          </cell>
          <cell r="W57">
            <v>0</v>
          </cell>
          <cell r="X57">
            <v>0</v>
          </cell>
          <cell r="Y57">
            <v>716.72</v>
          </cell>
          <cell r="Z57" t="str">
            <v>-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 t="str">
            <v>-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-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-</v>
          </cell>
        </row>
        <row r="59">
          <cell r="D59">
            <v>0.01</v>
          </cell>
          <cell r="E59">
            <v>0</v>
          </cell>
          <cell r="F59">
            <v>0.01</v>
          </cell>
          <cell r="G59">
            <v>0</v>
          </cell>
          <cell r="H59">
            <v>0.01</v>
          </cell>
          <cell r="I59" t="str">
            <v>-</v>
          </cell>
          <cell r="J59">
            <v>0</v>
          </cell>
          <cell r="K59">
            <v>0</v>
          </cell>
          <cell r="L59">
            <v>0</v>
          </cell>
          <cell r="M59">
            <v>0.01</v>
          </cell>
          <cell r="N59" t="str">
            <v>-</v>
          </cell>
          <cell r="P59">
            <v>0.01</v>
          </cell>
          <cell r="Q59">
            <v>0</v>
          </cell>
          <cell r="R59">
            <v>0.01</v>
          </cell>
          <cell r="S59">
            <v>0</v>
          </cell>
          <cell r="T59">
            <v>0.01</v>
          </cell>
          <cell r="U59" t="str">
            <v>-</v>
          </cell>
          <cell r="V59">
            <v>0</v>
          </cell>
          <cell r="W59">
            <v>0</v>
          </cell>
          <cell r="X59">
            <v>0</v>
          </cell>
          <cell r="Y59">
            <v>0.01</v>
          </cell>
          <cell r="Z59" t="str">
            <v>-</v>
          </cell>
        </row>
        <row r="60">
          <cell r="D60">
            <v>513.70000000000005</v>
          </cell>
          <cell r="E60">
            <v>0</v>
          </cell>
          <cell r="F60">
            <v>513.70000000000005</v>
          </cell>
          <cell r="G60">
            <v>0</v>
          </cell>
          <cell r="H60">
            <v>513.70000000000005</v>
          </cell>
          <cell r="I60" t="str">
            <v>-</v>
          </cell>
          <cell r="J60">
            <v>0</v>
          </cell>
          <cell r="K60">
            <v>0</v>
          </cell>
          <cell r="L60">
            <v>0</v>
          </cell>
          <cell r="M60">
            <v>513.70000000000005</v>
          </cell>
          <cell r="N60" t="str">
            <v>-</v>
          </cell>
          <cell r="P60">
            <v>513.70000000000005</v>
          </cell>
          <cell r="Q60">
            <v>0</v>
          </cell>
          <cell r="R60">
            <v>513.70000000000005</v>
          </cell>
          <cell r="S60">
            <v>0</v>
          </cell>
          <cell r="T60">
            <v>513.70000000000005</v>
          </cell>
          <cell r="U60" t="str">
            <v>-</v>
          </cell>
          <cell r="V60">
            <v>0</v>
          </cell>
          <cell r="W60">
            <v>0</v>
          </cell>
          <cell r="X60">
            <v>0</v>
          </cell>
          <cell r="Y60">
            <v>513.70000000000005</v>
          </cell>
          <cell r="Z60" t="str">
            <v>-</v>
          </cell>
        </row>
        <row r="61">
          <cell r="D61">
            <v>66.349999999999994</v>
          </cell>
          <cell r="E61">
            <v>0</v>
          </cell>
          <cell r="F61">
            <v>66.349999999999994</v>
          </cell>
          <cell r="G61">
            <v>0</v>
          </cell>
          <cell r="H61">
            <v>66.349999999999994</v>
          </cell>
          <cell r="I61" t="str">
            <v>-</v>
          </cell>
          <cell r="J61">
            <v>0</v>
          </cell>
          <cell r="K61">
            <v>0</v>
          </cell>
          <cell r="L61">
            <v>0</v>
          </cell>
          <cell r="M61">
            <v>66.349999999999994</v>
          </cell>
          <cell r="N61" t="str">
            <v>-</v>
          </cell>
          <cell r="P61">
            <v>66.349999999999994</v>
          </cell>
          <cell r="Q61">
            <v>0</v>
          </cell>
          <cell r="R61">
            <v>66.349999999999994</v>
          </cell>
          <cell r="S61">
            <v>0</v>
          </cell>
          <cell r="T61">
            <v>66.349999999999994</v>
          </cell>
          <cell r="U61" t="str">
            <v>-</v>
          </cell>
          <cell r="V61">
            <v>0</v>
          </cell>
          <cell r="W61">
            <v>0</v>
          </cell>
          <cell r="X61">
            <v>0</v>
          </cell>
          <cell r="Y61">
            <v>66.349999999999994</v>
          </cell>
          <cell r="Z61" t="str">
            <v>-</v>
          </cell>
        </row>
        <row r="62">
          <cell r="D62">
            <v>580.05999999999995</v>
          </cell>
          <cell r="E62">
            <v>0</v>
          </cell>
          <cell r="F62">
            <v>580.05999999999995</v>
          </cell>
          <cell r="G62">
            <v>0</v>
          </cell>
          <cell r="H62">
            <v>580.05999999999995</v>
          </cell>
          <cell r="I62" t="str">
            <v>-</v>
          </cell>
          <cell r="J62">
            <v>0</v>
          </cell>
          <cell r="K62">
            <v>0</v>
          </cell>
          <cell r="L62">
            <v>0</v>
          </cell>
          <cell r="M62">
            <v>580.05999999999995</v>
          </cell>
          <cell r="N62" t="str">
            <v>-</v>
          </cell>
          <cell r="P62">
            <v>580.05999999999995</v>
          </cell>
          <cell r="Q62">
            <v>0</v>
          </cell>
          <cell r="R62">
            <v>580.05999999999995</v>
          </cell>
          <cell r="S62">
            <v>0</v>
          </cell>
          <cell r="T62">
            <v>580.05999999999995</v>
          </cell>
          <cell r="U62" t="str">
            <v>-</v>
          </cell>
          <cell r="V62">
            <v>0</v>
          </cell>
          <cell r="W62">
            <v>0</v>
          </cell>
          <cell r="X62">
            <v>0</v>
          </cell>
          <cell r="Y62">
            <v>580.05999999999995</v>
          </cell>
          <cell r="Z62" t="str">
            <v>-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 t="str">
            <v>-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 t="str">
            <v>-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-</v>
          </cell>
        </row>
        <row r="64">
          <cell r="D64">
            <v>166666.67000000001</v>
          </cell>
          <cell r="E64">
            <v>0</v>
          </cell>
          <cell r="F64">
            <v>166666.67000000001</v>
          </cell>
          <cell r="G64">
            <v>0</v>
          </cell>
          <cell r="H64">
            <v>166666.67000000001</v>
          </cell>
          <cell r="I64" t="str">
            <v>-</v>
          </cell>
          <cell r="J64">
            <v>0</v>
          </cell>
          <cell r="K64">
            <v>0</v>
          </cell>
          <cell r="L64">
            <v>0</v>
          </cell>
          <cell r="M64">
            <v>166666.67000000001</v>
          </cell>
          <cell r="N64" t="str">
            <v>-</v>
          </cell>
          <cell r="P64">
            <v>166666.67000000001</v>
          </cell>
          <cell r="Q64">
            <v>0</v>
          </cell>
          <cell r="R64">
            <v>166666.67000000001</v>
          </cell>
          <cell r="S64">
            <v>0</v>
          </cell>
          <cell r="T64">
            <v>166666.67000000001</v>
          </cell>
          <cell r="U64" t="str">
            <v>-</v>
          </cell>
          <cell r="V64">
            <v>0</v>
          </cell>
          <cell r="W64">
            <v>0</v>
          </cell>
          <cell r="X64">
            <v>0</v>
          </cell>
          <cell r="Y64">
            <v>166666.67000000001</v>
          </cell>
          <cell r="Z64" t="str">
            <v>-</v>
          </cell>
        </row>
        <row r="65">
          <cell r="D65">
            <v>166666.67000000001</v>
          </cell>
          <cell r="E65">
            <v>0</v>
          </cell>
          <cell r="F65">
            <v>166666.67000000001</v>
          </cell>
          <cell r="G65">
            <v>0</v>
          </cell>
          <cell r="H65">
            <v>166666.67000000001</v>
          </cell>
          <cell r="I65" t="str">
            <v>-</v>
          </cell>
          <cell r="J65">
            <v>0</v>
          </cell>
          <cell r="K65">
            <v>0</v>
          </cell>
          <cell r="L65">
            <v>0</v>
          </cell>
          <cell r="M65">
            <v>166666.67000000001</v>
          </cell>
          <cell r="N65" t="str">
            <v>-</v>
          </cell>
          <cell r="P65">
            <v>166666.67000000001</v>
          </cell>
          <cell r="Q65">
            <v>0</v>
          </cell>
          <cell r="R65">
            <v>166666.67000000001</v>
          </cell>
          <cell r="S65">
            <v>0</v>
          </cell>
          <cell r="T65">
            <v>166666.67000000001</v>
          </cell>
          <cell r="U65" t="str">
            <v>-</v>
          </cell>
          <cell r="V65">
            <v>0</v>
          </cell>
          <cell r="W65">
            <v>0</v>
          </cell>
          <cell r="X65">
            <v>0</v>
          </cell>
          <cell r="Y65">
            <v>166666.67000000001</v>
          </cell>
          <cell r="Z65" t="str">
            <v>-</v>
          </cell>
        </row>
        <row r="66">
          <cell r="D66">
            <v>13535.09</v>
          </cell>
          <cell r="E66">
            <v>0</v>
          </cell>
          <cell r="F66">
            <v>13535.09</v>
          </cell>
          <cell r="G66">
            <v>0</v>
          </cell>
          <cell r="H66">
            <v>13535.09</v>
          </cell>
          <cell r="I66" t="str">
            <v>-</v>
          </cell>
          <cell r="J66">
            <v>0</v>
          </cell>
          <cell r="K66">
            <v>0</v>
          </cell>
          <cell r="L66">
            <v>0</v>
          </cell>
          <cell r="M66">
            <v>13535.09</v>
          </cell>
          <cell r="N66" t="str">
            <v>-</v>
          </cell>
          <cell r="P66">
            <v>13535.09</v>
          </cell>
          <cell r="Q66">
            <v>0</v>
          </cell>
          <cell r="R66">
            <v>13535.09</v>
          </cell>
          <cell r="S66">
            <v>0</v>
          </cell>
          <cell r="T66">
            <v>13535.09</v>
          </cell>
          <cell r="U66" t="str">
            <v>-</v>
          </cell>
          <cell r="V66">
            <v>0</v>
          </cell>
          <cell r="W66">
            <v>0</v>
          </cell>
          <cell r="X66">
            <v>0</v>
          </cell>
          <cell r="Y66">
            <v>13535.09</v>
          </cell>
          <cell r="Z66" t="str">
            <v>-</v>
          </cell>
        </row>
        <row r="67">
          <cell r="D67">
            <v>13535.09</v>
          </cell>
          <cell r="E67">
            <v>0</v>
          </cell>
          <cell r="F67">
            <v>13535.09</v>
          </cell>
          <cell r="G67">
            <v>0</v>
          </cell>
          <cell r="H67">
            <v>13535.09</v>
          </cell>
          <cell r="I67" t="str">
            <v>-</v>
          </cell>
          <cell r="J67">
            <v>0</v>
          </cell>
          <cell r="K67">
            <v>0</v>
          </cell>
          <cell r="L67">
            <v>0</v>
          </cell>
          <cell r="M67">
            <v>13535.09</v>
          </cell>
          <cell r="N67" t="str">
            <v>-</v>
          </cell>
          <cell r="P67">
            <v>13535.09</v>
          </cell>
          <cell r="Q67">
            <v>0</v>
          </cell>
          <cell r="R67">
            <v>13535.09</v>
          </cell>
          <cell r="S67">
            <v>0</v>
          </cell>
          <cell r="T67">
            <v>13535.09</v>
          </cell>
          <cell r="U67" t="str">
            <v>-</v>
          </cell>
          <cell r="V67">
            <v>0</v>
          </cell>
          <cell r="W67">
            <v>0</v>
          </cell>
          <cell r="X67">
            <v>0</v>
          </cell>
          <cell r="Y67">
            <v>13535.09</v>
          </cell>
          <cell r="Z67" t="str">
            <v>-</v>
          </cell>
        </row>
        <row r="68">
          <cell r="D68">
            <v>29197.1</v>
          </cell>
          <cell r="E68">
            <v>0</v>
          </cell>
          <cell r="F68">
            <v>29197.1</v>
          </cell>
          <cell r="G68">
            <v>0</v>
          </cell>
          <cell r="H68">
            <v>29197.1</v>
          </cell>
          <cell r="I68" t="str">
            <v>-</v>
          </cell>
          <cell r="J68">
            <v>0</v>
          </cell>
          <cell r="K68">
            <v>0</v>
          </cell>
          <cell r="L68">
            <v>0</v>
          </cell>
          <cell r="M68">
            <v>29197.1</v>
          </cell>
          <cell r="N68" t="str">
            <v>-</v>
          </cell>
          <cell r="P68">
            <v>29197.1</v>
          </cell>
          <cell r="Q68">
            <v>0</v>
          </cell>
          <cell r="R68">
            <v>29197.1</v>
          </cell>
          <cell r="S68">
            <v>0</v>
          </cell>
          <cell r="T68">
            <v>29197.1</v>
          </cell>
          <cell r="U68" t="str">
            <v>-</v>
          </cell>
          <cell r="V68">
            <v>0</v>
          </cell>
          <cell r="W68">
            <v>0</v>
          </cell>
          <cell r="X68">
            <v>0</v>
          </cell>
          <cell r="Y68">
            <v>29197.1</v>
          </cell>
          <cell r="Z68" t="str">
            <v>-</v>
          </cell>
        </row>
        <row r="69">
          <cell r="D69">
            <v>-3.01</v>
          </cell>
          <cell r="E69">
            <v>0</v>
          </cell>
          <cell r="F69">
            <v>-3.01</v>
          </cell>
          <cell r="G69">
            <v>0</v>
          </cell>
          <cell r="H69">
            <v>-3.01</v>
          </cell>
          <cell r="I69" t="str">
            <v>-</v>
          </cell>
          <cell r="J69">
            <v>0</v>
          </cell>
          <cell r="K69">
            <v>0</v>
          </cell>
          <cell r="L69">
            <v>0</v>
          </cell>
          <cell r="M69">
            <v>-3.01</v>
          </cell>
          <cell r="N69" t="str">
            <v>-</v>
          </cell>
          <cell r="P69">
            <v>-3.01</v>
          </cell>
          <cell r="Q69">
            <v>0</v>
          </cell>
          <cell r="R69">
            <v>-3.01</v>
          </cell>
          <cell r="S69">
            <v>0</v>
          </cell>
          <cell r="T69">
            <v>-3.01</v>
          </cell>
          <cell r="U69" t="str">
            <v>-</v>
          </cell>
          <cell r="V69">
            <v>0</v>
          </cell>
          <cell r="W69">
            <v>0</v>
          </cell>
          <cell r="X69">
            <v>0</v>
          </cell>
          <cell r="Y69">
            <v>-3.01</v>
          </cell>
          <cell r="Z69" t="str">
            <v>-</v>
          </cell>
        </row>
        <row r="70">
          <cell r="D70">
            <v>29194.09</v>
          </cell>
          <cell r="E70">
            <v>0</v>
          </cell>
          <cell r="F70">
            <v>29194.09</v>
          </cell>
          <cell r="G70">
            <v>0</v>
          </cell>
          <cell r="H70">
            <v>29194.09</v>
          </cell>
          <cell r="I70" t="str">
            <v>-</v>
          </cell>
          <cell r="J70">
            <v>0</v>
          </cell>
          <cell r="K70">
            <v>0</v>
          </cell>
          <cell r="L70">
            <v>0</v>
          </cell>
          <cell r="M70">
            <v>29194.09</v>
          </cell>
          <cell r="N70" t="str">
            <v>-</v>
          </cell>
          <cell r="P70">
            <v>29194.09</v>
          </cell>
          <cell r="Q70">
            <v>0</v>
          </cell>
          <cell r="R70">
            <v>29194.09</v>
          </cell>
          <cell r="S70">
            <v>0</v>
          </cell>
          <cell r="T70">
            <v>29194.09</v>
          </cell>
          <cell r="U70" t="str">
            <v>-</v>
          </cell>
          <cell r="V70">
            <v>0</v>
          </cell>
          <cell r="W70">
            <v>0</v>
          </cell>
          <cell r="X70">
            <v>0</v>
          </cell>
          <cell r="Y70">
            <v>29194.09</v>
          </cell>
          <cell r="Z70" t="str">
            <v>-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 t="str">
            <v>-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 t="str">
            <v>-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-</v>
          </cell>
        </row>
        <row r="72">
          <cell r="D72">
            <v>738.34</v>
          </cell>
          <cell r="E72">
            <v>0</v>
          </cell>
          <cell r="F72">
            <v>738.34</v>
          </cell>
          <cell r="G72">
            <v>0</v>
          </cell>
          <cell r="H72">
            <v>738.34</v>
          </cell>
          <cell r="I72" t="str">
            <v>-</v>
          </cell>
          <cell r="J72">
            <v>0</v>
          </cell>
          <cell r="K72">
            <v>0</v>
          </cell>
          <cell r="L72">
            <v>0</v>
          </cell>
          <cell r="M72">
            <v>738.34</v>
          </cell>
          <cell r="N72" t="str">
            <v>-</v>
          </cell>
          <cell r="P72">
            <v>738.34</v>
          </cell>
          <cell r="Q72">
            <v>0</v>
          </cell>
          <cell r="R72">
            <v>738.34</v>
          </cell>
          <cell r="S72">
            <v>0</v>
          </cell>
          <cell r="T72">
            <v>738.34</v>
          </cell>
          <cell r="U72" t="str">
            <v>-</v>
          </cell>
          <cell r="V72">
            <v>0</v>
          </cell>
          <cell r="W72">
            <v>0</v>
          </cell>
          <cell r="X72">
            <v>0</v>
          </cell>
          <cell r="Y72">
            <v>738.34</v>
          </cell>
          <cell r="Z72" t="str">
            <v>-</v>
          </cell>
        </row>
        <row r="73">
          <cell r="D73">
            <v>161.53</v>
          </cell>
          <cell r="E73">
            <v>0</v>
          </cell>
          <cell r="F73">
            <v>161.53</v>
          </cell>
          <cell r="G73">
            <v>0</v>
          </cell>
          <cell r="H73">
            <v>161.53</v>
          </cell>
          <cell r="I73" t="str">
            <v>-</v>
          </cell>
          <cell r="J73">
            <v>0</v>
          </cell>
          <cell r="K73">
            <v>0</v>
          </cell>
          <cell r="L73">
            <v>0</v>
          </cell>
          <cell r="M73">
            <v>161.53</v>
          </cell>
          <cell r="N73" t="str">
            <v>-</v>
          </cell>
          <cell r="P73">
            <v>161.53</v>
          </cell>
          <cell r="Q73">
            <v>0</v>
          </cell>
          <cell r="R73">
            <v>161.53</v>
          </cell>
          <cell r="S73">
            <v>0</v>
          </cell>
          <cell r="T73">
            <v>161.53</v>
          </cell>
          <cell r="U73" t="str">
            <v>-</v>
          </cell>
          <cell r="V73">
            <v>0</v>
          </cell>
          <cell r="W73">
            <v>0</v>
          </cell>
          <cell r="X73">
            <v>0</v>
          </cell>
          <cell r="Y73">
            <v>161.53</v>
          </cell>
          <cell r="Z73" t="str">
            <v>-</v>
          </cell>
        </row>
        <row r="74">
          <cell r="D74">
            <v>2802.9</v>
          </cell>
          <cell r="E74">
            <v>0</v>
          </cell>
          <cell r="F74">
            <v>2802.9</v>
          </cell>
          <cell r="G74">
            <v>0</v>
          </cell>
          <cell r="H74">
            <v>2802.9</v>
          </cell>
          <cell r="I74" t="str">
            <v>-</v>
          </cell>
          <cell r="J74">
            <v>0</v>
          </cell>
          <cell r="K74">
            <v>0</v>
          </cell>
          <cell r="L74">
            <v>0</v>
          </cell>
          <cell r="M74">
            <v>2802.9</v>
          </cell>
          <cell r="N74" t="str">
            <v>-</v>
          </cell>
          <cell r="P74">
            <v>2802.9</v>
          </cell>
          <cell r="Q74">
            <v>0</v>
          </cell>
          <cell r="R74">
            <v>2802.9</v>
          </cell>
          <cell r="S74">
            <v>0</v>
          </cell>
          <cell r="T74">
            <v>2802.9</v>
          </cell>
          <cell r="U74" t="str">
            <v>-</v>
          </cell>
          <cell r="V74">
            <v>0</v>
          </cell>
          <cell r="W74">
            <v>0</v>
          </cell>
          <cell r="X74">
            <v>0</v>
          </cell>
          <cell r="Y74">
            <v>2802.9</v>
          </cell>
          <cell r="Z74" t="str">
            <v>-</v>
          </cell>
        </row>
        <row r="75">
          <cell r="D75">
            <v>4415</v>
          </cell>
          <cell r="E75">
            <v>0</v>
          </cell>
          <cell r="F75">
            <v>4415</v>
          </cell>
          <cell r="G75">
            <v>0</v>
          </cell>
          <cell r="H75">
            <v>4415</v>
          </cell>
          <cell r="I75" t="str">
            <v>-</v>
          </cell>
          <cell r="J75">
            <v>0</v>
          </cell>
          <cell r="K75">
            <v>0</v>
          </cell>
          <cell r="L75">
            <v>0</v>
          </cell>
          <cell r="M75">
            <v>4415</v>
          </cell>
          <cell r="N75" t="str">
            <v>-</v>
          </cell>
          <cell r="P75">
            <v>4415</v>
          </cell>
          <cell r="Q75">
            <v>0</v>
          </cell>
          <cell r="R75">
            <v>4415</v>
          </cell>
          <cell r="S75">
            <v>0</v>
          </cell>
          <cell r="T75">
            <v>4415</v>
          </cell>
          <cell r="U75" t="str">
            <v>-</v>
          </cell>
          <cell r="V75">
            <v>0</v>
          </cell>
          <cell r="W75">
            <v>0</v>
          </cell>
          <cell r="X75">
            <v>0</v>
          </cell>
          <cell r="Y75">
            <v>4415</v>
          </cell>
          <cell r="Z75" t="str">
            <v>-</v>
          </cell>
        </row>
        <row r="76">
          <cell r="D76">
            <v>82.02</v>
          </cell>
          <cell r="E76">
            <v>0</v>
          </cell>
          <cell r="F76">
            <v>82.02</v>
          </cell>
          <cell r="G76">
            <v>0</v>
          </cell>
          <cell r="H76">
            <v>82.02</v>
          </cell>
          <cell r="I76" t="str">
            <v>-</v>
          </cell>
          <cell r="J76">
            <v>0</v>
          </cell>
          <cell r="K76">
            <v>0</v>
          </cell>
          <cell r="L76">
            <v>0</v>
          </cell>
          <cell r="M76">
            <v>82.02</v>
          </cell>
          <cell r="N76" t="str">
            <v>-</v>
          </cell>
          <cell r="P76">
            <v>82.02</v>
          </cell>
          <cell r="Q76">
            <v>0</v>
          </cell>
          <cell r="R76">
            <v>82.02</v>
          </cell>
          <cell r="S76">
            <v>0</v>
          </cell>
          <cell r="T76">
            <v>82.02</v>
          </cell>
          <cell r="U76" t="str">
            <v>-</v>
          </cell>
          <cell r="V76">
            <v>0</v>
          </cell>
          <cell r="W76">
            <v>0</v>
          </cell>
          <cell r="X76">
            <v>0</v>
          </cell>
          <cell r="Y76">
            <v>82.02</v>
          </cell>
          <cell r="Z76" t="str">
            <v>-</v>
          </cell>
        </row>
        <row r="77">
          <cell r="D77">
            <v>173.04</v>
          </cell>
          <cell r="E77">
            <v>0</v>
          </cell>
          <cell r="F77">
            <v>173.04</v>
          </cell>
          <cell r="G77">
            <v>0</v>
          </cell>
          <cell r="H77">
            <v>173.04</v>
          </cell>
          <cell r="I77" t="str">
            <v>-</v>
          </cell>
          <cell r="J77">
            <v>0</v>
          </cell>
          <cell r="K77">
            <v>0</v>
          </cell>
          <cell r="L77">
            <v>0</v>
          </cell>
          <cell r="M77">
            <v>173.04</v>
          </cell>
          <cell r="N77" t="str">
            <v>-</v>
          </cell>
          <cell r="P77">
            <v>173.04</v>
          </cell>
          <cell r="Q77">
            <v>0</v>
          </cell>
          <cell r="R77">
            <v>173.04</v>
          </cell>
          <cell r="S77">
            <v>0</v>
          </cell>
          <cell r="T77">
            <v>173.04</v>
          </cell>
          <cell r="U77" t="str">
            <v>-</v>
          </cell>
          <cell r="V77">
            <v>0</v>
          </cell>
          <cell r="W77">
            <v>0</v>
          </cell>
          <cell r="X77">
            <v>0</v>
          </cell>
          <cell r="Y77">
            <v>173.04</v>
          </cell>
          <cell r="Z77" t="str">
            <v>-</v>
          </cell>
        </row>
        <row r="78">
          <cell r="D78">
            <v>7908.93</v>
          </cell>
          <cell r="E78">
            <v>0</v>
          </cell>
          <cell r="F78">
            <v>7908.93</v>
          </cell>
          <cell r="G78">
            <v>0</v>
          </cell>
          <cell r="H78">
            <v>7908.93</v>
          </cell>
          <cell r="I78" t="str">
            <v>-</v>
          </cell>
          <cell r="J78">
            <v>0</v>
          </cell>
          <cell r="K78">
            <v>0</v>
          </cell>
          <cell r="L78">
            <v>0</v>
          </cell>
          <cell r="M78">
            <v>7908.93</v>
          </cell>
          <cell r="N78" t="str">
            <v>-</v>
          </cell>
          <cell r="P78">
            <v>7908.93</v>
          </cell>
          <cell r="Q78">
            <v>0</v>
          </cell>
          <cell r="R78">
            <v>7908.93</v>
          </cell>
          <cell r="S78">
            <v>0</v>
          </cell>
          <cell r="T78">
            <v>7908.93</v>
          </cell>
          <cell r="U78" t="str">
            <v>-</v>
          </cell>
          <cell r="V78">
            <v>0</v>
          </cell>
          <cell r="W78">
            <v>0</v>
          </cell>
          <cell r="X78">
            <v>0</v>
          </cell>
          <cell r="Y78">
            <v>7908.93</v>
          </cell>
          <cell r="Z78" t="str">
            <v>-</v>
          </cell>
        </row>
        <row r="79">
          <cell r="D79">
            <v>83.09</v>
          </cell>
          <cell r="E79">
            <v>0</v>
          </cell>
          <cell r="F79">
            <v>83.09</v>
          </cell>
          <cell r="G79">
            <v>0</v>
          </cell>
          <cell r="H79">
            <v>83.09</v>
          </cell>
          <cell r="I79" t="str">
            <v>-</v>
          </cell>
          <cell r="J79">
            <v>0</v>
          </cell>
          <cell r="K79">
            <v>0</v>
          </cell>
          <cell r="L79">
            <v>0</v>
          </cell>
          <cell r="M79">
            <v>83.09</v>
          </cell>
          <cell r="N79" t="str">
            <v>-</v>
          </cell>
          <cell r="P79">
            <v>83.09</v>
          </cell>
          <cell r="Q79">
            <v>0</v>
          </cell>
          <cell r="R79">
            <v>83.09</v>
          </cell>
          <cell r="S79">
            <v>0</v>
          </cell>
          <cell r="T79">
            <v>83.09</v>
          </cell>
          <cell r="U79" t="str">
            <v>-</v>
          </cell>
          <cell r="V79">
            <v>0</v>
          </cell>
          <cell r="W79">
            <v>0</v>
          </cell>
          <cell r="X79">
            <v>0</v>
          </cell>
          <cell r="Y79">
            <v>83.09</v>
          </cell>
          <cell r="Z79" t="str">
            <v>-</v>
          </cell>
        </row>
        <row r="80">
          <cell r="D80">
            <v>230.72</v>
          </cell>
          <cell r="E80">
            <v>0</v>
          </cell>
          <cell r="F80">
            <v>230.72</v>
          </cell>
          <cell r="G80">
            <v>0</v>
          </cell>
          <cell r="H80">
            <v>230.72</v>
          </cell>
          <cell r="I80" t="str">
            <v>-</v>
          </cell>
          <cell r="J80">
            <v>0</v>
          </cell>
          <cell r="K80">
            <v>0</v>
          </cell>
          <cell r="L80">
            <v>0</v>
          </cell>
          <cell r="M80">
            <v>230.72</v>
          </cell>
          <cell r="N80" t="str">
            <v>-</v>
          </cell>
          <cell r="P80">
            <v>230.72</v>
          </cell>
          <cell r="Q80">
            <v>0</v>
          </cell>
          <cell r="R80">
            <v>230.72</v>
          </cell>
          <cell r="S80">
            <v>0</v>
          </cell>
          <cell r="T80">
            <v>230.72</v>
          </cell>
          <cell r="U80" t="str">
            <v>-</v>
          </cell>
          <cell r="V80">
            <v>0</v>
          </cell>
          <cell r="W80">
            <v>0</v>
          </cell>
          <cell r="X80">
            <v>0</v>
          </cell>
          <cell r="Y80">
            <v>230.72</v>
          </cell>
          <cell r="Z80" t="str">
            <v>-</v>
          </cell>
        </row>
        <row r="81">
          <cell r="D81">
            <v>16595.57</v>
          </cell>
          <cell r="E81">
            <v>0</v>
          </cell>
          <cell r="F81">
            <v>16595.57</v>
          </cell>
          <cell r="G81">
            <v>0</v>
          </cell>
          <cell r="H81">
            <v>16595.57</v>
          </cell>
          <cell r="I81" t="str">
            <v>-</v>
          </cell>
          <cell r="J81">
            <v>0</v>
          </cell>
          <cell r="K81">
            <v>0</v>
          </cell>
          <cell r="L81">
            <v>0</v>
          </cell>
          <cell r="M81">
            <v>16595.57</v>
          </cell>
          <cell r="N81" t="str">
            <v>-</v>
          </cell>
          <cell r="P81">
            <v>16595.57</v>
          </cell>
          <cell r="Q81">
            <v>0</v>
          </cell>
          <cell r="R81">
            <v>16595.57</v>
          </cell>
          <cell r="S81">
            <v>0</v>
          </cell>
          <cell r="T81">
            <v>16595.57</v>
          </cell>
          <cell r="U81" t="str">
            <v>-</v>
          </cell>
          <cell r="V81">
            <v>0</v>
          </cell>
          <cell r="W81">
            <v>0</v>
          </cell>
          <cell r="X81">
            <v>0</v>
          </cell>
          <cell r="Y81">
            <v>16595.57</v>
          </cell>
          <cell r="Z81" t="str">
            <v>-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 t="str">
            <v>-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str">
            <v>-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-</v>
          </cell>
        </row>
        <row r="83">
          <cell r="D83">
            <v>110854.39999999999</v>
          </cell>
          <cell r="E83">
            <v>0</v>
          </cell>
          <cell r="F83">
            <v>110854.39999999999</v>
          </cell>
          <cell r="G83">
            <v>0</v>
          </cell>
          <cell r="H83">
            <v>110854.39999999999</v>
          </cell>
          <cell r="I83" t="str">
            <v>-</v>
          </cell>
          <cell r="J83">
            <v>0</v>
          </cell>
          <cell r="K83">
            <v>0</v>
          </cell>
          <cell r="L83">
            <v>0</v>
          </cell>
          <cell r="M83">
            <v>110854.39999999999</v>
          </cell>
          <cell r="N83" t="str">
            <v>-</v>
          </cell>
          <cell r="P83">
            <v>110854.39999999999</v>
          </cell>
          <cell r="Q83">
            <v>0</v>
          </cell>
          <cell r="R83">
            <v>110854.39999999999</v>
          </cell>
          <cell r="S83">
            <v>0</v>
          </cell>
          <cell r="T83">
            <v>110854.39999999999</v>
          </cell>
          <cell r="U83" t="str">
            <v>-</v>
          </cell>
          <cell r="V83">
            <v>0</v>
          </cell>
          <cell r="W83">
            <v>0</v>
          </cell>
          <cell r="X83">
            <v>0</v>
          </cell>
          <cell r="Y83">
            <v>110854.39999999999</v>
          </cell>
          <cell r="Z83" t="str">
            <v>-</v>
          </cell>
        </row>
        <row r="84">
          <cell r="D84">
            <v>110854.39999999999</v>
          </cell>
          <cell r="E84">
            <v>0</v>
          </cell>
          <cell r="F84">
            <v>110854.39999999999</v>
          </cell>
          <cell r="G84">
            <v>0</v>
          </cell>
          <cell r="H84">
            <v>110854.39999999999</v>
          </cell>
          <cell r="I84" t="str">
            <v>-</v>
          </cell>
          <cell r="J84">
            <v>0</v>
          </cell>
          <cell r="K84">
            <v>0</v>
          </cell>
          <cell r="L84">
            <v>0</v>
          </cell>
          <cell r="M84">
            <v>110854.39999999999</v>
          </cell>
          <cell r="N84" t="str">
            <v>-</v>
          </cell>
          <cell r="P84">
            <v>110854.39999999999</v>
          </cell>
          <cell r="Q84">
            <v>0</v>
          </cell>
          <cell r="R84">
            <v>110854.39999999999</v>
          </cell>
          <cell r="S84">
            <v>0</v>
          </cell>
          <cell r="T84">
            <v>110854.39999999999</v>
          </cell>
          <cell r="U84" t="str">
            <v>-</v>
          </cell>
          <cell r="V84">
            <v>0</v>
          </cell>
          <cell r="W84">
            <v>0</v>
          </cell>
          <cell r="X84">
            <v>0</v>
          </cell>
          <cell r="Y84">
            <v>110854.39999999999</v>
          </cell>
          <cell r="Z84" t="str">
            <v>-</v>
          </cell>
        </row>
        <row r="85">
          <cell r="D85">
            <v>836630.52</v>
          </cell>
          <cell r="E85">
            <v>0</v>
          </cell>
          <cell r="F85">
            <v>836630.52</v>
          </cell>
          <cell r="G85">
            <v>0</v>
          </cell>
          <cell r="H85">
            <v>836630.52</v>
          </cell>
          <cell r="I85" t="str">
            <v>-</v>
          </cell>
          <cell r="J85">
            <v>0</v>
          </cell>
          <cell r="K85">
            <v>0</v>
          </cell>
          <cell r="L85">
            <v>0</v>
          </cell>
          <cell r="M85">
            <v>836630.52</v>
          </cell>
          <cell r="N85" t="str">
            <v>-</v>
          </cell>
          <cell r="P85">
            <v>836630.52</v>
          </cell>
          <cell r="Q85">
            <v>0</v>
          </cell>
          <cell r="R85">
            <v>836630.52</v>
          </cell>
          <cell r="S85">
            <v>0</v>
          </cell>
          <cell r="T85">
            <v>836630.52</v>
          </cell>
          <cell r="U85" t="str">
            <v>-</v>
          </cell>
          <cell r="V85">
            <v>0</v>
          </cell>
          <cell r="W85">
            <v>0</v>
          </cell>
          <cell r="X85">
            <v>0</v>
          </cell>
          <cell r="Y85">
            <v>836630.52</v>
          </cell>
          <cell r="Z85" t="str">
            <v>-</v>
          </cell>
        </row>
        <row r="86">
          <cell r="D86">
            <v>351.95</v>
          </cell>
          <cell r="E86">
            <v>0</v>
          </cell>
          <cell r="F86">
            <v>351.95</v>
          </cell>
          <cell r="G86">
            <v>0</v>
          </cell>
          <cell r="H86">
            <v>351.95</v>
          </cell>
          <cell r="I86" t="str">
            <v>-</v>
          </cell>
          <cell r="J86">
            <v>0</v>
          </cell>
          <cell r="K86">
            <v>0</v>
          </cell>
          <cell r="L86">
            <v>0</v>
          </cell>
          <cell r="M86">
            <v>351.95</v>
          </cell>
          <cell r="N86" t="str">
            <v>-</v>
          </cell>
          <cell r="P86">
            <v>351.95</v>
          </cell>
          <cell r="Q86">
            <v>0</v>
          </cell>
          <cell r="R86">
            <v>351.95</v>
          </cell>
          <cell r="S86">
            <v>0</v>
          </cell>
          <cell r="T86">
            <v>351.95</v>
          </cell>
          <cell r="U86" t="str">
            <v>-</v>
          </cell>
          <cell r="V86">
            <v>0</v>
          </cell>
          <cell r="W86">
            <v>0</v>
          </cell>
          <cell r="X86">
            <v>0</v>
          </cell>
          <cell r="Y86">
            <v>351.95</v>
          </cell>
          <cell r="Z86" t="str">
            <v>-</v>
          </cell>
        </row>
        <row r="87">
          <cell r="D87">
            <v>198</v>
          </cell>
          <cell r="E87">
            <v>0</v>
          </cell>
          <cell r="F87">
            <v>198</v>
          </cell>
          <cell r="G87">
            <v>0</v>
          </cell>
          <cell r="H87">
            <v>198</v>
          </cell>
          <cell r="I87" t="str">
            <v>-</v>
          </cell>
          <cell r="J87">
            <v>0</v>
          </cell>
          <cell r="K87">
            <v>0</v>
          </cell>
          <cell r="L87">
            <v>0</v>
          </cell>
          <cell r="M87">
            <v>198</v>
          </cell>
          <cell r="N87" t="str">
            <v>-</v>
          </cell>
          <cell r="P87">
            <v>198</v>
          </cell>
          <cell r="Q87">
            <v>0</v>
          </cell>
          <cell r="R87">
            <v>198</v>
          </cell>
          <cell r="S87">
            <v>0</v>
          </cell>
          <cell r="T87">
            <v>198</v>
          </cell>
          <cell r="U87" t="str">
            <v>-</v>
          </cell>
          <cell r="V87">
            <v>0</v>
          </cell>
          <cell r="W87">
            <v>0</v>
          </cell>
          <cell r="X87">
            <v>0</v>
          </cell>
          <cell r="Y87">
            <v>198</v>
          </cell>
          <cell r="Z87" t="str">
            <v>-</v>
          </cell>
        </row>
        <row r="88">
          <cell r="D88">
            <v>837180.47</v>
          </cell>
          <cell r="E88">
            <v>0</v>
          </cell>
          <cell r="F88">
            <v>837180.47</v>
          </cell>
          <cell r="G88">
            <v>0</v>
          </cell>
          <cell r="H88">
            <v>837180.47</v>
          </cell>
          <cell r="I88" t="str">
            <v>-</v>
          </cell>
          <cell r="J88">
            <v>0</v>
          </cell>
          <cell r="K88">
            <v>0</v>
          </cell>
          <cell r="L88">
            <v>0</v>
          </cell>
          <cell r="M88">
            <v>837180.47</v>
          </cell>
          <cell r="N88" t="str">
            <v>-</v>
          </cell>
          <cell r="P88">
            <v>837180.47</v>
          </cell>
          <cell r="Q88">
            <v>0</v>
          </cell>
          <cell r="R88">
            <v>837180.47</v>
          </cell>
          <cell r="S88">
            <v>0</v>
          </cell>
          <cell r="T88">
            <v>837180.47</v>
          </cell>
          <cell r="U88" t="str">
            <v>-</v>
          </cell>
          <cell r="V88">
            <v>0</v>
          </cell>
          <cell r="W88">
            <v>0</v>
          </cell>
          <cell r="X88">
            <v>0</v>
          </cell>
          <cell r="Y88">
            <v>837180.47</v>
          </cell>
          <cell r="Z88" t="str">
            <v>-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 t="str">
            <v>-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 t="str">
            <v>-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 t="str">
            <v>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-</v>
          </cell>
        </row>
        <row r="90">
          <cell r="D90">
            <v>-947484.92</v>
          </cell>
          <cell r="E90">
            <v>0</v>
          </cell>
          <cell r="F90">
            <v>-947484.92</v>
          </cell>
          <cell r="G90">
            <v>0</v>
          </cell>
          <cell r="H90">
            <v>-947484.92</v>
          </cell>
          <cell r="I90" t="str">
            <v>-</v>
          </cell>
          <cell r="J90">
            <v>0</v>
          </cell>
          <cell r="K90">
            <v>0</v>
          </cell>
          <cell r="L90">
            <v>0</v>
          </cell>
          <cell r="M90">
            <v>-947484.92</v>
          </cell>
          <cell r="N90" t="str">
            <v>-</v>
          </cell>
          <cell r="P90">
            <v>-947484.92</v>
          </cell>
          <cell r="Q90">
            <v>0</v>
          </cell>
          <cell r="R90">
            <v>-947484.92</v>
          </cell>
          <cell r="S90">
            <v>0</v>
          </cell>
          <cell r="T90">
            <v>-947484.92</v>
          </cell>
          <cell r="U90" t="str">
            <v>-</v>
          </cell>
          <cell r="V90">
            <v>0</v>
          </cell>
          <cell r="W90">
            <v>0</v>
          </cell>
          <cell r="X90">
            <v>0</v>
          </cell>
          <cell r="Y90">
            <v>-947484.92</v>
          </cell>
          <cell r="Z90" t="str">
            <v>-</v>
          </cell>
        </row>
        <row r="91">
          <cell r="D91">
            <v>-2891016.55</v>
          </cell>
          <cell r="E91">
            <v>0</v>
          </cell>
          <cell r="F91">
            <v>-2891016.55</v>
          </cell>
          <cell r="G91">
            <v>0</v>
          </cell>
          <cell r="H91">
            <v>-2891016.55</v>
          </cell>
          <cell r="I91" t="str">
            <v>-</v>
          </cell>
          <cell r="J91">
            <v>0</v>
          </cell>
          <cell r="K91">
            <v>0</v>
          </cell>
          <cell r="L91">
            <v>0</v>
          </cell>
          <cell r="M91">
            <v>-2891016.55</v>
          </cell>
          <cell r="N91" t="str">
            <v>-</v>
          </cell>
          <cell r="P91">
            <v>-2891016.55</v>
          </cell>
          <cell r="Q91">
            <v>0</v>
          </cell>
          <cell r="R91">
            <v>-2891016.55</v>
          </cell>
          <cell r="S91">
            <v>0</v>
          </cell>
          <cell r="T91">
            <v>-2891016.55</v>
          </cell>
          <cell r="U91" t="str">
            <v>-</v>
          </cell>
          <cell r="V91">
            <v>0</v>
          </cell>
          <cell r="W91">
            <v>0</v>
          </cell>
          <cell r="X91">
            <v>0</v>
          </cell>
          <cell r="Y91">
            <v>-2891016.55</v>
          </cell>
          <cell r="Z91" t="str">
            <v>-</v>
          </cell>
        </row>
        <row r="92">
          <cell r="D92">
            <v>2891016.55</v>
          </cell>
          <cell r="E92">
            <v>0</v>
          </cell>
          <cell r="F92">
            <v>2891016.55</v>
          </cell>
          <cell r="G92">
            <v>0</v>
          </cell>
          <cell r="H92">
            <v>2891016.55</v>
          </cell>
          <cell r="I92" t="str">
            <v>-</v>
          </cell>
          <cell r="J92">
            <v>0</v>
          </cell>
          <cell r="K92">
            <v>0</v>
          </cell>
          <cell r="L92">
            <v>0</v>
          </cell>
          <cell r="M92">
            <v>2891016.55</v>
          </cell>
          <cell r="N92" t="str">
            <v>-</v>
          </cell>
          <cell r="P92">
            <v>2891016.55</v>
          </cell>
          <cell r="Q92">
            <v>0</v>
          </cell>
          <cell r="R92">
            <v>2891016.55</v>
          </cell>
          <cell r="S92">
            <v>0</v>
          </cell>
          <cell r="T92">
            <v>2891016.55</v>
          </cell>
          <cell r="U92" t="str">
            <v>-</v>
          </cell>
          <cell r="V92">
            <v>0</v>
          </cell>
          <cell r="W92">
            <v>0</v>
          </cell>
          <cell r="X92">
            <v>0</v>
          </cell>
          <cell r="Y92">
            <v>2891016.55</v>
          </cell>
          <cell r="Z92" t="str">
            <v>-</v>
          </cell>
        </row>
        <row r="93">
          <cell r="D93">
            <v>-303132.15000000002</v>
          </cell>
          <cell r="E93">
            <v>0</v>
          </cell>
          <cell r="F93">
            <v>-303132.15000000002</v>
          </cell>
          <cell r="G93">
            <v>0</v>
          </cell>
          <cell r="H93">
            <v>-303132.15000000002</v>
          </cell>
          <cell r="I93" t="str">
            <v>-</v>
          </cell>
          <cell r="J93">
            <v>0</v>
          </cell>
          <cell r="K93">
            <v>0</v>
          </cell>
          <cell r="L93">
            <v>0</v>
          </cell>
          <cell r="M93">
            <v>-303132.15000000002</v>
          </cell>
          <cell r="N93" t="str">
            <v>-</v>
          </cell>
          <cell r="P93">
            <v>-303132.15000000002</v>
          </cell>
          <cell r="Q93">
            <v>0</v>
          </cell>
          <cell r="R93">
            <v>-303132.15000000002</v>
          </cell>
          <cell r="S93">
            <v>0</v>
          </cell>
          <cell r="T93">
            <v>-303132.15000000002</v>
          </cell>
          <cell r="U93" t="str">
            <v>-</v>
          </cell>
          <cell r="V93">
            <v>0</v>
          </cell>
          <cell r="W93">
            <v>0</v>
          </cell>
          <cell r="X93">
            <v>0</v>
          </cell>
          <cell r="Y93">
            <v>-303132.15000000002</v>
          </cell>
          <cell r="Z93" t="str">
            <v>-</v>
          </cell>
        </row>
        <row r="94">
          <cell r="D94">
            <v>303132.15000000002</v>
          </cell>
          <cell r="E94">
            <v>0</v>
          </cell>
          <cell r="F94">
            <v>303132.15000000002</v>
          </cell>
          <cell r="G94">
            <v>0</v>
          </cell>
          <cell r="H94">
            <v>303132.15000000002</v>
          </cell>
          <cell r="I94" t="str">
            <v>-</v>
          </cell>
          <cell r="J94">
            <v>0</v>
          </cell>
          <cell r="K94">
            <v>0</v>
          </cell>
          <cell r="L94">
            <v>0</v>
          </cell>
          <cell r="M94">
            <v>303132.15000000002</v>
          </cell>
          <cell r="N94" t="str">
            <v>-</v>
          </cell>
          <cell r="P94">
            <v>303132.15000000002</v>
          </cell>
          <cell r="Q94">
            <v>0</v>
          </cell>
          <cell r="R94">
            <v>303132.15000000002</v>
          </cell>
          <cell r="S94">
            <v>0</v>
          </cell>
          <cell r="T94">
            <v>303132.15000000002</v>
          </cell>
          <cell r="U94" t="str">
            <v>-</v>
          </cell>
          <cell r="V94">
            <v>0</v>
          </cell>
          <cell r="W94">
            <v>0</v>
          </cell>
          <cell r="X94">
            <v>0</v>
          </cell>
          <cell r="Y94">
            <v>303132.15000000002</v>
          </cell>
          <cell r="Z94" t="str">
            <v>-</v>
          </cell>
        </row>
        <row r="95">
          <cell r="D95">
            <v>-4613</v>
          </cell>
          <cell r="E95">
            <v>0</v>
          </cell>
          <cell r="F95">
            <v>-4613</v>
          </cell>
          <cell r="G95">
            <v>0</v>
          </cell>
          <cell r="H95">
            <v>-4613</v>
          </cell>
          <cell r="I95" t="str">
            <v>-</v>
          </cell>
          <cell r="J95">
            <v>0</v>
          </cell>
          <cell r="K95">
            <v>0</v>
          </cell>
          <cell r="L95">
            <v>0</v>
          </cell>
          <cell r="M95">
            <v>-4613</v>
          </cell>
          <cell r="N95" t="str">
            <v>-</v>
          </cell>
          <cell r="P95">
            <v>-4613</v>
          </cell>
          <cell r="Q95">
            <v>0</v>
          </cell>
          <cell r="R95">
            <v>-4613</v>
          </cell>
          <cell r="S95">
            <v>0</v>
          </cell>
          <cell r="T95">
            <v>-4613</v>
          </cell>
          <cell r="U95" t="str">
            <v>-</v>
          </cell>
          <cell r="V95">
            <v>0</v>
          </cell>
          <cell r="W95">
            <v>0</v>
          </cell>
          <cell r="X95">
            <v>0</v>
          </cell>
          <cell r="Y95">
            <v>-4613</v>
          </cell>
          <cell r="Z95" t="str">
            <v>-</v>
          </cell>
        </row>
        <row r="96">
          <cell r="D96">
            <v>-1687354.84</v>
          </cell>
          <cell r="E96">
            <v>0</v>
          </cell>
          <cell r="F96">
            <v>-1687354.84</v>
          </cell>
          <cell r="G96">
            <v>0</v>
          </cell>
          <cell r="H96">
            <v>-1687354.84</v>
          </cell>
          <cell r="I96" t="str">
            <v>-</v>
          </cell>
          <cell r="J96">
            <v>0</v>
          </cell>
          <cell r="K96">
            <v>0</v>
          </cell>
          <cell r="L96">
            <v>0</v>
          </cell>
          <cell r="M96">
            <v>-1687354.84</v>
          </cell>
          <cell r="N96" t="str">
            <v>-</v>
          </cell>
          <cell r="P96">
            <v>-1687354.84</v>
          </cell>
          <cell r="Q96">
            <v>0</v>
          </cell>
          <cell r="R96">
            <v>-1687354.84</v>
          </cell>
          <cell r="S96">
            <v>0</v>
          </cell>
          <cell r="T96">
            <v>-1687354.84</v>
          </cell>
          <cell r="U96" t="str">
            <v>-</v>
          </cell>
          <cell r="V96">
            <v>0</v>
          </cell>
          <cell r="W96">
            <v>0</v>
          </cell>
          <cell r="X96">
            <v>0</v>
          </cell>
          <cell r="Y96">
            <v>-1687354.84</v>
          </cell>
          <cell r="Z96" t="str">
            <v>-</v>
          </cell>
        </row>
        <row r="97">
          <cell r="D97">
            <v>-2639452.7599999998</v>
          </cell>
          <cell r="E97">
            <v>0</v>
          </cell>
          <cell r="F97">
            <v>-2639452.7599999998</v>
          </cell>
          <cell r="G97">
            <v>0</v>
          </cell>
          <cell r="H97">
            <v>-2639452.7599999998</v>
          </cell>
          <cell r="I97" t="str">
            <v>-</v>
          </cell>
          <cell r="J97">
            <v>0</v>
          </cell>
          <cell r="K97">
            <v>0</v>
          </cell>
          <cell r="L97">
            <v>0</v>
          </cell>
          <cell r="M97">
            <v>-2639452.7599999998</v>
          </cell>
          <cell r="N97" t="str">
            <v>-</v>
          </cell>
          <cell r="P97">
            <v>-2639452.7599999998</v>
          </cell>
          <cell r="Q97">
            <v>0</v>
          </cell>
          <cell r="R97">
            <v>-2639452.7599999998</v>
          </cell>
          <cell r="S97">
            <v>0</v>
          </cell>
          <cell r="T97">
            <v>-2639452.7599999998</v>
          </cell>
          <cell r="U97" t="str">
            <v>-</v>
          </cell>
          <cell r="V97">
            <v>0</v>
          </cell>
          <cell r="W97">
            <v>0</v>
          </cell>
          <cell r="X97">
            <v>0</v>
          </cell>
          <cell r="Y97">
            <v>-2639452.7599999998</v>
          </cell>
          <cell r="Z97" t="str">
            <v>-</v>
          </cell>
        </row>
        <row r="99">
          <cell r="D99">
            <v>9911990.3100000024</v>
          </cell>
          <cell r="E99">
            <v>0</v>
          </cell>
          <cell r="F99">
            <v>9911990.3100000024</v>
          </cell>
          <cell r="G99">
            <v>0</v>
          </cell>
          <cell r="H99">
            <v>9911990.3100000024</v>
          </cell>
          <cell r="I99" t="str">
            <v>-</v>
          </cell>
          <cell r="J99">
            <v>0</v>
          </cell>
          <cell r="K99">
            <v>0</v>
          </cell>
          <cell r="L99">
            <v>0</v>
          </cell>
          <cell r="M99">
            <v>9911990.3100000024</v>
          </cell>
          <cell r="N99" t="str">
            <v>-</v>
          </cell>
          <cell r="P99">
            <v>9911990.3100000024</v>
          </cell>
          <cell r="Q99">
            <v>0</v>
          </cell>
          <cell r="R99">
            <v>9911990.3100000024</v>
          </cell>
          <cell r="S99">
            <v>0</v>
          </cell>
          <cell r="T99">
            <v>9911990.3100000024</v>
          </cell>
          <cell r="U99" t="str">
            <v>-</v>
          </cell>
          <cell r="V99">
            <v>0</v>
          </cell>
          <cell r="W99">
            <v>0</v>
          </cell>
          <cell r="X99">
            <v>0</v>
          </cell>
          <cell r="Y99">
            <v>9911990.3100000024</v>
          </cell>
          <cell r="Z99" t="str">
            <v>-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 t="str">
            <v>-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 t="str">
            <v>-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-</v>
          </cell>
        </row>
        <row r="103">
          <cell r="D103">
            <v>850938.16999999806</v>
          </cell>
          <cell r="E103">
            <v>0</v>
          </cell>
          <cell r="F103">
            <v>850938.16999999806</v>
          </cell>
          <cell r="G103">
            <v>0</v>
          </cell>
          <cell r="H103">
            <v>850938.16999999806</v>
          </cell>
          <cell r="I103" t="str">
            <v>-</v>
          </cell>
          <cell r="J103">
            <v>0</v>
          </cell>
          <cell r="K103">
            <v>0</v>
          </cell>
          <cell r="L103">
            <v>0</v>
          </cell>
          <cell r="M103">
            <v>850938.16999999806</v>
          </cell>
          <cell r="N103" t="str">
            <v>-</v>
          </cell>
          <cell r="P103">
            <v>850938.16999999806</v>
          </cell>
          <cell r="Q103">
            <v>0</v>
          </cell>
          <cell r="R103">
            <v>850938.16999999806</v>
          </cell>
          <cell r="S103">
            <v>0</v>
          </cell>
          <cell r="T103">
            <v>850938.16999999806</v>
          </cell>
          <cell r="U103" t="str">
            <v>-</v>
          </cell>
          <cell r="V103">
            <v>0</v>
          </cell>
          <cell r="W103">
            <v>0</v>
          </cell>
          <cell r="X103">
            <v>0</v>
          </cell>
          <cell r="Y103">
            <v>850938.16999999806</v>
          </cell>
          <cell r="Z103" t="str">
            <v>-</v>
          </cell>
        </row>
        <row r="105">
          <cell r="D105">
            <v>882.28</v>
          </cell>
          <cell r="E105">
            <v>0</v>
          </cell>
          <cell r="F105">
            <v>882.28</v>
          </cell>
          <cell r="G105">
            <v>0</v>
          </cell>
          <cell r="H105">
            <v>882.28</v>
          </cell>
          <cell r="I105" t="str">
            <v>-</v>
          </cell>
          <cell r="J105">
            <v>0</v>
          </cell>
          <cell r="K105">
            <v>0</v>
          </cell>
          <cell r="L105">
            <v>0</v>
          </cell>
          <cell r="M105">
            <v>882.28</v>
          </cell>
          <cell r="N105" t="str">
            <v>-</v>
          </cell>
          <cell r="P105">
            <v>882.28</v>
          </cell>
          <cell r="Q105">
            <v>0</v>
          </cell>
          <cell r="R105">
            <v>882.28</v>
          </cell>
          <cell r="S105">
            <v>0</v>
          </cell>
          <cell r="T105">
            <v>882.28</v>
          </cell>
          <cell r="U105" t="str">
            <v>-</v>
          </cell>
          <cell r="V105">
            <v>0</v>
          </cell>
          <cell r="W105">
            <v>0</v>
          </cell>
          <cell r="X105">
            <v>0</v>
          </cell>
          <cell r="Y105">
            <v>882.28</v>
          </cell>
          <cell r="Z105" t="str">
            <v>-</v>
          </cell>
        </row>
        <row r="106">
          <cell r="D106">
            <v>3.11</v>
          </cell>
          <cell r="E106">
            <v>0</v>
          </cell>
          <cell r="F106">
            <v>3.11</v>
          </cell>
          <cell r="G106">
            <v>0</v>
          </cell>
          <cell r="H106">
            <v>3.11</v>
          </cell>
          <cell r="I106" t="str">
            <v>-</v>
          </cell>
          <cell r="J106">
            <v>0</v>
          </cell>
          <cell r="K106">
            <v>0</v>
          </cell>
          <cell r="L106">
            <v>0</v>
          </cell>
          <cell r="M106">
            <v>3.11</v>
          </cell>
          <cell r="N106" t="str">
            <v>-</v>
          </cell>
          <cell r="P106">
            <v>3.11</v>
          </cell>
          <cell r="Q106">
            <v>0</v>
          </cell>
          <cell r="R106">
            <v>3.11</v>
          </cell>
          <cell r="S106">
            <v>0</v>
          </cell>
          <cell r="T106">
            <v>3.11</v>
          </cell>
          <cell r="U106" t="str">
            <v>-</v>
          </cell>
          <cell r="V106">
            <v>0</v>
          </cell>
          <cell r="W106">
            <v>0</v>
          </cell>
          <cell r="X106">
            <v>0</v>
          </cell>
          <cell r="Y106">
            <v>3.11</v>
          </cell>
          <cell r="Z106" t="str">
            <v>-</v>
          </cell>
        </row>
        <row r="107">
          <cell r="D107">
            <v>73.53</v>
          </cell>
          <cell r="E107">
            <v>0</v>
          </cell>
          <cell r="F107">
            <v>73.53</v>
          </cell>
          <cell r="G107">
            <v>0</v>
          </cell>
          <cell r="H107">
            <v>73.53</v>
          </cell>
          <cell r="I107" t="str">
            <v>-</v>
          </cell>
          <cell r="J107">
            <v>0</v>
          </cell>
          <cell r="K107">
            <v>0</v>
          </cell>
          <cell r="L107">
            <v>0</v>
          </cell>
          <cell r="M107">
            <v>73.53</v>
          </cell>
          <cell r="N107" t="str">
            <v>-</v>
          </cell>
          <cell r="P107">
            <v>73.53</v>
          </cell>
          <cell r="Q107">
            <v>0</v>
          </cell>
          <cell r="R107">
            <v>73.53</v>
          </cell>
          <cell r="S107">
            <v>0</v>
          </cell>
          <cell r="T107">
            <v>73.53</v>
          </cell>
          <cell r="U107" t="str">
            <v>-</v>
          </cell>
          <cell r="V107">
            <v>0</v>
          </cell>
          <cell r="W107">
            <v>0</v>
          </cell>
          <cell r="X107">
            <v>0</v>
          </cell>
          <cell r="Y107">
            <v>73.53</v>
          </cell>
          <cell r="Z107" t="str">
            <v>-</v>
          </cell>
        </row>
        <row r="108">
          <cell r="D108">
            <v>958.92</v>
          </cell>
          <cell r="E108">
            <v>0</v>
          </cell>
          <cell r="F108">
            <v>958.92</v>
          </cell>
          <cell r="G108">
            <v>0</v>
          </cell>
          <cell r="H108">
            <v>958.92</v>
          </cell>
          <cell r="I108" t="str">
            <v>-</v>
          </cell>
          <cell r="J108">
            <v>0</v>
          </cell>
          <cell r="K108">
            <v>0</v>
          </cell>
          <cell r="L108">
            <v>0</v>
          </cell>
          <cell r="M108">
            <v>958.92</v>
          </cell>
          <cell r="N108" t="str">
            <v>-</v>
          </cell>
          <cell r="P108">
            <v>958.92</v>
          </cell>
          <cell r="Q108">
            <v>0</v>
          </cell>
          <cell r="R108">
            <v>958.92</v>
          </cell>
          <cell r="S108">
            <v>0</v>
          </cell>
          <cell r="T108">
            <v>958.92</v>
          </cell>
          <cell r="U108" t="str">
            <v>-</v>
          </cell>
          <cell r="V108">
            <v>0</v>
          </cell>
          <cell r="W108">
            <v>0</v>
          </cell>
          <cell r="X108">
            <v>0</v>
          </cell>
          <cell r="Y108">
            <v>958.92</v>
          </cell>
          <cell r="Z108" t="str">
            <v>-</v>
          </cell>
        </row>
        <row r="110">
          <cell r="D110">
            <v>849979.24999999802</v>
          </cell>
          <cell r="E110">
            <v>0</v>
          </cell>
          <cell r="F110">
            <v>849979.24999999802</v>
          </cell>
          <cell r="G110">
            <v>0</v>
          </cell>
          <cell r="H110">
            <v>849979.24999999802</v>
          </cell>
          <cell r="I110" t="str">
            <v>-</v>
          </cell>
          <cell r="J110">
            <v>0</v>
          </cell>
          <cell r="K110">
            <v>0</v>
          </cell>
          <cell r="L110">
            <v>0</v>
          </cell>
          <cell r="M110">
            <v>849979.24999999802</v>
          </cell>
          <cell r="N110" t="str">
            <v>-</v>
          </cell>
          <cell r="P110">
            <v>849979.24999999802</v>
          </cell>
          <cell r="Q110">
            <v>0</v>
          </cell>
          <cell r="R110">
            <v>849979.24999999802</v>
          </cell>
          <cell r="S110">
            <v>0</v>
          </cell>
          <cell r="T110">
            <v>849979.24999999802</v>
          </cell>
          <cell r="U110" t="str">
            <v>-</v>
          </cell>
          <cell r="V110">
            <v>0</v>
          </cell>
          <cell r="W110">
            <v>0</v>
          </cell>
          <cell r="X110">
            <v>0</v>
          </cell>
          <cell r="Y110">
            <v>849979.24999999802</v>
          </cell>
          <cell r="Z110" t="str">
            <v>-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 t="str">
            <v>-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 t="str">
            <v>-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 t="str">
            <v>-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-</v>
          </cell>
        </row>
        <row r="114">
          <cell r="D114">
            <v>849979.24999999802</v>
          </cell>
          <cell r="E114">
            <v>0</v>
          </cell>
          <cell r="F114">
            <v>849979.24999999802</v>
          </cell>
          <cell r="G114">
            <v>0</v>
          </cell>
          <cell r="H114">
            <v>849979.24999999802</v>
          </cell>
          <cell r="J114">
            <v>0</v>
          </cell>
          <cell r="K114">
            <v>0</v>
          </cell>
          <cell r="L114">
            <v>0</v>
          </cell>
          <cell r="M114">
            <v>849979.24999999802</v>
          </cell>
          <cell r="N114" t="str">
            <v>-</v>
          </cell>
          <cell r="P114">
            <v>849979.24999999802</v>
          </cell>
          <cell r="Q114">
            <v>0</v>
          </cell>
          <cell r="R114">
            <v>849979.24999999802</v>
          </cell>
          <cell r="S114">
            <v>0</v>
          </cell>
          <cell r="T114">
            <v>849979.24999999802</v>
          </cell>
          <cell r="V114">
            <v>0</v>
          </cell>
          <cell r="W114">
            <v>0</v>
          </cell>
          <cell r="X114">
            <v>0</v>
          </cell>
          <cell r="Y114">
            <v>849979.24999999802</v>
          </cell>
          <cell r="Z114" t="str">
            <v>-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 t="str">
            <v>-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 t="str">
            <v>-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str">
            <v>-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-</v>
          </cell>
        </row>
        <row r="118">
          <cell r="D118">
            <v>849979.25</v>
          </cell>
          <cell r="E118">
            <v>0</v>
          </cell>
          <cell r="F118">
            <v>849979.24999999802</v>
          </cell>
          <cell r="G118">
            <v>0</v>
          </cell>
          <cell r="H118">
            <v>849979.24999999802</v>
          </cell>
          <cell r="I118" t="str">
            <v>-</v>
          </cell>
          <cell r="J118">
            <v>0</v>
          </cell>
          <cell r="K118">
            <v>0</v>
          </cell>
          <cell r="L118">
            <v>0</v>
          </cell>
          <cell r="M118">
            <v>849979.24999999802</v>
          </cell>
          <cell r="N118" t="str">
            <v>-</v>
          </cell>
          <cell r="P118">
            <v>849979.25</v>
          </cell>
          <cell r="Q118">
            <v>0</v>
          </cell>
          <cell r="R118">
            <v>849979.24999999802</v>
          </cell>
          <cell r="S118">
            <v>0</v>
          </cell>
          <cell r="T118">
            <v>849979.24999999802</v>
          </cell>
          <cell r="U118" t="str">
            <v>-</v>
          </cell>
          <cell r="V118">
            <v>0</v>
          </cell>
          <cell r="W118">
            <v>0</v>
          </cell>
          <cell r="X118">
            <v>0</v>
          </cell>
          <cell r="Y118">
            <v>849979.24999999802</v>
          </cell>
          <cell r="Z118" t="str">
            <v>-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 t="str">
            <v>-</v>
          </cell>
          <cell r="N122" t="str">
            <v>-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 t="str">
            <v>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-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 t="str">
            <v>-</v>
          </cell>
          <cell r="N124" t="str">
            <v>-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 t="str">
            <v>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-</v>
          </cell>
        </row>
        <row r="1371">
          <cell r="D1371" t="str">
            <v>Actuals</v>
          </cell>
          <cell r="E1371" t="str">
            <v>Allocations</v>
          </cell>
          <cell r="F1371" t="str">
            <v>Actual</v>
          </cell>
          <cell r="G1371" t="str">
            <v>Budget</v>
          </cell>
          <cell r="H1371" t="str">
            <v>Variance</v>
          </cell>
          <cell r="I1371" t="str">
            <v>Var.</v>
          </cell>
          <cell r="J1371" t="str">
            <v>Actuals</v>
          </cell>
          <cell r="K1371" t="str">
            <v>Allocations</v>
          </cell>
          <cell r="L1371" t="str">
            <v>Actual</v>
          </cell>
          <cell r="M1371" t="str">
            <v>Variance</v>
          </cell>
          <cell r="N1371" t="str">
            <v>Var.</v>
          </cell>
          <cell r="P1371" t="str">
            <v>Actuals</v>
          </cell>
          <cell r="Q1371" t="str">
            <v>Allocations</v>
          </cell>
          <cell r="R1371" t="str">
            <v>Actual</v>
          </cell>
          <cell r="S1371" t="str">
            <v>Budget</v>
          </cell>
          <cell r="T1371" t="str">
            <v>Variance</v>
          </cell>
          <cell r="U1371" t="str">
            <v>Var.</v>
          </cell>
          <cell r="V1371" t="str">
            <v>Actuals</v>
          </cell>
          <cell r="W1371" t="str">
            <v>Allocations</v>
          </cell>
          <cell r="X1371" t="str">
            <v>Actual</v>
          </cell>
          <cell r="Y1371" t="str">
            <v>Variance</v>
          </cell>
          <cell r="Z1371" t="str">
            <v>Var.</v>
          </cell>
        </row>
      </sheetData>
      <sheetData sheetId="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 Demographics"/>
      <sheetName val="Emp List"/>
      <sheetName val="Contractor List"/>
    </sheetNames>
    <sheetDataSet>
      <sheetData sheetId="0" refreshError="1"/>
      <sheetData sheetId="1" refreshError="1">
        <row r="2">
          <cell r="Z2">
            <v>45450</v>
          </cell>
          <cell r="AE2" t="str">
            <v>PWU</v>
          </cell>
          <cell r="AF2" t="str">
            <v>Regular</v>
          </cell>
          <cell r="AG2" t="str">
            <v>Business Support</v>
          </cell>
          <cell r="AI2">
            <v>84.308333333333337</v>
          </cell>
          <cell r="AJ2">
            <v>32.716666666666669</v>
          </cell>
        </row>
        <row r="3">
          <cell r="Z3">
            <v>51519</v>
          </cell>
          <cell r="AE3" t="str">
            <v>PWU</v>
          </cell>
          <cell r="AF3" t="str">
            <v>Regular</v>
          </cell>
          <cell r="AG3" t="str">
            <v>Supply Management Services</v>
          </cell>
          <cell r="AI3">
            <v>64.75833333333334</v>
          </cell>
          <cell r="AJ3">
            <v>22.458333333333332</v>
          </cell>
        </row>
        <row r="4">
          <cell r="Z4">
            <v>38059</v>
          </cell>
          <cell r="AE4" t="str">
            <v>PWU</v>
          </cell>
          <cell r="AF4" t="str">
            <v>Regular</v>
          </cell>
          <cell r="AG4" t="str">
            <v>Business Support</v>
          </cell>
          <cell r="AI4">
            <v>62.43888888888889</v>
          </cell>
          <cell r="AJ4">
            <v>33.644444444444446</v>
          </cell>
        </row>
        <row r="5">
          <cell r="Z5">
            <v>81660</v>
          </cell>
          <cell r="AE5" t="str">
            <v>Society</v>
          </cell>
          <cell r="AF5" t="str">
            <v>Regular</v>
          </cell>
          <cell r="AG5" t="str">
            <v>Application Management</v>
          </cell>
          <cell r="AI5">
            <v>62.091666666666669</v>
          </cell>
          <cell r="AJ5">
            <v>3.1666666666666665</v>
          </cell>
        </row>
        <row r="6">
          <cell r="Z6">
            <v>66789</v>
          </cell>
          <cell r="AE6" t="str">
            <v>PWU</v>
          </cell>
          <cell r="AF6" t="str">
            <v>Regular</v>
          </cell>
          <cell r="AG6" t="str">
            <v>Infrastructure Management</v>
          </cell>
          <cell r="AI6">
            <v>61.613888888888887</v>
          </cell>
          <cell r="AJ6">
            <v>12.5</v>
          </cell>
        </row>
        <row r="7">
          <cell r="Z7">
            <v>80355</v>
          </cell>
          <cell r="AE7" t="str">
            <v>Society</v>
          </cell>
          <cell r="AF7" t="str">
            <v>Regular</v>
          </cell>
          <cell r="AG7" t="str">
            <v>Business Support</v>
          </cell>
          <cell r="AI7">
            <v>61.094444444444441</v>
          </cell>
          <cell r="AJ7">
            <v>22.352777777777778</v>
          </cell>
        </row>
        <row r="8">
          <cell r="Z8">
            <v>73415</v>
          </cell>
          <cell r="AE8" t="str">
            <v>Society</v>
          </cell>
          <cell r="AF8" t="str">
            <v>Regular</v>
          </cell>
          <cell r="AG8" t="str">
            <v>Application Management</v>
          </cell>
          <cell r="AI8">
            <v>60.952777777777776</v>
          </cell>
          <cell r="AJ8">
            <v>1.6694444444444445</v>
          </cell>
        </row>
        <row r="9">
          <cell r="Z9">
            <v>70963</v>
          </cell>
          <cell r="AE9" t="str">
            <v>Society</v>
          </cell>
          <cell r="AF9" t="str">
            <v>Regular</v>
          </cell>
          <cell r="AG9" t="str">
            <v>Infrastructure Management</v>
          </cell>
          <cell r="AI9">
            <v>60.861111111111114</v>
          </cell>
          <cell r="AJ9">
            <v>25.683333333333334</v>
          </cell>
        </row>
        <row r="10">
          <cell r="Z10">
            <v>61362</v>
          </cell>
          <cell r="AE10" t="str">
            <v>Society</v>
          </cell>
          <cell r="AF10" t="str">
            <v>Regular</v>
          </cell>
          <cell r="AG10" t="str">
            <v>Infrastructure Management</v>
          </cell>
          <cell r="AI10">
            <v>60.788888888888891</v>
          </cell>
          <cell r="AJ10">
            <v>15.397222222222222</v>
          </cell>
        </row>
        <row r="11">
          <cell r="Z11">
            <v>37382</v>
          </cell>
          <cell r="AE11" t="str">
            <v>PWU</v>
          </cell>
          <cell r="AF11" t="str">
            <v>Regular</v>
          </cell>
          <cell r="AG11" t="str">
            <v>Finance &amp; Pay Services</v>
          </cell>
          <cell r="AI11">
            <v>60.663888888888891</v>
          </cell>
          <cell r="AJ11">
            <v>2.5</v>
          </cell>
        </row>
        <row r="12">
          <cell r="Z12">
            <v>70763</v>
          </cell>
          <cell r="AE12" t="str">
            <v>PWU</v>
          </cell>
          <cell r="AF12" t="str">
            <v>Regular</v>
          </cell>
          <cell r="AG12" t="str">
            <v>Infrastructure Management</v>
          </cell>
          <cell r="AI12">
            <v>60.608333333333334</v>
          </cell>
          <cell r="AJ12">
            <v>15.855555555555556</v>
          </cell>
        </row>
        <row r="13">
          <cell r="Z13">
            <v>55387</v>
          </cell>
          <cell r="AE13" t="str">
            <v>PWU</v>
          </cell>
          <cell r="AF13" t="str">
            <v>Regular</v>
          </cell>
          <cell r="AG13" t="str">
            <v>Finance &amp; Pay Services</v>
          </cell>
          <cell r="AI13">
            <v>60.49722222222222</v>
          </cell>
          <cell r="AJ13">
            <v>17.06388888888889</v>
          </cell>
        </row>
        <row r="14">
          <cell r="Z14">
            <v>89747</v>
          </cell>
          <cell r="AE14" t="str">
            <v>Society</v>
          </cell>
          <cell r="AF14" t="str">
            <v>Regular</v>
          </cell>
          <cell r="AG14" t="str">
            <v>Infrastructure Management</v>
          </cell>
          <cell r="AI14">
            <v>60.388888888888886</v>
          </cell>
          <cell r="AJ14">
            <v>12.508333333333333</v>
          </cell>
        </row>
        <row r="15">
          <cell r="Z15">
            <v>66789</v>
          </cell>
          <cell r="AE15" t="str">
            <v>PWU</v>
          </cell>
          <cell r="AF15" t="str">
            <v>Regular</v>
          </cell>
          <cell r="AG15" t="str">
            <v>Infrastructure Management</v>
          </cell>
          <cell r="AI15">
            <v>60.37222222222222</v>
          </cell>
          <cell r="AJ15">
            <v>26.130555555555556</v>
          </cell>
        </row>
        <row r="16">
          <cell r="Z16">
            <v>49257</v>
          </cell>
          <cell r="AE16" t="str">
            <v>PWU</v>
          </cell>
          <cell r="AF16" t="str">
            <v>Regular</v>
          </cell>
          <cell r="AG16" t="str">
            <v>Finance &amp; Pay Services</v>
          </cell>
          <cell r="AI16">
            <v>60.31388888888889</v>
          </cell>
          <cell r="AJ16">
            <v>4.9888888888888889</v>
          </cell>
        </row>
        <row r="17">
          <cell r="Z17">
            <v>69763</v>
          </cell>
          <cell r="AE17" t="str">
            <v>Society</v>
          </cell>
          <cell r="AF17" t="str">
            <v>Regular</v>
          </cell>
          <cell r="AG17" t="str">
            <v>Finance &amp; Pay Services</v>
          </cell>
          <cell r="AI17">
            <v>59.9</v>
          </cell>
          <cell r="AJ17">
            <v>24.019444444444446</v>
          </cell>
        </row>
        <row r="18">
          <cell r="Z18">
            <v>97835</v>
          </cell>
          <cell r="AE18" t="str">
            <v>Society</v>
          </cell>
          <cell r="AF18" t="str">
            <v>Regular</v>
          </cell>
          <cell r="AG18" t="str">
            <v>Infrastructure Management</v>
          </cell>
          <cell r="AI18">
            <v>59.477777777777774</v>
          </cell>
          <cell r="AJ18">
            <v>36.836111111111109</v>
          </cell>
        </row>
        <row r="19">
          <cell r="Z19">
            <v>65119</v>
          </cell>
          <cell r="AE19" t="str">
            <v>Society</v>
          </cell>
          <cell r="AF19" t="str">
            <v>Regular</v>
          </cell>
          <cell r="AG19" t="str">
            <v>Application Management</v>
          </cell>
          <cell r="AI19">
            <v>59.416666666666664</v>
          </cell>
          <cell r="AJ19">
            <v>2.5444444444444443</v>
          </cell>
        </row>
        <row r="20">
          <cell r="Z20">
            <v>52158</v>
          </cell>
          <cell r="AE20" t="str">
            <v>PWU</v>
          </cell>
          <cell r="AF20" t="str">
            <v>Regular</v>
          </cell>
          <cell r="AG20" t="str">
            <v>Supply Management Services</v>
          </cell>
          <cell r="AI20">
            <v>59.305555555555557</v>
          </cell>
          <cell r="AJ20">
            <v>15.972222222222221</v>
          </cell>
        </row>
        <row r="21">
          <cell r="Z21">
            <v>84216</v>
          </cell>
          <cell r="AE21" t="str">
            <v>Society</v>
          </cell>
          <cell r="AF21" t="str">
            <v>Regular</v>
          </cell>
          <cell r="AG21" t="str">
            <v>Application Management</v>
          </cell>
          <cell r="AI21">
            <v>59.272222222222226</v>
          </cell>
          <cell r="AJ21">
            <v>28.741666666666667</v>
          </cell>
        </row>
        <row r="22">
          <cell r="Z22">
            <v>43685</v>
          </cell>
          <cell r="AE22" t="str">
            <v>PWU</v>
          </cell>
          <cell r="AF22" t="str">
            <v>Regular</v>
          </cell>
          <cell r="AG22" t="str">
            <v>CSO</v>
          </cell>
          <cell r="AI22">
            <v>59.108333333333334</v>
          </cell>
          <cell r="AJ22">
            <v>10.469444444444445</v>
          </cell>
        </row>
        <row r="23">
          <cell r="Z23">
            <v>102061</v>
          </cell>
          <cell r="AE23" t="str">
            <v>Society</v>
          </cell>
          <cell r="AF23" t="str">
            <v>Regular</v>
          </cell>
          <cell r="AG23" t="str">
            <v>Finance &amp; Pay Services</v>
          </cell>
          <cell r="AI23">
            <v>58.986111111111114</v>
          </cell>
          <cell r="AJ23">
            <v>22.758333333333333</v>
          </cell>
        </row>
        <row r="24">
          <cell r="Z24">
            <v>98618</v>
          </cell>
          <cell r="AE24" t="str">
            <v>Society</v>
          </cell>
          <cell r="AF24" t="str">
            <v>Regular</v>
          </cell>
          <cell r="AG24" t="str">
            <v>Application Management</v>
          </cell>
          <cell r="AI24">
            <v>58.9</v>
          </cell>
          <cell r="AJ24">
            <v>4.7138888888888886</v>
          </cell>
        </row>
        <row r="25">
          <cell r="Z25">
            <v>125000</v>
          </cell>
          <cell r="AE25" t="str">
            <v>MCP</v>
          </cell>
          <cell r="AF25" t="str">
            <v>Regular</v>
          </cell>
          <cell r="AG25" t="str">
            <v>Business Support</v>
          </cell>
          <cell r="AI25">
            <v>58.894444444444446</v>
          </cell>
          <cell r="AJ25">
            <v>1.925</v>
          </cell>
        </row>
        <row r="26">
          <cell r="Z26">
            <v>55835</v>
          </cell>
          <cell r="AE26" t="str">
            <v>PWU</v>
          </cell>
          <cell r="AF26" t="str">
            <v>Regular</v>
          </cell>
          <cell r="AG26" t="str">
            <v>Business Support</v>
          </cell>
          <cell r="AI26">
            <v>58.891666666666666</v>
          </cell>
          <cell r="AJ26">
            <v>36.861111111111114</v>
          </cell>
        </row>
        <row r="27">
          <cell r="Z27">
            <v>81000</v>
          </cell>
          <cell r="AE27" t="str">
            <v>MCP</v>
          </cell>
          <cell r="AF27" t="str">
            <v>Regular</v>
          </cell>
          <cell r="AG27" t="str">
            <v>Supply Management Services</v>
          </cell>
          <cell r="AI27">
            <v>58.880555555555553</v>
          </cell>
          <cell r="AJ27">
            <v>24.016666666666666</v>
          </cell>
        </row>
        <row r="28">
          <cell r="Z28">
            <v>109200</v>
          </cell>
          <cell r="AE28" t="str">
            <v>MCP</v>
          </cell>
          <cell r="AF28" t="str">
            <v>Regular</v>
          </cell>
          <cell r="AG28" t="str">
            <v>Business Support</v>
          </cell>
          <cell r="AI28">
            <v>58.75</v>
          </cell>
          <cell r="AJ28">
            <v>17.330555555555556</v>
          </cell>
        </row>
        <row r="29">
          <cell r="Z29">
            <v>56812</v>
          </cell>
          <cell r="AE29" t="str">
            <v>PWU</v>
          </cell>
          <cell r="AF29" t="str">
            <v>Regular</v>
          </cell>
          <cell r="AG29" t="str">
            <v>Supply Management Services</v>
          </cell>
          <cell r="AI29">
            <v>58.663888888888891</v>
          </cell>
          <cell r="AJ29">
            <v>16.836111111111112</v>
          </cell>
        </row>
        <row r="30">
          <cell r="Z30">
            <v>56123</v>
          </cell>
          <cell r="AE30" t="str">
            <v>MCP</v>
          </cell>
          <cell r="AF30" t="str">
            <v>Temporary</v>
          </cell>
          <cell r="AG30" t="str">
            <v>Supply Management Services</v>
          </cell>
          <cell r="AI30">
            <v>58.458333333333336</v>
          </cell>
          <cell r="AJ30">
            <v>0.15555555555555556</v>
          </cell>
        </row>
        <row r="31">
          <cell r="Z31">
            <v>38059</v>
          </cell>
          <cell r="AE31" t="str">
            <v>PWU</v>
          </cell>
          <cell r="AF31" t="str">
            <v>Regular</v>
          </cell>
          <cell r="AG31" t="str">
            <v>Business Support</v>
          </cell>
          <cell r="AI31">
            <v>58.455555555555556</v>
          </cell>
          <cell r="AJ31">
            <v>29.744444444444444</v>
          </cell>
        </row>
        <row r="32">
          <cell r="Z32">
            <v>65820</v>
          </cell>
          <cell r="AE32" t="str">
            <v>PWU</v>
          </cell>
          <cell r="AF32" t="str">
            <v>Regular</v>
          </cell>
          <cell r="AG32" t="str">
            <v>Infrastructure Management</v>
          </cell>
          <cell r="AI32">
            <v>58.43611111111111</v>
          </cell>
          <cell r="AJ32">
            <v>28.06388888888889</v>
          </cell>
        </row>
        <row r="33">
          <cell r="Z33">
            <v>66517</v>
          </cell>
          <cell r="AE33" t="str">
            <v>PWU</v>
          </cell>
          <cell r="AF33" t="str">
            <v>Regular</v>
          </cell>
          <cell r="AG33" t="str">
            <v>Infrastructure Management</v>
          </cell>
          <cell r="AI33">
            <v>58.413888888888891</v>
          </cell>
          <cell r="AJ33">
            <v>1.0916666666666666</v>
          </cell>
        </row>
        <row r="34">
          <cell r="Z34">
            <v>93556</v>
          </cell>
          <cell r="AE34" t="str">
            <v>Society</v>
          </cell>
          <cell r="AF34" t="str">
            <v>Regular</v>
          </cell>
          <cell r="AG34" t="str">
            <v>Infrastructure Management</v>
          </cell>
          <cell r="AI34">
            <v>58.408333333333331</v>
          </cell>
          <cell r="AJ34">
            <v>21.722222222222221</v>
          </cell>
        </row>
        <row r="35">
          <cell r="Z35">
            <v>72580</v>
          </cell>
          <cell r="AE35" t="str">
            <v>Society</v>
          </cell>
          <cell r="AF35" t="str">
            <v>Regular</v>
          </cell>
          <cell r="AG35" t="str">
            <v>Infrastructure Management</v>
          </cell>
          <cell r="AI35">
            <v>58</v>
          </cell>
          <cell r="AJ35">
            <v>20.100000000000001</v>
          </cell>
        </row>
        <row r="36">
          <cell r="Z36">
            <v>50078</v>
          </cell>
          <cell r="AE36" t="str">
            <v>PWU</v>
          </cell>
          <cell r="AF36" t="str">
            <v>Temporary</v>
          </cell>
          <cell r="AG36" t="str">
            <v>Finance &amp; Pay Services</v>
          </cell>
          <cell r="AI36">
            <v>57.955555555555556</v>
          </cell>
          <cell r="AJ36">
            <v>0.92777777777777781</v>
          </cell>
        </row>
        <row r="37">
          <cell r="Z37">
            <v>103470</v>
          </cell>
          <cell r="AE37" t="str">
            <v>Society</v>
          </cell>
          <cell r="AF37" t="str">
            <v>Regular</v>
          </cell>
          <cell r="AG37" t="str">
            <v>Infrastructure Management</v>
          </cell>
          <cell r="AI37">
            <v>57.819444444444443</v>
          </cell>
          <cell r="AJ37">
            <v>22.274999999999999</v>
          </cell>
        </row>
        <row r="38">
          <cell r="Z38">
            <v>100235</v>
          </cell>
          <cell r="AE38" t="str">
            <v>Society</v>
          </cell>
          <cell r="AF38" t="str">
            <v>Regular</v>
          </cell>
          <cell r="AG38" t="str">
            <v>Application Management</v>
          </cell>
          <cell r="AI38">
            <v>57.730555555555554</v>
          </cell>
          <cell r="AJ38">
            <v>21.297222222222221</v>
          </cell>
        </row>
        <row r="39">
          <cell r="Z39">
            <v>66789</v>
          </cell>
          <cell r="AE39" t="str">
            <v>PWU</v>
          </cell>
          <cell r="AF39" t="str">
            <v>Regular</v>
          </cell>
          <cell r="AG39" t="str">
            <v>Infrastructure Management</v>
          </cell>
          <cell r="AI39">
            <v>57.663888888888891</v>
          </cell>
          <cell r="AJ39">
            <v>13.541666666666666</v>
          </cell>
        </row>
        <row r="40">
          <cell r="Z40">
            <v>88912</v>
          </cell>
          <cell r="AE40" t="str">
            <v>Society</v>
          </cell>
          <cell r="AF40" t="str">
            <v>Regular</v>
          </cell>
          <cell r="AG40" t="str">
            <v>Application Management</v>
          </cell>
          <cell r="AI40">
            <v>57.524999999999999</v>
          </cell>
          <cell r="AJ40">
            <v>11.919444444444444</v>
          </cell>
        </row>
        <row r="41">
          <cell r="Z41">
            <v>90999</v>
          </cell>
          <cell r="AE41" t="str">
            <v>Society</v>
          </cell>
          <cell r="AF41" t="str">
            <v>Regular</v>
          </cell>
          <cell r="AG41" t="str">
            <v>Application Management</v>
          </cell>
          <cell r="AI41">
            <v>57.488888888888887</v>
          </cell>
          <cell r="AJ41">
            <v>15.377777777777778</v>
          </cell>
        </row>
        <row r="42">
          <cell r="Z42">
            <v>70763</v>
          </cell>
          <cell r="AE42" t="str">
            <v>PWU</v>
          </cell>
          <cell r="AF42" t="str">
            <v>Regular</v>
          </cell>
          <cell r="AG42" t="str">
            <v>Infrastructure Management</v>
          </cell>
          <cell r="AI42">
            <v>57.488888888888887</v>
          </cell>
          <cell r="AJ42">
            <v>21.6</v>
          </cell>
        </row>
        <row r="43">
          <cell r="Z43">
            <v>56123</v>
          </cell>
          <cell r="AE43" t="str">
            <v>MCP</v>
          </cell>
          <cell r="AF43" t="str">
            <v>Temporary</v>
          </cell>
          <cell r="AG43" t="str">
            <v>Supply Management Services</v>
          </cell>
          <cell r="AI43">
            <v>57.363888888888887</v>
          </cell>
          <cell r="AJ43">
            <v>3.8777777777777778</v>
          </cell>
        </row>
        <row r="44">
          <cell r="Z44">
            <v>52158</v>
          </cell>
          <cell r="AE44" t="str">
            <v>PWU</v>
          </cell>
          <cell r="AF44" t="str">
            <v>Regular</v>
          </cell>
          <cell r="AG44" t="str">
            <v>Finance &amp; Pay Services</v>
          </cell>
          <cell r="AI44">
            <v>57.241666666666667</v>
          </cell>
          <cell r="AJ44">
            <v>6.0805555555555557</v>
          </cell>
        </row>
        <row r="45">
          <cell r="Z45">
            <v>102531</v>
          </cell>
          <cell r="AE45" t="str">
            <v>Society</v>
          </cell>
          <cell r="AF45" t="str">
            <v>Regular</v>
          </cell>
          <cell r="AG45" t="str">
            <v>Infrastructure Management</v>
          </cell>
          <cell r="AI45">
            <v>57.241666666666667</v>
          </cell>
          <cell r="AJ45">
            <v>14.494444444444444</v>
          </cell>
        </row>
        <row r="46">
          <cell r="Z46">
            <v>88443</v>
          </cell>
          <cell r="AE46" t="str">
            <v>Society</v>
          </cell>
          <cell r="AF46" t="str">
            <v>Regular</v>
          </cell>
          <cell r="AG46" t="str">
            <v>Application Management</v>
          </cell>
          <cell r="AI46">
            <v>57.2</v>
          </cell>
          <cell r="AJ46">
            <v>34.272222222222226</v>
          </cell>
        </row>
        <row r="47">
          <cell r="Z47">
            <v>70763</v>
          </cell>
          <cell r="AE47" t="str">
            <v>PWU</v>
          </cell>
          <cell r="AF47" t="str">
            <v>Regular</v>
          </cell>
          <cell r="AG47" t="str">
            <v>Infrastructure Management</v>
          </cell>
          <cell r="AI47">
            <v>57.069444444444443</v>
          </cell>
          <cell r="AJ47">
            <v>15.561111111111112</v>
          </cell>
        </row>
        <row r="48">
          <cell r="Z48">
            <v>99139</v>
          </cell>
          <cell r="AE48" t="str">
            <v>Society</v>
          </cell>
          <cell r="AF48" t="str">
            <v>Regular</v>
          </cell>
          <cell r="AG48" t="str">
            <v>Finance &amp; Pay Services</v>
          </cell>
          <cell r="AI48">
            <v>57.06666666666667</v>
          </cell>
          <cell r="AJ48">
            <v>21.741666666666667</v>
          </cell>
        </row>
        <row r="49">
          <cell r="Z49">
            <v>43685</v>
          </cell>
          <cell r="AE49" t="str">
            <v>PWU</v>
          </cell>
          <cell r="AF49" t="str">
            <v>Regular</v>
          </cell>
          <cell r="AG49" t="str">
            <v>Supply Management Services</v>
          </cell>
          <cell r="AI49">
            <v>57</v>
          </cell>
          <cell r="AJ49">
            <v>4.9638888888888886</v>
          </cell>
        </row>
        <row r="50">
          <cell r="Z50">
            <v>45071</v>
          </cell>
          <cell r="AE50" t="str">
            <v>PWU</v>
          </cell>
          <cell r="AF50" t="str">
            <v>Regular</v>
          </cell>
          <cell r="AG50" t="str">
            <v>CSO</v>
          </cell>
          <cell r="AI50">
            <v>56.969444444444441</v>
          </cell>
          <cell r="AJ50">
            <v>8.7833333333333332</v>
          </cell>
        </row>
        <row r="51">
          <cell r="Z51">
            <v>92513</v>
          </cell>
          <cell r="AE51" t="str">
            <v>Society</v>
          </cell>
          <cell r="AF51" t="str">
            <v>Regular</v>
          </cell>
          <cell r="AG51" t="str">
            <v>Application Management</v>
          </cell>
          <cell r="AI51">
            <v>56.919444444444444</v>
          </cell>
          <cell r="AJ51">
            <v>23.8</v>
          </cell>
        </row>
        <row r="52">
          <cell r="Z52">
            <v>58659</v>
          </cell>
          <cell r="AE52" t="str">
            <v>PWU</v>
          </cell>
          <cell r="AF52" t="str">
            <v>Regular</v>
          </cell>
          <cell r="AG52" t="str">
            <v>Finance &amp; Pay Services</v>
          </cell>
          <cell r="AI52">
            <v>56.855555555555554</v>
          </cell>
          <cell r="AJ52">
            <v>18.530555555555555</v>
          </cell>
        </row>
        <row r="53">
          <cell r="Z53">
            <v>87608</v>
          </cell>
          <cell r="AE53" t="str">
            <v>Society</v>
          </cell>
          <cell r="AF53" t="str">
            <v>Temporary</v>
          </cell>
          <cell r="AG53" t="str">
            <v>Application Management</v>
          </cell>
          <cell r="AI53">
            <v>56.663888888888891</v>
          </cell>
          <cell r="AJ53">
            <v>1.3388888888888888</v>
          </cell>
        </row>
        <row r="54">
          <cell r="Z54">
            <v>100000</v>
          </cell>
          <cell r="AE54" t="str">
            <v>MCP</v>
          </cell>
          <cell r="AF54" t="str">
            <v>Regular</v>
          </cell>
          <cell r="AG54" t="str">
            <v>Application Management</v>
          </cell>
          <cell r="AI54">
            <v>56.50277777777778</v>
          </cell>
          <cell r="AJ54">
            <v>28.986111111111111</v>
          </cell>
        </row>
        <row r="55">
          <cell r="Z55">
            <v>53075</v>
          </cell>
          <cell r="AE55" t="str">
            <v>PWU</v>
          </cell>
          <cell r="AF55" t="str">
            <v>Regular</v>
          </cell>
          <cell r="AG55" t="str">
            <v>Infrastructure Management</v>
          </cell>
          <cell r="AI55">
            <v>56.463888888888889</v>
          </cell>
          <cell r="AJ55">
            <v>25.675000000000001</v>
          </cell>
        </row>
        <row r="56">
          <cell r="Z56">
            <v>96687</v>
          </cell>
          <cell r="AE56" t="str">
            <v>Society</v>
          </cell>
          <cell r="AF56" t="str">
            <v>Regular</v>
          </cell>
          <cell r="AG56" t="str">
            <v>Infrastructure Management</v>
          </cell>
          <cell r="AI56">
            <v>56.447222222222223</v>
          </cell>
          <cell r="AJ56">
            <v>15.244444444444444</v>
          </cell>
        </row>
        <row r="57">
          <cell r="Z57">
            <v>63046</v>
          </cell>
          <cell r="AE57" t="str">
            <v>PWU</v>
          </cell>
          <cell r="AF57" t="str">
            <v>Regular</v>
          </cell>
          <cell r="AG57" t="str">
            <v>Infrastructure Management</v>
          </cell>
          <cell r="AI57">
            <v>56.37777777777778</v>
          </cell>
          <cell r="AJ57">
            <v>3.2083333333333335</v>
          </cell>
        </row>
        <row r="58">
          <cell r="Z58">
            <v>62740</v>
          </cell>
          <cell r="AE58" t="str">
            <v>MCP</v>
          </cell>
          <cell r="AF58" t="str">
            <v>Temporary</v>
          </cell>
          <cell r="AG58" t="str">
            <v>Supply Management Services</v>
          </cell>
          <cell r="AI58">
            <v>56.366666666666667</v>
          </cell>
          <cell r="AJ58">
            <v>4.3111111111111109</v>
          </cell>
        </row>
        <row r="59">
          <cell r="Z59">
            <v>86773</v>
          </cell>
          <cell r="AE59" t="str">
            <v>Society</v>
          </cell>
          <cell r="AF59" t="str">
            <v>Regular</v>
          </cell>
          <cell r="AG59" t="str">
            <v>Infrastructure Management</v>
          </cell>
          <cell r="AI59">
            <v>56.363888888888887</v>
          </cell>
          <cell r="AJ59">
            <v>25.958333333333332</v>
          </cell>
        </row>
        <row r="60">
          <cell r="Z60">
            <v>83381</v>
          </cell>
          <cell r="AE60" t="str">
            <v>Society</v>
          </cell>
          <cell r="AF60" t="str">
            <v>Regular</v>
          </cell>
          <cell r="AG60" t="str">
            <v>Application Management</v>
          </cell>
          <cell r="AI60">
            <v>56.336111111111109</v>
          </cell>
          <cell r="AJ60">
            <v>21.675000000000001</v>
          </cell>
        </row>
        <row r="61">
          <cell r="Z61">
            <v>96687</v>
          </cell>
          <cell r="AE61" t="str">
            <v>Society</v>
          </cell>
          <cell r="AF61" t="str">
            <v>Temporary</v>
          </cell>
          <cell r="AG61" t="str">
            <v>Project Delivery</v>
          </cell>
          <cell r="AI61">
            <v>56.30833333333333</v>
          </cell>
          <cell r="AJ61">
            <v>0.67222222222222228</v>
          </cell>
        </row>
        <row r="62">
          <cell r="Z62">
            <v>82964</v>
          </cell>
          <cell r="AE62" t="str">
            <v>Society</v>
          </cell>
          <cell r="AF62" t="str">
            <v>Regular</v>
          </cell>
          <cell r="AG62" t="str">
            <v>Application Management</v>
          </cell>
          <cell r="AI62">
            <v>56.19166666666667</v>
          </cell>
          <cell r="AJ62">
            <v>28.861111111111111</v>
          </cell>
        </row>
        <row r="63">
          <cell r="Z63">
            <v>66789</v>
          </cell>
          <cell r="AE63" t="str">
            <v>PWU</v>
          </cell>
          <cell r="AF63" t="str">
            <v>Regular</v>
          </cell>
          <cell r="AG63" t="str">
            <v>Infrastructure Management</v>
          </cell>
          <cell r="AI63">
            <v>56.136111111111113</v>
          </cell>
          <cell r="AJ63">
            <v>22.161111111111111</v>
          </cell>
        </row>
        <row r="64">
          <cell r="Z64">
            <v>79781</v>
          </cell>
          <cell r="AE64" t="str">
            <v>Society</v>
          </cell>
          <cell r="AF64" t="str">
            <v>Regular</v>
          </cell>
          <cell r="AG64" t="str">
            <v>Infrastructure Management</v>
          </cell>
          <cell r="AI64">
            <v>56.1</v>
          </cell>
          <cell r="AJ64">
            <v>25.93888888888889</v>
          </cell>
        </row>
        <row r="65">
          <cell r="Z65">
            <v>85280</v>
          </cell>
          <cell r="AE65" t="str">
            <v>MCP</v>
          </cell>
          <cell r="AF65" t="str">
            <v>Regular</v>
          </cell>
          <cell r="AG65" t="str">
            <v>Supply Management Services</v>
          </cell>
          <cell r="AI65">
            <v>56.097222222222221</v>
          </cell>
          <cell r="AJ65">
            <v>13.636111111111111</v>
          </cell>
        </row>
        <row r="66">
          <cell r="Z66">
            <v>50078</v>
          </cell>
          <cell r="AE66" t="str">
            <v>PWU</v>
          </cell>
          <cell r="AF66" t="str">
            <v>Temporary</v>
          </cell>
          <cell r="AG66" t="str">
            <v>Finance &amp; Pay Services</v>
          </cell>
          <cell r="AI66">
            <v>56.086111111111109</v>
          </cell>
          <cell r="AJ66">
            <v>0.11666666666666667</v>
          </cell>
        </row>
        <row r="67">
          <cell r="Z67">
            <v>103001</v>
          </cell>
          <cell r="AE67" t="str">
            <v>Society</v>
          </cell>
          <cell r="AF67" t="str">
            <v>Regular</v>
          </cell>
          <cell r="AG67" t="str">
            <v>Business Support</v>
          </cell>
          <cell r="AI67">
            <v>56.077777777777776</v>
          </cell>
          <cell r="AJ67">
            <v>23.005555555555556</v>
          </cell>
        </row>
        <row r="68">
          <cell r="Z68">
            <v>52158</v>
          </cell>
          <cell r="AE68" t="str">
            <v>PWU</v>
          </cell>
          <cell r="AF68" t="str">
            <v>Regular</v>
          </cell>
          <cell r="AG68" t="str">
            <v>Finance &amp; Pay Services</v>
          </cell>
          <cell r="AI68">
            <v>56.055555555555557</v>
          </cell>
          <cell r="AJ68">
            <v>19.372222222222224</v>
          </cell>
        </row>
        <row r="69">
          <cell r="Z69">
            <v>27084</v>
          </cell>
          <cell r="AE69" t="str">
            <v>PWU</v>
          </cell>
          <cell r="AF69" t="str">
            <v>Regular</v>
          </cell>
          <cell r="AG69" t="str">
            <v>Business Support</v>
          </cell>
          <cell r="AI69">
            <v>56.011111111111113</v>
          </cell>
          <cell r="AJ69">
            <v>22.569444444444443</v>
          </cell>
        </row>
        <row r="70">
          <cell r="Z70">
            <v>70763</v>
          </cell>
          <cell r="AE70" t="str">
            <v>PWU</v>
          </cell>
          <cell r="AF70" t="str">
            <v>Regular</v>
          </cell>
          <cell r="AG70" t="str">
            <v>Infrastructure Management</v>
          </cell>
          <cell r="AI70">
            <v>55.99722222222222</v>
          </cell>
          <cell r="AJ70">
            <v>13.561111111111112</v>
          </cell>
        </row>
        <row r="71">
          <cell r="Z71">
            <v>101070</v>
          </cell>
          <cell r="AE71" t="str">
            <v>Society</v>
          </cell>
          <cell r="AF71" t="str">
            <v>Regular</v>
          </cell>
          <cell r="AG71" t="str">
            <v>Finance &amp; Pay Services</v>
          </cell>
          <cell r="AI71">
            <v>55.977777777777774</v>
          </cell>
          <cell r="AJ71">
            <v>21.222222222222221</v>
          </cell>
        </row>
        <row r="72">
          <cell r="Z72">
            <v>85938</v>
          </cell>
          <cell r="AE72" t="str">
            <v>Society</v>
          </cell>
          <cell r="AF72" t="str">
            <v>Regular</v>
          </cell>
          <cell r="AG72" t="str">
            <v>Infrastructure Management</v>
          </cell>
          <cell r="AI72">
            <v>55.972222222222221</v>
          </cell>
          <cell r="AJ72">
            <v>28.716666666666665</v>
          </cell>
        </row>
        <row r="73">
          <cell r="Z73">
            <v>118000</v>
          </cell>
          <cell r="AE73" t="str">
            <v>MCP</v>
          </cell>
          <cell r="AF73" t="str">
            <v>Regular</v>
          </cell>
          <cell r="AG73" t="str">
            <v>Finance &amp; Pay Services</v>
          </cell>
          <cell r="AI73">
            <v>55.952777777777776</v>
          </cell>
          <cell r="AJ73">
            <v>22.333333333333332</v>
          </cell>
        </row>
        <row r="74">
          <cell r="Z74">
            <v>70763</v>
          </cell>
          <cell r="AE74" t="str">
            <v>PWU</v>
          </cell>
          <cell r="AF74" t="str">
            <v>Regular</v>
          </cell>
          <cell r="AG74" t="str">
            <v>Infrastructure Management</v>
          </cell>
          <cell r="AI74">
            <v>55.930555555555557</v>
          </cell>
          <cell r="AJ74">
            <v>34.658333333333331</v>
          </cell>
        </row>
        <row r="75">
          <cell r="Z75">
            <v>61871</v>
          </cell>
          <cell r="AE75" t="str">
            <v>PWU</v>
          </cell>
          <cell r="AF75" t="str">
            <v>Regular</v>
          </cell>
          <cell r="AG75" t="str">
            <v>Supply Management Services</v>
          </cell>
          <cell r="AI75">
            <v>55.916666666666664</v>
          </cell>
          <cell r="AJ75">
            <v>17.869444444444444</v>
          </cell>
        </row>
        <row r="76">
          <cell r="Z76">
            <v>91365</v>
          </cell>
          <cell r="AE76" t="str">
            <v>Society</v>
          </cell>
          <cell r="AF76" t="str">
            <v>Regular</v>
          </cell>
          <cell r="AG76" t="str">
            <v>Application Management</v>
          </cell>
          <cell r="AI76">
            <v>55.9</v>
          </cell>
          <cell r="AJ76">
            <v>22.925000000000001</v>
          </cell>
        </row>
        <row r="77">
          <cell r="Z77">
            <v>104357</v>
          </cell>
          <cell r="AE77" t="str">
            <v>MCP</v>
          </cell>
          <cell r="AF77" t="str">
            <v>Temporary</v>
          </cell>
          <cell r="AG77" t="str">
            <v>Business Support</v>
          </cell>
          <cell r="AI77">
            <v>55.75</v>
          </cell>
          <cell r="AJ77">
            <v>1.4222222222222223</v>
          </cell>
        </row>
        <row r="78">
          <cell r="Z78">
            <v>58659</v>
          </cell>
          <cell r="AE78" t="str">
            <v>PWU</v>
          </cell>
          <cell r="AF78" t="str">
            <v>Regular</v>
          </cell>
          <cell r="AG78" t="str">
            <v>Finance &amp; Pay Services</v>
          </cell>
          <cell r="AI78">
            <v>55.713888888888889</v>
          </cell>
          <cell r="AJ78">
            <v>37.013888888888886</v>
          </cell>
        </row>
        <row r="79">
          <cell r="Z79">
            <v>98618</v>
          </cell>
          <cell r="AE79" t="str">
            <v>Society</v>
          </cell>
          <cell r="AF79" t="str">
            <v>Regular</v>
          </cell>
          <cell r="AG79" t="str">
            <v>Infrastructure Management</v>
          </cell>
          <cell r="AI79">
            <v>55.597222222222221</v>
          </cell>
          <cell r="AJ79">
            <v>16.102777777777778</v>
          </cell>
        </row>
        <row r="80">
          <cell r="Z80">
            <v>55387</v>
          </cell>
          <cell r="AE80" t="str">
            <v>PWU</v>
          </cell>
          <cell r="AF80" t="str">
            <v>Regular</v>
          </cell>
          <cell r="AG80" t="str">
            <v>Finance &amp; Pay Services</v>
          </cell>
          <cell r="AI80">
            <v>55.477777777777774</v>
          </cell>
          <cell r="AJ80">
            <v>29.677777777777777</v>
          </cell>
        </row>
        <row r="81">
          <cell r="Z81">
            <v>130000</v>
          </cell>
          <cell r="AE81" t="str">
            <v>MCP</v>
          </cell>
          <cell r="AF81" t="str">
            <v>Regular</v>
          </cell>
          <cell r="AG81" t="str">
            <v>Application Management</v>
          </cell>
          <cell r="AI81">
            <v>55.463888888888889</v>
          </cell>
          <cell r="AJ81">
            <v>28.586111111111112</v>
          </cell>
        </row>
        <row r="82">
          <cell r="Z82">
            <v>146450</v>
          </cell>
          <cell r="AE82" t="str">
            <v>MCP</v>
          </cell>
          <cell r="AF82" t="str">
            <v>Regular</v>
          </cell>
          <cell r="AG82" t="str">
            <v>Business Support</v>
          </cell>
          <cell r="AI82">
            <v>55.43333333333333</v>
          </cell>
          <cell r="AJ82">
            <v>2.1138888888888889</v>
          </cell>
        </row>
        <row r="83">
          <cell r="Z83">
            <v>65820</v>
          </cell>
          <cell r="AE83" t="str">
            <v>PWU</v>
          </cell>
          <cell r="AF83" t="str">
            <v>Regular</v>
          </cell>
          <cell r="AG83" t="str">
            <v>Infrastructure Management</v>
          </cell>
          <cell r="AI83">
            <v>55.380555555555553</v>
          </cell>
          <cell r="AJ83">
            <v>21.211111111111112</v>
          </cell>
        </row>
        <row r="84">
          <cell r="Z84">
            <v>52158</v>
          </cell>
          <cell r="AE84" t="str">
            <v>PWU</v>
          </cell>
          <cell r="AF84" t="str">
            <v>Regular</v>
          </cell>
          <cell r="AG84" t="str">
            <v>Supply Management Services</v>
          </cell>
          <cell r="AI84">
            <v>55.375</v>
          </cell>
          <cell r="AJ84">
            <v>4.9527777777777775</v>
          </cell>
        </row>
        <row r="85">
          <cell r="Z85">
            <v>88443</v>
          </cell>
          <cell r="AE85" t="str">
            <v>Society</v>
          </cell>
          <cell r="AF85" t="str">
            <v>Regular</v>
          </cell>
          <cell r="AG85" t="str">
            <v>Infrastructure Management</v>
          </cell>
          <cell r="AI85">
            <v>55.341666666666669</v>
          </cell>
          <cell r="AJ85">
            <v>22.180555555555557</v>
          </cell>
        </row>
        <row r="86">
          <cell r="Z86">
            <v>40817</v>
          </cell>
          <cell r="AE86" t="str">
            <v>PWU</v>
          </cell>
          <cell r="AF86" t="str">
            <v>Regular</v>
          </cell>
          <cell r="AG86" t="str">
            <v>Business Support</v>
          </cell>
          <cell r="AI86">
            <v>55.336111111111109</v>
          </cell>
          <cell r="AJ86">
            <v>24.930555555555557</v>
          </cell>
        </row>
        <row r="87">
          <cell r="Z87">
            <v>91887</v>
          </cell>
          <cell r="AE87" t="str">
            <v>Society</v>
          </cell>
          <cell r="AF87" t="str">
            <v>Regular</v>
          </cell>
          <cell r="AG87" t="str">
            <v>Application Management</v>
          </cell>
          <cell r="AI87">
            <v>55.286111111111111</v>
          </cell>
          <cell r="AJ87">
            <v>25.475000000000001</v>
          </cell>
        </row>
        <row r="88">
          <cell r="Z88">
            <v>98878</v>
          </cell>
          <cell r="AE88" t="str">
            <v>Society</v>
          </cell>
          <cell r="AF88" t="str">
            <v>Regular</v>
          </cell>
          <cell r="AG88" t="str">
            <v>Application Management</v>
          </cell>
          <cell r="AI88">
            <v>55.244444444444447</v>
          </cell>
          <cell r="AJ88">
            <v>25.455555555555556</v>
          </cell>
        </row>
        <row r="89">
          <cell r="Z89">
            <v>92513</v>
          </cell>
          <cell r="AE89" t="str">
            <v>Society</v>
          </cell>
          <cell r="AF89" t="str">
            <v>Regular</v>
          </cell>
          <cell r="AG89" t="str">
            <v>Application Management</v>
          </cell>
          <cell r="AI89">
            <v>55.238888888888887</v>
          </cell>
          <cell r="AJ89">
            <v>18.619444444444444</v>
          </cell>
        </row>
        <row r="90">
          <cell r="Z90">
            <v>96165</v>
          </cell>
          <cell r="AE90" t="str">
            <v>Society</v>
          </cell>
          <cell r="AF90" t="str">
            <v>Regular</v>
          </cell>
          <cell r="AG90" t="str">
            <v>Infrastructure Management</v>
          </cell>
          <cell r="AI90">
            <v>55.227777777777774</v>
          </cell>
          <cell r="AJ90">
            <v>21.875</v>
          </cell>
        </row>
        <row r="91">
          <cell r="Z91">
            <v>90000</v>
          </cell>
          <cell r="AE91" t="str">
            <v>MCP</v>
          </cell>
          <cell r="AF91" t="str">
            <v>Regular</v>
          </cell>
          <cell r="AG91" t="str">
            <v>Project Delivery</v>
          </cell>
          <cell r="AI91">
            <v>55.2</v>
          </cell>
          <cell r="AJ91">
            <v>28.527777777777779</v>
          </cell>
        </row>
        <row r="92">
          <cell r="Z92">
            <v>90999</v>
          </cell>
          <cell r="AE92" t="str">
            <v>Society</v>
          </cell>
          <cell r="AF92" t="str">
            <v>Regular</v>
          </cell>
          <cell r="AG92" t="str">
            <v>Application Management</v>
          </cell>
          <cell r="AI92">
            <v>55.194444444444443</v>
          </cell>
          <cell r="AJ92">
            <v>21.647222222222222</v>
          </cell>
        </row>
        <row r="93">
          <cell r="Z93">
            <v>70763</v>
          </cell>
          <cell r="AE93" t="str">
            <v>PWU</v>
          </cell>
          <cell r="AF93" t="str">
            <v>Regular</v>
          </cell>
          <cell r="AG93" t="str">
            <v>Infrastructure Management</v>
          </cell>
          <cell r="AI93">
            <v>55.161111111111111</v>
          </cell>
          <cell r="AJ93">
            <v>23.119444444444444</v>
          </cell>
        </row>
        <row r="94">
          <cell r="Z94">
            <v>44289</v>
          </cell>
          <cell r="AE94" t="str">
            <v>PWU</v>
          </cell>
          <cell r="AF94" t="str">
            <v>Regular</v>
          </cell>
          <cell r="AG94" t="str">
            <v>Supply Management Services</v>
          </cell>
          <cell r="AI94">
            <v>55.158333333333331</v>
          </cell>
          <cell r="AJ94">
            <v>11.011111111111111</v>
          </cell>
        </row>
        <row r="95">
          <cell r="Z95">
            <v>86773</v>
          </cell>
          <cell r="AE95" t="str">
            <v>Society</v>
          </cell>
          <cell r="AF95" t="str">
            <v>Regular</v>
          </cell>
          <cell r="AG95" t="str">
            <v>Infrastructure Management</v>
          </cell>
          <cell r="AI95">
            <v>55.147222222222226</v>
          </cell>
          <cell r="AJ95">
            <v>12.725</v>
          </cell>
        </row>
        <row r="96">
          <cell r="Z96">
            <v>90999</v>
          </cell>
          <cell r="AE96" t="str">
            <v>Society</v>
          </cell>
          <cell r="AF96" t="str">
            <v>Regular</v>
          </cell>
          <cell r="AG96" t="str">
            <v>Infrastructure Management</v>
          </cell>
          <cell r="AI96">
            <v>55.141666666666666</v>
          </cell>
          <cell r="AJ96">
            <v>21.722222222222221</v>
          </cell>
        </row>
        <row r="97">
          <cell r="Z97">
            <v>63046</v>
          </cell>
          <cell r="AE97" t="str">
            <v>PWU</v>
          </cell>
          <cell r="AF97" t="str">
            <v>Regular</v>
          </cell>
          <cell r="AG97" t="str">
            <v>Infrastructure Management</v>
          </cell>
          <cell r="AI97">
            <v>55.094444444444441</v>
          </cell>
          <cell r="AJ97">
            <v>4.552777777777778</v>
          </cell>
        </row>
        <row r="98">
          <cell r="Z98">
            <v>100079</v>
          </cell>
          <cell r="AE98" t="str">
            <v>Society</v>
          </cell>
          <cell r="AF98" t="str">
            <v>Regular</v>
          </cell>
          <cell r="AG98" t="str">
            <v>Application Management</v>
          </cell>
          <cell r="AI98">
            <v>55.088888888888889</v>
          </cell>
          <cell r="AJ98">
            <v>12.6</v>
          </cell>
        </row>
        <row r="99">
          <cell r="Z99">
            <v>100653</v>
          </cell>
          <cell r="AE99" t="str">
            <v>Society</v>
          </cell>
          <cell r="AF99" t="str">
            <v>Regular</v>
          </cell>
          <cell r="AG99" t="str">
            <v>Application Management</v>
          </cell>
          <cell r="AI99">
            <v>55.083333333333336</v>
          </cell>
          <cell r="AJ99">
            <v>21.680555555555557</v>
          </cell>
        </row>
        <row r="100">
          <cell r="Z100">
            <v>76911</v>
          </cell>
          <cell r="AE100" t="str">
            <v>Society</v>
          </cell>
          <cell r="AF100" t="str">
            <v>Regular</v>
          </cell>
          <cell r="AG100" t="str">
            <v>Finance &amp; Pay Services</v>
          </cell>
          <cell r="AI100">
            <v>55.069444444444443</v>
          </cell>
          <cell r="AJ100">
            <v>1.2333333333333334</v>
          </cell>
        </row>
        <row r="101">
          <cell r="Z101">
            <v>66476</v>
          </cell>
          <cell r="AE101" t="str">
            <v>PWU</v>
          </cell>
          <cell r="AF101" t="str">
            <v>Regular</v>
          </cell>
          <cell r="AG101" t="str">
            <v>Supply Management Services</v>
          </cell>
          <cell r="AI101">
            <v>55.047222222222224</v>
          </cell>
          <cell r="AJ101">
            <v>21.544444444444444</v>
          </cell>
        </row>
        <row r="102">
          <cell r="Z102">
            <v>85051</v>
          </cell>
          <cell r="AE102" t="str">
            <v>Society</v>
          </cell>
          <cell r="AF102" t="str">
            <v>Regular</v>
          </cell>
          <cell r="AG102" t="str">
            <v>Infrastructure Management</v>
          </cell>
          <cell r="AI102">
            <v>55.041666666666664</v>
          </cell>
          <cell r="AJ102">
            <v>12.811111111111112</v>
          </cell>
        </row>
        <row r="103">
          <cell r="Z103">
            <v>145000</v>
          </cell>
          <cell r="AE103" t="str">
            <v>MCP</v>
          </cell>
          <cell r="AF103" t="str">
            <v>Regular</v>
          </cell>
          <cell r="AG103" t="str">
            <v>Business Support</v>
          </cell>
          <cell r="AI103">
            <v>55.011111111111113</v>
          </cell>
          <cell r="AJ103">
            <v>28.15</v>
          </cell>
        </row>
        <row r="104">
          <cell r="Z104">
            <v>86773</v>
          </cell>
          <cell r="AE104" t="str">
            <v>Society</v>
          </cell>
          <cell r="AF104" t="str">
            <v>Regular</v>
          </cell>
          <cell r="AG104" t="str">
            <v>Infrastructure Management</v>
          </cell>
          <cell r="AI104">
            <v>55.011111111111113</v>
          </cell>
          <cell r="AJ104">
            <v>25.861111111111111</v>
          </cell>
        </row>
        <row r="105">
          <cell r="Z105">
            <v>62093</v>
          </cell>
          <cell r="AE105" t="str">
            <v>Society</v>
          </cell>
          <cell r="AF105" t="str">
            <v>Regular</v>
          </cell>
          <cell r="AG105" t="str">
            <v>Application Management</v>
          </cell>
          <cell r="AI105">
            <v>54.980555555555554</v>
          </cell>
          <cell r="AJ105">
            <v>32.238888888888887</v>
          </cell>
        </row>
        <row r="106">
          <cell r="Z106">
            <v>101592</v>
          </cell>
          <cell r="AE106" t="str">
            <v>Society</v>
          </cell>
          <cell r="AF106" t="str">
            <v>Regular</v>
          </cell>
          <cell r="AG106" t="str">
            <v>Application Management</v>
          </cell>
          <cell r="AI106">
            <v>54.930555555555557</v>
          </cell>
          <cell r="AJ106">
            <v>25.072222222222223</v>
          </cell>
        </row>
        <row r="107">
          <cell r="Z107">
            <v>90999</v>
          </cell>
          <cell r="AE107" t="str">
            <v>Society</v>
          </cell>
          <cell r="AF107" t="str">
            <v>Regular</v>
          </cell>
          <cell r="AG107" t="str">
            <v>Application Management</v>
          </cell>
          <cell r="AI107">
            <v>54.897222222222226</v>
          </cell>
          <cell r="AJ107">
            <v>12.366666666666667</v>
          </cell>
        </row>
        <row r="108">
          <cell r="Z108">
            <v>55387</v>
          </cell>
          <cell r="AE108" t="str">
            <v>PWU</v>
          </cell>
          <cell r="AF108" t="str">
            <v>Regular</v>
          </cell>
          <cell r="AG108" t="str">
            <v>Finance &amp; Pay Services</v>
          </cell>
          <cell r="AI108">
            <v>54.875</v>
          </cell>
          <cell r="AJ108">
            <v>32.272222222222226</v>
          </cell>
        </row>
        <row r="109">
          <cell r="Z109">
            <v>56812</v>
          </cell>
          <cell r="AE109" t="str">
            <v>PWU</v>
          </cell>
          <cell r="AF109" t="str">
            <v>Regular</v>
          </cell>
          <cell r="AG109" t="str">
            <v>Supply Management Services</v>
          </cell>
          <cell r="AI109">
            <v>54.852777777777774</v>
          </cell>
          <cell r="AJ109">
            <v>24.344444444444445</v>
          </cell>
        </row>
        <row r="110">
          <cell r="Z110">
            <v>65820</v>
          </cell>
          <cell r="AE110" t="str">
            <v>PWU</v>
          </cell>
          <cell r="AF110" t="str">
            <v>Regular</v>
          </cell>
          <cell r="AG110" t="str">
            <v>Supply Management Services</v>
          </cell>
          <cell r="AI110">
            <v>54.85</v>
          </cell>
          <cell r="AJ110">
            <v>22.141666666666666</v>
          </cell>
        </row>
        <row r="111">
          <cell r="Z111">
            <v>103000</v>
          </cell>
          <cell r="AE111" t="str">
            <v>MCP</v>
          </cell>
          <cell r="AF111" t="str">
            <v>Regular</v>
          </cell>
          <cell r="AG111" t="str">
            <v>Infrastructure Management</v>
          </cell>
          <cell r="AI111">
            <v>54.841666666666669</v>
          </cell>
          <cell r="AJ111">
            <v>21.45</v>
          </cell>
        </row>
        <row r="112">
          <cell r="Z112">
            <v>66789</v>
          </cell>
          <cell r="AE112" t="str">
            <v>PWU</v>
          </cell>
          <cell r="AF112" t="str">
            <v>Regular</v>
          </cell>
          <cell r="AG112" t="str">
            <v>Business Support</v>
          </cell>
          <cell r="AI112">
            <v>54.833333333333336</v>
          </cell>
          <cell r="AJ112">
            <v>31.255555555555556</v>
          </cell>
        </row>
        <row r="113">
          <cell r="Z113">
            <v>82077</v>
          </cell>
          <cell r="AE113" t="str">
            <v>Society</v>
          </cell>
          <cell r="AF113" t="str">
            <v>Regular</v>
          </cell>
          <cell r="AG113" t="str">
            <v>Finance &amp; Pay Services</v>
          </cell>
          <cell r="AI113">
            <v>54.788888888888891</v>
          </cell>
          <cell r="AJ113">
            <v>12.205555555555556</v>
          </cell>
        </row>
        <row r="114">
          <cell r="Z114">
            <v>63046</v>
          </cell>
          <cell r="AE114" t="str">
            <v>PWU</v>
          </cell>
          <cell r="AF114" t="str">
            <v>Regular</v>
          </cell>
          <cell r="AG114" t="str">
            <v>Infrastructure Management</v>
          </cell>
          <cell r="AI114">
            <v>54.68611111111111</v>
          </cell>
          <cell r="AJ114">
            <v>21.925000000000001</v>
          </cell>
        </row>
        <row r="115">
          <cell r="Z115">
            <v>56812</v>
          </cell>
          <cell r="AE115" t="str">
            <v>PWU</v>
          </cell>
          <cell r="AF115" t="str">
            <v>Regular</v>
          </cell>
          <cell r="AG115" t="str">
            <v>Supply Management Services</v>
          </cell>
          <cell r="AI115">
            <v>54.641666666666666</v>
          </cell>
          <cell r="AJ115">
            <v>26.216666666666665</v>
          </cell>
        </row>
        <row r="116">
          <cell r="Z116">
            <v>93295</v>
          </cell>
          <cell r="AE116" t="str">
            <v>Society</v>
          </cell>
          <cell r="AF116" t="str">
            <v>Regular</v>
          </cell>
          <cell r="AG116" t="str">
            <v>Business Support</v>
          </cell>
          <cell r="AI116">
            <v>54.619444444444447</v>
          </cell>
          <cell r="AJ116">
            <v>23.675000000000001</v>
          </cell>
        </row>
        <row r="117">
          <cell r="Z117">
            <v>63046</v>
          </cell>
          <cell r="AE117" t="str">
            <v>PWU</v>
          </cell>
          <cell r="AF117" t="str">
            <v>Regular</v>
          </cell>
          <cell r="AG117" t="str">
            <v>Infrastructure Management</v>
          </cell>
          <cell r="AI117">
            <v>54.43611111111111</v>
          </cell>
          <cell r="AJ117">
            <v>33.411111111111111</v>
          </cell>
        </row>
        <row r="118">
          <cell r="Z118">
            <v>45729</v>
          </cell>
          <cell r="AE118" t="str">
            <v>PWU</v>
          </cell>
          <cell r="AF118" t="str">
            <v>Regular</v>
          </cell>
          <cell r="AG118" t="str">
            <v>Finance &amp; Pay Services</v>
          </cell>
          <cell r="AI118">
            <v>54.416666666666664</v>
          </cell>
          <cell r="AJ118">
            <v>4.7194444444444441</v>
          </cell>
        </row>
        <row r="119">
          <cell r="Z119">
            <v>83747</v>
          </cell>
          <cell r="AE119" t="str">
            <v>Society</v>
          </cell>
          <cell r="AF119" t="str">
            <v>Regular</v>
          </cell>
          <cell r="AG119" t="str">
            <v>Application Management</v>
          </cell>
          <cell r="AI119">
            <v>54.37777777777778</v>
          </cell>
          <cell r="AJ119">
            <v>21.602777777777778</v>
          </cell>
        </row>
        <row r="120">
          <cell r="Z120">
            <v>49257</v>
          </cell>
          <cell r="AE120" t="str">
            <v>PWU</v>
          </cell>
          <cell r="AF120" t="str">
            <v>Regular</v>
          </cell>
          <cell r="AG120" t="str">
            <v>Finance &amp; Pay Services</v>
          </cell>
          <cell r="AI120">
            <v>54.361111111111114</v>
          </cell>
          <cell r="AJ120">
            <v>5.7805555555555559</v>
          </cell>
        </row>
        <row r="121">
          <cell r="Z121">
            <v>66789</v>
          </cell>
          <cell r="AE121" t="str">
            <v>PWU</v>
          </cell>
          <cell r="AF121" t="str">
            <v>Regular</v>
          </cell>
          <cell r="AG121" t="str">
            <v>Infrastructure Management</v>
          </cell>
          <cell r="AI121">
            <v>54.336111111111109</v>
          </cell>
          <cell r="AJ121">
            <v>17.236111111111111</v>
          </cell>
        </row>
        <row r="122">
          <cell r="Z122">
            <v>121950</v>
          </cell>
          <cell r="AE122" t="str">
            <v>MCP</v>
          </cell>
          <cell r="AF122" t="str">
            <v>Regular</v>
          </cell>
          <cell r="AG122" t="str">
            <v>Finance &amp; Pay Services</v>
          </cell>
          <cell r="AI122">
            <v>54.31388888888889</v>
          </cell>
          <cell r="AJ122">
            <v>21.425000000000001</v>
          </cell>
        </row>
        <row r="123">
          <cell r="Z123">
            <v>56123</v>
          </cell>
          <cell r="AE123" t="str">
            <v>MCP</v>
          </cell>
          <cell r="AF123" t="str">
            <v>Temporary</v>
          </cell>
          <cell r="AG123" t="str">
            <v>Supply Management Services</v>
          </cell>
          <cell r="AI123">
            <v>54.255555555555553</v>
          </cell>
          <cell r="AJ123">
            <v>1.9444444444444444</v>
          </cell>
        </row>
        <row r="124">
          <cell r="Z124">
            <v>82077</v>
          </cell>
          <cell r="AE124" t="str">
            <v>Society</v>
          </cell>
          <cell r="AF124" t="str">
            <v>Regular</v>
          </cell>
          <cell r="AG124" t="str">
            <v>Infrastructure Management</v>
          </cell>
          <cell r="AI124">
            <v>54.236111111111114</v>
          </cell>
          <cell r="AJ124">
            <v>22.458333333333332</v>
          </cell>
        </row>
        <row r="125">
          <cell r="Z125">
            <v>100600</v>
          </cell>
          <cell r="AE125" t="str">
            <v>Society</v>
          </cell>
          <cell r="AF125" t="str">
            <v>Regular</v>
          </cell>
          <cell r="AG125" t="str">
            <v>Application Management</v>
          </cell>
          <cell r="AI125">
            <v>54.1</v>
          </cell>
          <cell r="AJ125">
            <v>13.672222222222222</v>
          </cell>
        </row>
        <row r="126">
          <cell r="Z126">
            <v>95226</v>
          </cell>
          <cell r="AE126" t="str">
            <v>Society</v>
          </cell>
          <cell r="AF126" t="str">
            <v>Regular</v>
          </cell>
          <cell r="AG126" t="str">
            <v>Infrastructure Management</v>
          </cell>
          <cell r="AI126">
            <v>54.086111111111109</v>
          </cell>
          <cell r="AJ126">
            <v>26.35</v>
          </cell>
        </row>
        <row r="127">
          <cell r="Z127">
            <v>66789</v>
          </cell>
          <cell r="AE127" t="str">
            <v>PWU</v>
          </cell>
          <cell r="AF127" t="str">
            <v>Regular</v>
          </cell>
          <cell r="AG127" t="str">
            <v>Infrastructure Management</v>
          </cell>
          <cell r="AI127">
            <v>54.036111111111111</v>
          </cell>
          <cell r="AJ127">
            <v>15.052777777777777</v>
          </cell>
        </row>
        <row r="128">
          <cell r="Z128">
            <v>92513</v>
          </cell>
          <cell r="AE128" t="str">
            <v>Society</v>
          </cell>
          <cell r="AF128" t="str">
            <v>Regular</v>
          </cell>
          <cell r="AG128" t="str">
            <v>Application Management</v>
          </cell>
          <cell r="AI128">
            <v>54.030555555555559</v>
          </cell>
          <cell r="AJ128">
            <v>22.219444444444445</v>
          </cell>
        </row>
        <row r="129">
          <cell r="Z129">
            <v>43685</v>
          </cell>
          <cell r="AE129" t="str">
            <v>PWU</v>
          </cell>
          <cell r="AF129" t="str">
            <v>Regular</v>
          </cell>
          <cell r="AG129" t="str">
            <v>Finance &amp; Pay Services</v>
          </cell>
          <cell r="AI129">
            <v>54.011111111111113</v>
          </cell>
          <cell r="AJ129">
            <v>9.4250000000000007</v>
          </cell>
        </row>
        <row r="130">
          <cell r="Z130">
            <v>51902</v>
          </cell>
          <cell r="AE130" t="str">
            <v>PWU</v>
          </cell>
          <cell r="AF130" t="str">
            <v>Regular</v>
          </cell>
          <cell r="AG130" t="str">
            <v>Infrastructure Management</v>
          </cell>
          <cell r="AI130">
            <v>54</v>
          </cell>
          <cell r="AJ130">
            <v>22.352777777777778</v>
          </cell>
        </row>
        <row r="131">
          <cell r="Z131">
            <v>91887</v>
          </cell>
          <cell r="AE131" t="str">
            <v>Society</v>
          </cell>
          <cell r="AF131" t="str">
            <v>Temporary</v>
          </cell>
          <cell r="AG131" t="str">
            <v>Project Delivery</v>
          </cell>
          <cell r="AI131">
            <v>53.913888888888891</v>
          </cell>
          <cell r="AJ131">
            <v>1.0916666666666666</v>
          </cell>
        </row>
        <row r="132">
          <cell r="Z132">
            <v>53366.11</v>
          </cell>
          <cell r="AE132" t="str">
            <v>MCP</v>
          </cell>
          <cell r="AF132" t="str">
            <v>Regular</v>
          </cell>
          <cell r="AG132" t="str">
            <v>Infrastructure Management</v>
          </cell>
          <cell r="AI132">
            <v>53.897222222222226</v>
          </cell>
          <cell r="AJ132">
            <v>14.2</v>
          </cell>
        </row>
        <row r="133">
          <cell r="Z133">
            <v>90634</v>
          </cell>
          <cell r="AE133" t="str">
            <v>Society</v>
          </cell>
          <cell r="AF133" t="str">
            <v>Regular</v>
          </cell>
          <cell r="AG133" t="str">
            <v>Finance &amp; Pay Services</v>
          </cell>
          <cell r="AI133">
            <v>53.894444444444446</v>
          </cell>
          <cell r="AJ133">
            <v>25.919444444444444</v>
          </cell>
        </row>
        <row r="134">
          <cell r="Z134">
            <v>98878</v>
          </cell>
          <cell r="AE134" t="str">
            <v>Society</v>
          </cell>
          <cell r="AF134" t="str">
            <v>Regular</v>
          </cell>
          <cell r="AG134" t="str">
            <v>Infrastructure Management</v>
          </cell>
          <cell r="AI134">
            <v>53.841666666666669</v>
          </cell>
          <cell r="AJ134">
            <v>28.055555555555557</v>
          </cell>
        </row>
        <row r="135">
          <cell r="Z135">
            <v>71850</v>
          </cell>
          <cell r="AE135" t="str">
            <v>Society</v>
          </cell>
          <cell r="AF135" t="str">
            <v>Regular</v>
          </cell>
          <cell r="AG135" t="str">
            <v>Application Management</v>
          </cell>
          <cell r="AI135">
            <v>53.836111111111109</v>
          </cell>
          <cell r="AJ135">
            <v>25.475000000000001</v>
          </cell>
        </row>
        <row r="136">
          <cell r="Z136">
            <v>88860</v>
          </cell>
          <cell r="AE136" t="str">
            <v>Society</v>
          </cell>
          <cell r="AF136" t="str">
            <v>Regular</v>
          </cell>
          <cell r="AG136" t="str">
            <v>Application Management</v>
          </cell>
          <cell r="AI136">
            <v>53.830555555555556</v>
          </cell>
          <cell r="AJ136">
            <v>3.161111111111111</v>
          </cell>
        </row>
        <row r="137">
          <cell r="Z137">
            <v>94443</v>
          </cell>
          <cell r="AE137" t="str">
            <v>Society</v>
          </cell>
          <cell r="AF137" t="str">
            <v>Regular</v>
          </cell>
          <cell r="AG137" t="str">
            <v>Application Management</v>
          </cell>
          <cell r="AI137">
            <v>53.822222222222223</v>
          </cell>
          <cell r="AJ137">
            <v>25.958333333333332</v>
          </cell>
        </row>
        <row r="138">
          <cell r="Z138">
            <v>76320</v>
          </cell>
          <cell r="AE138" t="str">
            <v>MCP</v>
          </cell>
          <cell r="AF138" t="str">
            <v>Regular</v>
          </cell>
          <cell r="AG138" t="str">
            <v>Business Support</v>
          </cell>
          <cell r="AI138">
            <v>53.8</v>
          </cell>
          <cell r="AJ138">
            <v>4.9888888888888889</v>
          </cell>
        </row>
        <row r="139">
          <cell r="Z139">
            <v>104305</v>
          </cell>
          <cell r="AE139" t="str">
            <v>Society</v>
          </cell>
          <cell r="AF139" t="str">
            <v>Regular</v>
          </cell>
          <cell r="AG139" t="str">
            <v>Application Management</v>
          </cell>
          <cell r="AI139">
            <v>53.722222222222221</v>
          </cell>
          <cell r="AJ139">
            <v>17.31111111111111</v>
          </cell>
        </row>
        <row r="140">
          <cell r="Z140">
            <v>87190</v>
          </cell>
          <cell r="AE140" t="str">
            <v>Society</v>
          </cell>
          <cell r="AF140" t="str">
            <v>Regular</v>
          </cell>
          <cell r="AG140" t="str">
            <v>Business Support</v>
          </cell>
          <cell r="AI140">
            <v>53.705555555555556</v>
          </cell>
          <cell r="AJ140">
            <v>29.5</v>
          </cell>
        </row>
        <row r="141">
          <cell r="Z141">
            <v>78315</v>
          </cell>
          <cell r="AE141" t="str">
            <v>PWU</v>
          </cell>
          <cell r="AF141" t="str">
            <v>Regular</v>
          </cell>
          <cell r="AG141" t="str">
            <v>Supply Management Services</v>
          </cell>
          <cell r="AI141">
            <v>53.7</v>
          </cell>
          <cell r="AJ141">
            <v>2.8944444444444444</v>
          </cell>
        </row>
        <row r="142">
          <cell r="Z142">
            <v>96165</v>
          </cell>
          <cell r="AE142" t="str">
            <v>Society</v>
          </cell>
          <cell r="AF142" t="str">
            <v>Regular</v>
          </cell>
          <cell r="AG142" t="str">
            <v>Application Management</v>
          </cell>
          <cell r="AI142">
            <v>53.68333333333333</v>
          </cell>
          <cell r="AJ142">
            <v>22.180555555555557</v>
          </cell>
        </row>
        <row r="143">
          <cell r="Z143">
            <v>70763</v>
          </cell>
          <cell r="AE143" t="str">
            <v>PWU</v>
          </cell>
          <cell r="AF143" t="str">
            <v>Regular</v>
          </cell>
          <cell r="AG143" t="str">
            <v>Infrastructure Management</v>
          </cell>
          <cell r="AI143">
            <v>53.636111111111113</v>
          </cell>
          <cell r="AJ143">
            <v>17.227777777777778</v>
          </cell>
        </row>
        <row r="144">
          <cell r="Z144">
            <v>73676</v>
          </cell>
          <cell r="AE144" t="str">
            <v>Society</v>
          </cell>
          <cell r="AF144" t="str">
            <v>Regular</v>
          </cell>
          <cell r="AG144" t="str">
            <v>Finance &amp; Pay Services</v>
          </cell>
          <cell r="AI144">
            <v>53.586111111111109</v>
          </cell>
          <cell r="AJ144">
            <v>13.425000000000001</v>
          </cell>
        </row>
        <row r="145">
          <cell r="Z145">
            <v>91887</v>
          </cell>
          <cell r="AE145" t="str">
            <v>Society</v>
          </cell>
          <cell r="AF145" t="str">
            <v>Regular</v>
          </cell>
          <cell r="AG145" t="str">
            <v>Infrastructure Management</v>
          </cell>
          <cell r="AI145">
            <v>53.527777777777779</v>
          </cell>
          <cell r="AJ145">
            <v>26.108333333333334</v>
          </cell>
        </row>
        <row r="146">
          <cell r="Z146">
            <v>68640</v>
          </cell>
          <cell r="AE146" t="str">
            <v>PWU</v>
          </cell>
          <cell r="AF146" t="str">
            <v>Regular</v>
          </cell>
          <cell r="AG146" t="str">
            <v>Infrastructure Management</v>
          </cell>
          <cell r="AI146">
            <v>53.488888888888887</v>
          </cell>
          <cell r="AJ146">
            <v>14.15</v>
          </cell>
        </row>
        <row r="147">
          <cell r="Z147">
            <v>96000</v>
          </cell>
          <cell r="AE147" t="str">
            <v>MCP</v>
          </cell>
          <cell r="AF147" t="str">
            <v>Regular</v>
          </cell>
          <cell r="AG147" t="str">
            <v>Business Support</v>
          </cell>
          <cell r="AI147">
            <v>53.43888888888889</v>
          </cell>
          <cell r="AJ147">
            <v>25.558333333333334</v>
          </cell>
        </row>
        <row r="148">
          <cell r="Z148">
            <v>70763</v>
          </cell>
          <cell r="AE148" t="str">
            <v>PWU</v>
          </cell>
          <cell r="AF148" t="str">
            <v>Regular</v>
          </cell>
          <cell r="AG148" t="str">
            <v>Infrastructure Management</v>
          </cell>
          <cell r="AI148">
            <v>53.408333333333331</v>
          </cell>
          <cell r="AJ148">
            <v>34.641666666666666</v>
          </cell>
        </row>
        <row r="149">
          <cell r="Z149">
            <v>70763</v>
          </cell>
          <cell r="AE149" t="str">
            <v>PWU</v>
          </cell>
          <cell r="AF149" t="str">
            <v>Regular</v>
          </cell>
          <cell r="AG149" t="str">
            <v>Infrastructure Management</v>
          </cell>
          <cell r="AI149">
            <v>53.361111111111114</v>
          </cell>
          <cell r="AJ149">
            <v>34.958333333333336</v>
          </cell>
        </row>
        <row r="150">
          <cell r="Z150">
            <v>104000</v>
          </cell>
          <cell r="AE150" t="str">
            <v>MCP</v>
          </cell>
          <cell r="AF150" t="str">
            <v>Regular</v>
          </cell>
          <cell r="AG150" t="str">
            <v>Application Management</v>
          </cell>
          <cell r="AI150">
            <v>53.341666666666669</v>
          </cell>
          <cell r="AJ150">
            <v>17.080555555555556</v>
          </cell>
        </row>
        <row r="151">
          <cell r="Z151">
            <v>51902</v>
          </cell>
          <cell r="AE151" t="str">
            <v>PWU</v>
          </cell>
          <cell r="AF151" t="str">
            <v>Regular</v>
          </cell>
          <cell r="AG151" t="str">
            <v>Infrastructure Management</v>
          </cell>
          <cell r="AI151">
            <v>53.280555555555559</v>
          </cell>
          <cell r="AJ151">
            <v>33.486111111111114</v>
          </cell>
        </row>
        <row r="152">
          <cell r="Z152">
            <v>89330</v>
          </cell>
          <cell r="AE152" t="str">
            <v>Society</v>
          </cell>
          <cell r="AF152" t="str">
            <v>Regular</v>
          </cell>
          <cell r="AG152" t="str">
            <v>Application Management</v>
          </cell>
          <cell r="AI152">
            <v>53.197222222222223</v>
          </cell>
          <cell r="AJ152">
            <v>33.477777777777774</v>
          </cell>
        </row>
        <row r="153">
          <cell r="Z153">
            <v>63046</v>
          </cell>
          <cell r="AE153" t="str">
            <v>PWU</v>
          </cell>
          <cell r="AF153" t="str">
            <v>Regular</v>
          </cell>
          <cell r="AG153" t="str">
            <v>Application Management</v>
          </cell>
          <cell r="AI153">
            <v>53.18333333333333</v>
          </cell>
          <cell r="AJ153">
            <v>22.588888888888889</v>
          </cell>
        </row>
        <row r="154">
          <cell r="Z154">
            <v>56812</v>
          </cell>
          <cell r="AE154" t="str">
            <v>PWU</v>
          </cell>
          <cell r="AF154" t="str">
            <v>Regular</v>
          </cell>
          <cell r="AG154" t="str">
            <v>Supply Management Services</v>
          </cell>
          <cell r="AI154">
            <v>53.097222222222221</v>
          </cell>
          <cell r="AJ154">
            <v>4.3083333333333336</v>
          </cell>
        </row>
        <row r="155">
          <cell r="Z155">
            <v>85051</v>
          </cell>
          <cell r="AE155" t="str">
            <v>Society</v>
          </cell>
          <cell r="AF155" t="str">
            <v>Regular</v>
          </cell>
          <cell r="AG155" t="str">
            <v>Application Management</v>
          </cell>
          <cell r="AI155">
            <v>53.075000000000003</v>
          </cell>
          <cell r="AJ155">
            <v>28.138888888888889</v>
          </cell>
        </row>
        <row r="156">
          <cell r="Z156">
            <v>76546</v>
          </cell>
          <cell r="AE156" t="str">
            <v>Society</v>
          </cell>
          <cell r="AF156" t="str">
            <v>Regular</v>
          </cell>
          <cell r="AG156" t="str">
            <v>Application Management</v>
          </cell>
          <cell r="AI156">
            <v>53.075000000000003</v>
          </cell>
          <cell r="AJ156">
            <v>21.022222222222222</v>
          </cell>
        </row>
        <row r="157">
          <cell r="Z157">
            <v>55387</v>
          </cell>
          <cell r="AE157" t="str">
            <v>PWU</v>
          </cell>
          <cell r="AF157" t="str">
            <v>Regular</v>
          </cell>
          <cell r="AG157" t="str">
            <v>Finance &amp; Pay Services</v>
          </cell>
          <cell r="AI157">
            <v>53.072222222222223</v>
          </cell>
          <cell r="AJ157">
            <v>13.769444444444444</v>
          </cell>
        </row>
        <row r="158">
          <cell r="Z158">
            <v>108323</v>
          </cell>
          <cell r="AE158" t="str">
            <v>Society</v>
          </cell>
          <cell r="AF158" t="str">
            <v>Regular</v>
          </cell>
          <cell r="AG158" t="str">
            <v>Project Delivery</v>
          </cell>
          <cell r="AI158">
            <v>52.958333333333336</v>
          </cell>
          <cell r="AJ158">
            <v>22.102777777777778</v>
          </cell>
        </row>
        <row r="159">
          <cell r="Z159">
            <v>65820</v>
          </cell>
          <cell r="AE159" t="str">
            <v>PWU</v>
          </cell>
          <cell r="AF159" t="str">
            <v>Regular</v>
          </cell>
          <cell r="AG159" t="str">
            <v>Infrastructure Management</v>
          </cell>
          <cell r="AI159">
            <v>52.952777777777776</v>
          </cell>
          <cell r="AJ159">
            <v>22.758333333333333</v>
          </cell>
        </row>
        <row r="160">
          <cell r="Z160">
            <v>91887</v>
          </cell>
          <cell r="AE160" t="str">
            <v>Society</v>
          </cell>
          <cell r="AF160" t="str">
            <v>Regular</v>
          </cell>
          <cell r="AG160" t="str">
            <v>Infrastructure Management</v>
          </cell>
          <cell r="AI160">
            <v>52.94166666666667</v>
          </cell>
          <cell r="AJ160">
            <v>16.161111111111111</v>
          </cell>
        </row>
        <row r="161">
          <cell r="Z161">
            <v>79520</v>
          </cell>
          <cell r="AE161" t="str">
            <v>Society</v>
          </cell>
          <cell r="AF161" t="str">
            <v>Regular</v>
          </cell>
          <cell r="AG161" t="str">
            <v>Finance &amp; Pay Services</v>
          </cell>
          <cell r="AI161">
            <v>52.927777777777777</v>
          </cell>
          <cell r="AJ161">
            <v>16.941666666666666</v>
          </cell>
        </row>
        <row r="162">
          <cell r="Z162">
            <v>82964</v>
          </cell>
          <cell r="AE162" t="str">
            <v>Society</v>
          </cell>
          <cell r="AF162" t="str">
            <v>Regular</v>
          </cell>
          <cell r="AG162" t="str">
            <v>Supply Management Services</v>
          </cell>
          <cell r="AI162">
            <v>52.919444444444444</v>
          </cell>
          <cell r="AJ162">
            <v>28.9</v>
          </cell>
        </row>
        <row r="163">
          <cell r="Z163">
            <v>97052</v>
          </cell>
          <cell r="AE163" t="str">
            <v>Society</v>
          </cell>
          <cell r="AF163" t="str">
            <v>Regular</v>
          </cell>
          <cell r="AG163" t="str">
            <v>Infrastructure Management</v>
          </cell>
          <cell r="AI163">
            <v>52.916666666666664</v>
          </cell>
          <cell r="AJ163">
            <v>16.486111111111111</v>
          </cell>
        </row>
        <row r="164">
          <cell r="Z164">
            <v>92826</v>
          </cell>
          <cell r="AE164" t="str">
            <v>Society</v>
          </cell>
          <cell r="AF164" t="str">
            <v>Regular</v>
          </cell>
          <cell r="AG164" t="str">
            <v>Infrastructure Management</v>
          </cell>
          <cell r="AI164">
            <v>52.802777777777777</v>
          </cell>
          <cell r="AJ164">
            <v>25.494444444444444</v>
          </cell>
        </row>
        <row r="165">
          <cell r="Z165">
            <v>79781</v>
          </cell>
          <cell r="AE165" t="str">
            <v>Society</v>
          </cell>
          <cell r="AF165" t="str">
            <v>Regular</v>
          </cell>
          <cell r="AG165" t="str">
            <v>Application Management</v>
          </cell>
          <cell r="AI165">
            <v>52.725000000000001</v>
          </cell>
          <cell r="AJ165">
            <v>25.208333333333332</v>
          </cell>
        </row>
        <row r="166">
          <cell r="Z166">
            <v>101540</v>
          </cell>
          <cell r="AE166" t="str">
            <v>Society</v>
          </cell>
          <cell r="AF166" t="str">
            <v>Regular</v>
          </cell>
          <cell r="AG166" t="str">
            <v>Project Delivery</v>
          </cell>
          <cell r="AI166">
            <v>52.722222222222221</v>
          </cell>
          <cell r="AJ166">
            <v>22.55</v>
          </cell>
        </row>
        <row r="167">
          <cell r="Z167">
            <v>56812</v>
          </cell>
          <cell r="AE167" t="str">
            <v>PWU</v>
          </cell>
          <cell r="AF167" t="str">
            <v>Regular</v>
          </cell>
          <cell r="AG167" t="str">
            <v>Supply Management Services</v>
          </cell>
          <cell r="AI167">
            <v>52.705555555555556</v>
          </cell>
          <cell r="AJ167">
            <v>13.96111111111111</v>
          </cell>
        </row>
        <row r="168">
          <cell r="Z168">
            <v>66789</v>
          </cell>
          <cell r="AE168" t="str">
            <v>PWU</v>
          </cell>
          <cell r="AF168" t="str">
            <v>Regular</v>
          </cell>
          <cell r="AG168" t="str">
            <v>Infrastructure Management</v>
          </cell>
          <cell r="AI168">
            <v>52.7</v>
          </cell>
          <cell r="AJ168">
            <v>3.411111111111111</v>
          </cell>
        </row>
        <row r="169">
          <cell r="Z169">
            <v>43685</v>
          </cell>
          <cell r="AE169" t="str">
            <v>PWU</v>
          </cell>
          <cell r="AF169" t="str">
            <v>Regular</v>
          </cell>
          <cell r="AG169" t="str">
            <v>CSO</v>
          </cell>
          <cell r="AI169">
            <v>52.697222222222223</v>
          </cell>
          <cell r="AJ169">
            <v>10.291666666666666</v>
          </cell>
        </row>
        <row r="170">
          <cell r="Z170">
            <v>86356</v>
          </cell>
          <cell r="AE170" t="str">
            <v>Society</v>
          </cell>
          <cell r="AF170" t="str">
            <v>Regular</v>
          </cell>
          <cell r="AG170" t="str">
            <v>Application Management</v>
          </cell>
          <cell r="AI170">
            <v>52.663888888888891</v>
          </cell>
          <cell r="AJ170">
            <v>12.669444444444444</v>
          </cell>
        </row>
        <row r="171">
          <cell r="Z171">
            <v>65820</v>
          </cell>
          <cell r="AE171" t="str">
            <v>PWU</v>
          </cell>
          <cell r="AF171" t="str">
            <v>Regular</v>
          </cell>
          <cell r="AG171" t="str">
            <v>Infrastructure Management</v>
          </cell>
          <cell r="AI171">
            <v>52.594444444444441</v>
          </cell>
          <cell r="AJ171">
            <v>21.875</v>
          </cell>
        </row>
        <row r="172">
          <cell r="Z172">
            <v>65820</v>
          </cell>
          <cell r="AE172" t="str">
            <v>PWU</v>
          </cell>
          <cell r="AF172" t="str">
            <v>Regular</v>
          </cell>
          <cell r="AG172" t="str">
            <v>Supply Management Services</v>
          </cell>
          <cell r="AI172">
            <v>52.588888888888889</v>
          </cell>
          <cell r="AJ172">
            <v>28.838888888888889</v>
          </cell>
        </row>
        <row r="173">
          <cell r="Z173">
            <v>88000</v>
          </cell>
          <cell r="AE173" t="str">
            <v>MCP</v>
          </cell>
          <cell r="AF173" t="str">
            <v>Regular</v>
          </cell>
          <cell r="AG173" t="str">
            <v>Application Management</v>
          </cell>
          <cell r="AI173">
            <v>52.522222222222226</v>
          </cell>
          <cell r="AJ173">
            <v>0.67222222222222228</v>
          </cell>
        </row>
        <row r="174">
          <cell r="Z174">
            <v>90999</v>
          </cell>
          <cell r="AE174" t="str">
            <v>Society</v>
          </cell>
          <cell r="AF174" t="str">
            <v>Regular</v>
          </cell>
          <cell r="AG174" t="str">
            <v>Application Management</v>
          </cell>
          <cell r="AI174">
            <v>52.491666666666667</v>
          </cell>
          <cell r="AJ174">
            <v>25.872222222222224</v>
          </cell>
        </row>
        <row r="175">
          <cell r="Z175">
            <v>37575</v>
          </cell>
          <cell r="AE175" t="str">
            <v>PWU</v>
          </cell>
          <cell r="AF175" t="str">
            <v>Regular</v>
          </cell>
          <cell r="AG175" t="str">
            <v>Business Support</v>
          </cell>
          <cell r="AI175">
            <v>52.488888888888887</v>
          </cell>
          <cell r="AJ175">
            <v>28.461111111111112</v>
          </cell>
        </row>
        <row r="176">
          <cell r="Z176">
            <v>97157</v>
          </cell>
          <cell r="AE176" t="str">
            <v>Society</v>
          </cell>
          <cell r="AF176" t="str">
            <v>Regular</v>
          </cell>
          <cell r="AG176" t="str">
            <v>Project Delivery</v>
          </cell>
          <cell r="AI176">
            <v>52.444444444444443</v>
          </cell>
          <cell r="AJ176">
            <v>23.1</v>
          </cell>
        </row>
        <row r="177">
          <cell r="Z177">
            <v>92304</v>
          </cell>
          <cell r="AE177" t="str">
            <v>Society</v>
          </cell>
          <cell r="AF177" t="str">
            <v>Regular</v>
          </cell>
          <cell r="AG177" t="str">
            <v>Application Management</v>
          </cell>
          <cell r="AI177">
            <v>52.405555555555559</v>
          </cell>
          <cell r="AJ177">
            <v>13.769444444444444</v>
          </cell>
        </row>
        <row r="178">
          <cell r="Z178">
            <v>74459</v>
          </cell>
          <cell r="AE178" t="str">
            <v>Society</v>
          </cell>
          <cell r="AF178" t="str">
            <v>Regular</v>
          </cell>
          <cell r="AG178" t="str">
            <v>Supply Management Services</v>
          </cell>
          <cell r="AI178">
            <v>52.363888888888887</v>
          </cell>
          <cell r="AJ178">
            <v>31.908333333333335</v>
          </cell>
        </row>
        <row r="179">
          <cell r="Z179">
            <v>59140</v>
          </cell>
          <cell r="AE179" t="str">
            <v>PWU</v>
          </cell>
          <cell r="AF179" t="str">
            <v>Regular</v>
          </cell>
          <cell r="AG179" t="str">
            <v>Infrastructure Management</v>
          </cell>
          <cell r="AI179">
            <v>52.333333333333336</v>
          </cell>
          <cell r="AJ179">
            <v>26.466666666666665</v>
          </cell>
        </row>
        <row r="180">
          <cell r="Z180">
            <v>101592</v>
          </cell>
          <cell r="AE180" t="str">
            <v>Society</v>
          </cell>
          <cell r="AF180" t="str">
            <v>Regular</v>
          </cell>
          <cell r="AG180" t="str">
            <v>Project Delivery</v>
          </cell>
          <cell r="AI180">
            <v>52.3</v>
          </cell>
          <cell r="AJ180">
            <v>28.583333333333332</v>
          </cell>
        </row>
        <row r="181">
          <cell r="Z181">
            <v>148400</v>
          </cell>
          <cell r="AE181" t="str">
            <v>MCP</v>
          </cell>
          <cell r="AF181" t="str">
            <v>Regular</v>
          </cell>
          <cell r="AG181" t="str">
            <v>Application Management</v>
          </cell>
          <cell r="AI181">
            <v>52.244444444444447</v>
          </cell>
          <cell r="AJ181">
            <v>22.422222222222221</v>
          </cell>
        </row>
        <row r="182">
          <cell r="Z182">
            <v>85938</v>
          </cell>
          <cell r="AE182" t="str">
            <v>Society</v>
          </cell>
          <cell r="AF182" t="str">
            <v>Regular</v>
          </cell>
          <cell r="AG182" t="str">
            <v>Business Support</v>
          </cell>
          <cell r="AI182">
            <v>52.138888888888886</v>
          </cell>
          <cell r="AJ182">
            <v>22.383333333333333</v>
          </cell>
        </row>
        <row r="183">
          <cell r="Z183">
            <v>52554</v>
          </cell>
          <cell r="AE183" t="str">
            <v>Society</v>
          </cell>
          <cell r="AF183" t="str">
            <v>Temporary</v>
          </cell>
          <cell r="AG183" t="str">
            <v>Business Support</v>
          </cell>
          <cell r="AI183">
            <v>52.12222222222222</v>
          </cell>
          <cell r="AJ183">
            <v>1.4805555555555556</v>
          </cell>
        </row>
        <row r="184">
          <cell r="Z184">
            <v>87190</v>
          </cell>
          <cell r="AE184" t="str">
            <v>Society</v>
          </cell>
          <cell r="AF184" t="str">
            <v>Regular</v>
          </cell>
          <cell r="AG184" t="str">
            <v>Finance &amp; Pay Services</v>
          </cell>
          <cell r="AI184">
            <v>52.094444444444441</v>
          </cell>
          <cell r="AJ184">
            <v>17.444444444444443</v>
          </cell>
        </row>
        <row r="185">
          <cell r="Z185">
            <v>56812</v>
          </cell>
          <cell r="AE185" t="str">
            <v>PWU</v>
          </cell>
          <cell r="AF185" t="str">
            <v>Regular</v>
          </cell>
          <cell r="AG185" t="str">
            <v>Supply Management Services</v>
          </cell>
          <cell r="AI185">
            <v>52.06111111111111</v>
          </cell>
          <cell r="AJ185">
            <v>16.191666666666666</v>
          </cell>
        </row>
        <row r="186">
          <cell r="Z186">
            <v>51902</v>
          </cell>
          <cell r="AE186" t="str">
            <v>PWU</v>
          </cell>
          <cell r="AF186" t="str">
            <v>Regular</v>
          </cell>
          <cell r="AG186" t="str">
            <v>Infrastructure Management</v>
          </cell>
          <cell r="AI186">
            <v>52.041666666666664</v>
          </cell>
          <cell r="AJ186">
            <v>29.155555555555555</v>
          </cell>
        </row>
        <row r="187">
          <cell r="Z187">
            <v>93400</v>
          </cell>
          <cell r="AE187" t="str">
            <v>Society</v>
          </cell>
          <cell r="AF187" t="str">
            <v>Regular</v>
          </cell>
          <cell r="AG187" t="str">
            <v>Application Management</v>
          </cell>
          <cell r="AI187">
            <v>52.022222222222226</v>
          </cell>
          <cell r="AJ187">
            <v>29.116666666666667</v>
          </cell>
        </row>
        <row r="188">
          <cell r="Z188">
            <v>85782</v>
          </cell>
          <cell r="AE188" t="str">
            <v>Society</v>
          </cell>
          <cell r="AF188" t="str">
            <v>Temporary</v>
          </cell>
          <cell r="AG188" t="str">
            <v>Finance &amp; Pay Services</v>
          </cell>
          <cell r="AI188">
            <v>51.855555555555554</v>
          </cell>
          <cell r="AJ188">
            <v>0.92500000000000004</v>
          </cell>
        </row>
        <row r="189">
          <cell r="Z189">
            <v>62781</v>
          </cell>
          <cell r="AE189" t="str">
            <v>PWU</v>
          </cell>
          <cell r="AF189" t="str">
            <v>Regular</v>
          </cell>
          <cell r="AG189" t="str">
            <v>Infrastructure Management</v>
          </cell>
          <cell r="AI189">
            <v>51.855555555555554</v>
          </cell>
          <cell r="AJ189">
            <v>22.922222222222221</v>
          </cell>
        </row>
        <row r="190">
          <cell r="Z190">
            <v>77068</v>
          </cell>
          <cell r="AE190" t="str">
            <v>Society</v>
          </cell>
          <cell r="AF190" t="str">
            <v>Regular</v>
          </cell>
          <cell r="AG190" t="str">
            <v>Infrastructure Management</v>
          </cell>
          <cell r="AI190">
            <v>51.855555555555554</v>
          </cell>
          <cell r="AJ190">
            <v>29.830555555555556</v>
          </cell>
        </row>
        <row r="191">
          <cell r="Z191">
            <v>110000</v>
          </cell>
          <cell r="AE191" t="str">
            <v>MCP</v>
          </cell>
          <cell r="AF191" t="str">
            <v>Regular</v>
          </cell>
          <cell r="AG191" t="str">
            <v>Finance &amp; Pay Services</v>
          </cell>
          <cell r="AI191">
            <v>51.833333333333336</v>
          </cell>
          <cell r="AJ191">
            <v>23.044444444444444</v>
          </cell>
        </row>
        <row r="192">
          <cell r="Z192">
            <v>65820</v>
          </cell>
          <cell r="AE192" t="str">
            <v>PWU</v>
          </cell>
          <cell r="AF192" t="str">
            <v>Regular</v>
          </cell>
          <cell r="AG192" t="str">
            <v>Infrastructure Management</v>
          </cell>
          <cell r="AI192">
            <v>51.75</v>
          </cell>
          <cell r="AJ192">
            <v>23.31111111111111</v>
          </cell>
        </row>
        <row r="193">
          <cell r="Z193">
            <v>104050</v>
          </cell>
          <cell r="AE193" t="str">
            <v>MCP</v>
          </cell>
          <cell r="AF193" t="str">
            <v>Regular</v>
          </cell>
          <cell r="AG193" t="str">
            <v>Settlements</v>
          </cell>
          <cell r="AI193">
            <v>51.733333333333334</v>
          </cell>
          <cell r="AJ193">
            <v>24.469444444444445</v>
          </cell>
        </row>
        <row r="194">
          <cell r="Z194">
            <v>81190</v>
          </cell>
          <cell r="AE194" t="str">
            <v>Society</v>
          </cell>
          <cell r="AF194" t="str">
            <v>Regular</v>
          </cell>
          <cell r="AG194" t="str">
            <v>Finance &amp; Pay Services</v>
          </cell>
          <cell r="AI194">
            <v>51.719444444444441</v>
          </cell>
          <cell r="AJ194">
            <v>1.2055555555555555</v>
          </cell>
        </row>
        <row r="195">
          <cell r="Z195">
            <v>90634</v>
          </cell>
          <cell r="AE195" t="str">
            <v>Society</v>
          </cell>
          <cell r="AF195" t="str">
            <v>Regular</v>
          </cell>
          <cell r="AG195" t="str">
            <v>Application Management</v>
          </cell>
          <cell r="AI195">
            <v>51.7</v>
          </cell>
          <cell r="AJ195">
            <v>21.741666666666667</v>
          </cell>
        </row>
        <row r="196">
          <cell r="Z196">
            <v>77381</v>
          </cell>
          <cell r="AE196" t="str">
            <v>Society</v>
          </cell>
          <cell r="AF196" t="str">
            <v>Regular</v>
          </cell>
          <cell r="AG196" t="str">
            <v>Infrastructure Management</v>
          </cell>
          <cell r="AI196">
            <v>51.69166666666667</v>
          </cell>
          <cell r="AJ196">
            <v>28.116666666666667</v>
          </cell>
        </row>
        <row r="197">
          <cell r="Z197">
            <v>99139</v>
          </cell>
          <cell r="AE197" t="str">
            <v>Society</v>
          </cell>
          <cell r="AF197" t="str">
            <v>Regular</v>
          </cell>
          <cell r="AG197" t="str">
            <v>Application Management</v>
          </cell>
          <cell r="AI197">
            <v>51.663888888888891</v>
          </cell>
          <cell r="AJ197">
            <v>21.45</v>
          </cell>
        </row>
        <row r="198">
          <cell r="Z198">
            <v>69398</v>
          </cell>
          <cell r="AE198" t="str">
            <v>Society</v>
          </cell>
          <cell r="AF198" t="str">
            <v>Regular</v>
          </cell>
          <cell r="AG198" t="str">
            <v>Application Management</v>
          </cell>
          <cell r="AI198">
            <v>51.661111111111111</v>
          </cell>
          <cell r="AJ198">
            <v>30.56111111111111</v>
          </cell>
        </row>
        <row r="199">
          <cell r="Z199">
            <v>76076</v>
          </cell>
          <cell r="AE199" t="str">
            <v>Society</v>
          </cell>
          <cell r="AF199" t="str">
            <v>Regular</v>
          </cell>
          <cell r="AG199" t="str">
            <v>Business Support</v>
          </cell>
          <cell r="AI199">
            <v>51.619444444444447</v>
          </cell>
          <cell r="AJ199">
            <v>24.330555555555556</v>
          </cell>
        </row>
        <row r="200">
          <cell r="Z200">
            <v>84582</v>
          </cell>
          <cell r="AE200" t="str">
            <v>Society</v>
          </cell>
          <cell r="AF200" t="str">
            <v>Regular</v>
          </cell>
          <cell r="AG200" t="str">
            <v>Application Management</v>
          </cell>
          <cell r="AI200">
            <v>51.608333333333334</v>
          </cell>
          <cell r="AJ200">
            <v>11.947222222222223</v>
          </cell>
        </row>
        <row r="201">
          <cell r="Z201">
            <v>66789</v>
          </cell>
          <cell r="AE201" t="str">
            <v>PWU</v>
          </cell>
          <cell r="AF201" t="str">
            <v>Regular</v>
          </cell>
          <cell r="AG201" t="str">
            <v>Infrastructure Management</v>
          </cell>
          <cell r="AI201">
            <v>51.605555555555554</v>
          </cell>
          <cell r="AJ201">
            <v>28.675000000000001</v>
          </cell>
        </row>
        <row r="202">
          <cell r="Z202">
            <v>92304</v>
          </cell>
          <cell r="AE202" t="str">
            <v>Society</v>
          </cell>
          <cell r="AF202" t="str">
            <v>Regular</v>
          </cell>
          <cell r="AG202" t="str">
            <v>Supply Management Services</v>
          </cell>
          <cell r="AI202">
            <v>51.56666666666667</v>
          </cell>
          <cell r="AJ202">
            <v>21.533333333333335</v>
          </cell>
        </row>
        <row r="203">
          <cell r="Z203">
            <v>93869</v>
          </cell>
          <cell r="AE203" t="str">
            <v>Society</v>
          </cell>
          <cell r="AF203" t="str">
            <v>Regular</v>
          </cell>
          <cell r="AG203" t="str">
            <v>Settlements</v>
          </cell>
          <cell r="AI203">
            <v>51.533333333333331</v>
          </cell>
          <cell r="AJ203">
            <v>24.202777777777779</v>
          </cell>
        </row>
        <row r="204">
          <cell r="Z204">
            <v>95226</v>
          </cell>
          <cell r="AE204" t="str">
            <v>Society</v>
          </cell>
          <cell r="AF204" t="str">
            <v>Regular</v>
          </cell>
          <cell r="AG204" t="str">
            <v>Project Delivery</v>
          </cell>
          <cell r="AI204">
            <v>51.524999999999999</v>
          </cell>
          <cell r="AJ204">
            <v>24.380555555555556</v>
          </cell>
        </row>
        <row r="205">
          <cell r="Z205">
            <v>45729</v>
          </cell>
          <cell r="AE205" t="str">
            <v>PWU</v>
          </cell>
          <cell r="AF205" t="str">
            <v>Regular</v>
          </cell>
          <cell r="AG205" t="str">
            <v>Supply Management Services</v>
          </cell>
          <cell r="AI205">
            <v>51.469444444444441</v>
          </cell>
          <cell r="AJ205">
            <v>17.680555555555557</v>
          </cell>
        </row>
        <row r="206">
          <cell r="Z206">
            <v>65820</v>
          </cell>
          <cell r="AE206" t="str">
            <v>PWU</v>
          </cell>
          <cell r="AF206" t="str">
            <v>Regular</v>
          </cell>
          <cell r="AG206" t="str">
            <v>Supply Management Services</v>
          </cell>
          <cell r="AI206">
            <v>51.430555555555557</v>
          </cell>
          <cell r="AJ206">
            <v>24.111111111111111</v>
          </cell>
        </row>
        <row r="207">
          <cell r="Z207">
            <v>49257</v>
          </cell>
          <cell r="AE207" t="str">
            <v>PWU</v>
          </cell>
          <cell r="AF207" t="str">
            <v>Regular</v>
          </cell>
          <cell r="AG207" t="str">
            <v>Finance &amp; Pay Services</v>
          </cell>
          <cell r="AI207">
            <v>51.405555555555559</v>
          </cell>
          <cell r="AJ207">
            <v>4.7611111111111111</v>
          </cell>
        </row>
        <row r="208">
          <cell r="Z208">
            <v>79938</v>
          </cell>
          <cell r="AE208" t="str">
            <v>Society</v>
          </cell>
          <cell r="AF208" t="str">
            <v>Regular</v>
          </cell>
          <cell r="AG208" t="str">
            <v>Application Management</v>
          </cell>
          <cell r="AI208">
            <v>51.37222222222222</v>
          </cell>
          <cell r="AJ208">
            <v>3.5472222222222221</v>
          </cell>
        </row>
        <row r="209">
          <cell r="Z209">
            <v>71067</v>
          </cell>
          <cell r="AE209" t="str">
            <v>Society</v>
          </cell>
          <cell r="AF209" t="str">
            <v>Regular</v>
          </cell>
          <cell r="AG209" t="str">
            <v>Business Support</v>
          </cell>
          <cell r="AI209">
            <v>51.258333333333333</v>
          </cell>
          <cell r="AJ209">
            <v>23.802777777777777</v>
          </cell>
        </row>
        <row r="210">
          <cell r="Z210">
            <v>43759</v>
          </cell>
          <cell r="AE210" t="str">
            <v>PWU</v>
          </cell>
          <cell r="AF210" t="str">
            <v>Regular</v>
          </cell>
          <cell r="AG210" t="str">
            <v>Business Support</v>
          </cell>
          <cell r="AI210">
            <v>51.236111111111114</v>
          </cell>
          <cell r="AJ210">
            <v>25.947222222222223</v>
          </cell>
        </row>
        <row r="211">
          <cell r="Z211">
            <v>59849</v>
          </cell>
          <cell r="AE211" t="str">
            <v>Society</v>
          </cell>
          <cell r="AF211" t="str">
            <v>Regular</v>
          </cell>
          <cell r="AG211" t="str">
            <v>Application Management</v>
          </cell>
          <cell r="AI211">
            <v>51.213888888888889</v>
          </cell>
          <cell r="AJ211">
            <v>16.961111111111112</v>
          </cell>
        </row>
        <row r="212">
          <cell r="Z212">
            <v>114000</v>
          </cell>
          <cell r="AE212" t="str">
            <v>MCP</v>
          </cell>
          <cell r="AF212" t="str">
            <v>Regular</v>
          </cell>
          <cell r="AG212" t="str">
            <v>Project Delivery</v>
          </cell>
          <cell r="AI212">
            <v>51.213888888888889</v>
          </cell>
          <cell r="AJ212">
            <v>25.8</v>
          </cell>
        </row>
        <row r="213">
          <cell r="Z213">
            <v>56123</v>
          </cell>
          <cell r="AE213" t="str">
            <v>MCP</v>
          </cell>
          <cell r="AF213" t="str">
            <v>Temporary</v>
          </cell>
          <cell r="AG213" t="str">
            <v>Supply Management Services</v>
          </cell>
          <cell r="AI213">
            <v>51.102777777777774</v>
          </cell>
          <cell r="AJ213">
            <v>0.15555555555555556</v>
          </cell>
        </row>
        <row r="214">
          <cell r="Z214">
            <v>77068</v>
          </cell>
          <cell r="AE214" t="str">
            <v>Society</v>
          </cell>
          <cell r="AF214" t="str">
            <v>Regular</v>
          </cell>
          <cell r="AG214" t="str">
            <v>Business Support</v>
          </cell>
          <cell r="AI214">
            <v>51.094444444444441</v>
          </cell>
          <cell r="AJ214">
            <v>29.774999999999999</v>
          </cell>
        </row>
        <row r="215">
          <cell r="Z215">
            <v>85051</v>
          </cell>
          <cell r="AE215" t="str">
            <v>Society</v>
          </cell>
          <cell r="AF215" t="str">
            <v>Regular</v>
          </cell>
          <cell r="AG215" t="str">
            <v>Application Management</v>
          </cell>
          <cell r="AI215">
            <v>51.075000000000003</v>
          </cell>
          <cell r="AJ215">
            <v>2.1527777777777777</v>
          </cell>
        </row>
        <row r="216">
          <cell r="Z216">
            <v>107940</v>
          </cell>
          <cell r="AE216" t="str">
            <v>MCP</v>
          </cell>
          <cell r="AF216" t="str">
            <v>Regular</v>
          </cell>
          <cell r="AG216" t="str">
            <v>Project Delivery</v>
          </cell>
          <cell r="AI216">
            <v>51.06388888888889</v>
          </cell>
          <cell r="AJ216">
            <v>29.016666666666666</v>
          </cell>
        </row>
        <row r="217">
          <cell r="Z217">
            <v>99609</v>
          </cell>
          <cell r="AE217" t="str">
            <v>Society</v>
          </cell>
          <cell r="AF217" t="str">
            <v>Regular</v>
          </cell>
          <cell r="AG217" t="str">
            <v>Application Management</v>
          </cell>
          <cell r="AI217">
            <v>50.994444444444447</v>
          </cell>
          <cell r="AJ217">
            <v>23.080555555555556</v>
          </cell>
        </row>
        <row r="218">
          <cell r="Z218">
            <v>70763</v>
          </cell>
          <cell r="AE218" t="str">
            <v>PWU</v>
          </cell>
          <cell r="AF218" t="str">
            <v>Regular</v>
          </cell>
          <cell r="AG218" t="str">
            <v>Infrastructure Management</v>
          </cell>
          <cell r="AI218">
            <v>50.952777777777776</v>
          </cell>
          <cell r="AJ218">
            <v>26.491666666666667</v>
          </cell>
        </row>
        <row r="219">
          <cell r="Z219">
            <v>72946</v>
          </cell>
          <cell r="AE219" t="str">
            <v>Society</v>
          </cell>
          <cell r="AF219" t="str">
            <v>Regular</v>
          </cell>
          <cell r="AG219" t="str">
            <v>Settlements</v>
          </cell>
          <cell r="AI219">
            <v>50.888888888888886</v>
          </cell>
          <cell r="AJ219">
            <v>30.627777777777776</v>
          </cell>
        </row>
        <row r="220">
          <cell r="Z220">
            <v>82912</v>
          </cell>
          <cell r="AE220" t="str">
            <v>Society</v>
          </cell>
          <cell r="AF220" t="str">
            <v>Regular</v>
          </cell>
          <cell r="AG220" t="str">
            <v>Supply Management Services</v>
          </cell>
          <cell r="AI220">
            <v>50.844444444444441</v>
          </cell>
          <cell r="AJ220">
            <v>21.6</v>
          </cell>
        </row>
        <row r="221">
          <cell r="Z221">
            <v>104931</v>
          </cell>
          <cell r="AE221" t="str">
            <v>Society</v>
          </cell>
          <cell r="AF221" t="str">
            <v>Regular</v>
          </cell>
          <cell r="AG221" t="str">
            <v>Supply Management Services</v>
          </cell>
          <cell r="AI221">
            <v>50.844444444444441</v>
          </cell>
          <cell r="AJ221">
            <v>29.766666666666666</v>
          </cell>
        </row>
        <row r="222">
          <cell r="Z222">
            <v>100653</v>
          </cell>
          <cell r="AE222" t="str">
            <v>Society</v>
          </cell>
          <cell r="AF222" t="str">
            <v>Regular</v>
          </cell>
          <cell r="AG222" t="str">
            <v>Application Management</v>
          </cell>
          <cell r="AI222">
            <v>50.825000000000003</v>
          </cell>
          <cell r="AJ222">
            <v>16.566666666666666</v>
          </cell>
        </row>
        <row r="223">
          <cell r="Z223">
            <v>85938</v>
          </cell>
          <cell r="AE223" t="str">
            <v>Society</v>
          </cell>
          <cell r="AF223" t="str">
            <v>Regular</v>
          </cell>
          <cell r="AG223" t="str">
            <v>Infrastructure Management</v>
          </cell>
          <cell r="AI223">
            <v>50.81666666666667</v>
          </cell>
          <cell r="AJ223">
            <v>18.5</v>
          </cell>
        </row>
        <row r="224">
          <cell r="Z224">
            <v>97522</v>
          </cell>
          <cell r="AE224" t="str">
            <v>Society</v>
          </cell>
          <cell r="AF224" t="str">
            <v>Regular</v>
          </cell>
          <cell r="AG224" t="str">
            <v>Settlements</v>
          </cell>
          <cell r="AI224">
            <v>50.716666666666669</v>
          </cell>
          <cell r="AJ224">
            <v>27.766666666666666</v>
          </cell>
        </row>
        <row r="225">
          <cell r="Z225">
            <v>65119</v>
          </cell>
          <cell r="AE225" t="str">
            <v>Society</v>
          </cell>
          <cell r="AF225" t="str">
            <v>Regular</v>
          </cell>
          <cell r="AG225" t="str">
            <v>Infrastructure Management</v>
          </cell>
          <cell r="AI225">
            <v>50.705555555555556</v>
          </cell>
          <cell r="AJ225">
            <v>22.68611111111111</v>
          </cell>
        </row>
        <row r="226">
          <cell r="Z226">
            <v>107100</v>
          </cell>
          <cell r="AE226" t="str">
            <v>MCP</v>
          </cell>
          <cell r="AF226" t="str">
            <v>Regular</v>
          </cell>
          <cell r="AG226" t="str">
            <v>Application Management</v>
          </cell>
          <cell r="AI226">
            <v>50.697222222222223</v>
          </cell>
          <cell r="AJ226">
            <v>12.422222222222222</v>
          </cell>
        </row>
        <row r="227">
          <cell r="Z227">
            <v>79364</v>
          </cell>
          <cell r="AE227" t="str">
            <v>Society</v>
          </cell>
          <cell r="AF227" t="str">
            <v>Regular</v>
          </cell>
          <cell r="AG227" t="str">
            <v>Application Management</v>
          </cell>
          <cell r="AI227">
            <v>50.674999999999997</v>
          </cell>
          <cell r="AJ227">
            <v>12.405555555555555</v>
          </cell>
        </row>
        <row r="228">
          <cell r="Z228">
            <v>66789</v>
          </cell>
          <cell r="AE228" t="str">
            <v>PWU</v>
          </cell>
          <cell r="AF228" t="str">
            <v>Regular</v>
          </cell>
          <cell r="AG228" t="str">
            <v>Infrastructure Management</v>
          </cell>
          <cell r="AI228">
            <v>50.674999999999997</v>
          </cell>
          <cell r="AJ228">
            <v>3.8416666666666668</v>
          </cell>
        </row>
        <row r="229">
          <cell r="Z229">
            <v>98148</v>
          </cell>
          <cell r="AE229" t="str">
            <v>Society</v>
          </cell>
          <cell r="AF229" t="str">
            <v>Regular</v>
          </cell>
          <cell r="AG229" t="str">
            <v>Application Management</v>
          </cell>
          <cell r="AI229">
            <v>50.65</v>
          </cell>
          <cell r="AJ229">
            <v>25.852777777777778</v>
          </cell>
        </row>
        <row r="230">
          <cell r="Z230">
            <v>97052</v>
          </cell>
          <cell r="AE230" t="str">
            <v>Society</v>
          </cell>
          <cell r="AF230" t="str">
            <v>Regular</v>
          </cell>
          <cell r="AG230" t="str">
            <v>Business Support</v>
          </cell>
          <cell r="AI230">
            <v>50.616666666666667</v>
          </cell>
          <cell r="AJ230">
            <v>25.227777777777778</v>
          </cell>
        </row>
        <row r="231">
          <cell r="Z231">
            <v>79781</v>
          </cell>
          <cell r="AE231" t="str">
            <v>Society</v>
          </cell>
          <cell r="AF231" t="str">
            <v>Regular</v>
          </cell>
          <cell r="AG231" t="str">
            <v>Application Management</v>
          </cell>
          <cell r="AI231">
            <v>50.613888888888887</v>
          </cell>
          <cell r="AJ231">
            <v>29.866666666666667</v>
          </cell>
        </row>
        <row r="232">
          <cell r="Z232">
            <v>85051</v>
          </cell>
          <cell r="AE232" t="str">
            <v>Society</v>
          </cell>
          <cell r="AF232" t="str">
            <v>Regular</v>
          </cell>
          <cell r="AG232" t="str">
            <v>Application Management</v>
          </cell>
          <cell r="AI232">
            <v>50.597222222222221</v>
          </cell>
          <cell r="AJ232">
            <v>31.166666666666668</v>
          </cell>
        </row>
        <row r="233">
          <cell r="Z233">
            <v>86773</v>
          </cell>
          <cell r="AE233" t="str">
            <v>Society</v>
          </cell>
          <cell r="AF233" t="str">
            <v>Regular</v>
          </cell>
          <cell r="AG233" t="str">
            <v>Application Management</v>
          </cell>
          <cell r="AI233">
            <v>50.588888888888889</v>
          </cell>
          <cell r="AJ233">
            <v>14.008333333333333</v>
          </cell>
        </row>
        <row r="234">
          <cell r="Z234">
            <v>56812</v>
          </cell>
          <cell r="AE234" t="str">
            <v>PWU</v>
          </cell>
          <cell r="AF234" t="str">
            <v>Regular</v>
          </cell>
          <cell r="AG234" t="str">
            <v>Supply Management Services</v>
          </cell>
          <cell r="AI234">
            <v>50.586111111111109</v>
          </cell>
          <cell r="AJ234">
            <v>29.136111111111113</v>
          </cell>
        </row>
        <row r="235">
          <cell r="Z235">
            <v>59140</v>
          </cell>
          <cell r="AE235" t="str">
            <v>PWU</v>
          </cell>
          <cell r="AF235" t="str">
            <v>Regular</v>
          </cell>
          <cell r="AG235" t="str">
            <v>Infrastructure Management</v>
          </cell>
          <cell r="AI235">
            <v>50.538888888888891</v>
          </cell>
          <cell r="AJ235">
            <v>25.594444444444445</v>
          </cell>
        </row>
        <row r="236">
          <cell r="Z236">
            <v>70763</v>
          </cell>
          <cell r="AE236" t="str">
            <v>PWU</v>
          </cell>
          <cell r="AF236" t="str">
            <v>Regular</v>
          </cell>
          <cell r="AG236" t="str">
            <v>Infrastructure Management</v>
          </cell>
          <cell r="AI236">
            <v>50.519444444444446</v>
          </cell>
          <cell r="AJ236">
            <v>25.675000000000001</v>
          </cell>
        </row>
        <row r="237">
          <cell r="Z237">
            <v>87034</v>
          </cell>
          <cell r="AE237" t="str">
            <v>Society</v>
          </cell>
          <cell r="AF237" t="str">
            <v>Temporary</v>
          </cell>
          <cell r="AG237" t="str">
            <v>Project Delivery</v>
          </cell>
          <cell r="AI237">
            <v>50.505555555555553</v>
          </cell>
          <cell r="AJ237">
            <v>1.3777777777777778</v>
          </cell>
        </row>
        <row r="238">
          <cell r="Z238">
            <v>77433</v>
          </cell>
          <cell r="AE238" t="str">
            <v>Society</v>
          </cell>
          <cell r="AF238" t="str">
            <v>Regular</v>
          </cell>
          <cell r="AG238" t="str">
            <v>Application Management</v>
          </cell>
          <cell r="AI238">
            <v>50.5</v>
          </cell>
          <cell r="AJ238">
            <v>3.9555555555555557</v>
          </cell>
        </row>
        <row r="239">
          <cell r="Z239">
            <v>92513</v>
          </cell>
          <cell r="AE239" t="str">
            <v>Society</v>
          </cell>
          <cell r="AF239" t="str">
            <v>Regular</v>
          </cell>
          <cell r="AG239" t="str">
            <v>Infrastructure Management</v>
          </cell>
          <cell r="AI239">
            <v>50.5</v>
          </cell>
          <cell r="AJ239">
            <v>11.577777777777778</v>
          </cell>
        </row>
        <row r="240">
          <cell r="Z240">
            <v>72633</v>
          </cell>
          <cell r="AE240" t="str">
            <v>Society</v>
          </cell>
          <cell r="AF240" t="str">
            <v>Regular</v>
          </cell>
          <cell r="AG240" t="str">
            <v>Supply Management Services</v>
          </cell>
          <cell r="AI240">
            <v>50.458333333333336</v>
          </cell>
          <cell r="AJ240">
            <v>4.1222222222222218</v>
          </cell>
        </row>
        <row r="241">
          <cell r="Z241">
            <v>51902</v>
          </cell>
          <cell r="AE241" t="str">
            <v>PWU</v>
          </cell>
          <cell r="AF241" t="str">
            <v>Regular</v>
          </cell>
          <cell r="AG241" t="str">
            <v>Application Management</v>
          </cell>
          <cell r="AI241">
            <v>50.45</v>
          </cell>
          <cell r="AJ241">
            <v>29.461111111111112</v>
          </cell>
        </row>
        <row r="242">
          <cell r="Z242">
            <v>87608</v>
          </cell>
          <cell r="AE242" t="str">
            <v>Society</v>
          </cell>
          <cell r="AF242" t="str">
            <v>Regular</v>
          </cell>
          <cell r="AG242" t="str">
            <v>Infrastructure Management</v>
          </cell>
          <cell r="AI242">
            <v>50.4</v>
          </cell>
          <cell r="AJ242">
            <v>27.81388888888889</v>
          </cell>
        </row>
        <row r="243">
          <cell r="Z243">
            <v>89330</v>
          </cell>
          <cell r="AE243" t="str">
            <v>Society</v>
          </cell>
          <cell r="AF243" t="str">
            <v>Regular</v>
          </cell>
          <cell r="AG243" t="str">
            <v>Application Management</v>
          </cell>
          <cell r="AI243">
            <v>50.397222222222226</v>
          </cell>
          <cell r="AJ243">
            <v>16.75</v>
          </cell>
        </row>
        <row r="244">
          <cell r="Z244">
            <v>95226</v>
          </cell>
          <cell r="AE244" t="str">
            <v>Society</v>
          </cell>
          <cell r="AF244" t="str">
            <v>Regular</v>
          </cell>
          <cell r="AG244" t="str">
            <v>Application Management</v>
          </cell>
          <cell r="AI244">
            <v>50.369444444444447</v>
          </cell>
          <cell r="AJ244">
            <v>24.636111111111113</v>
          </cell>
        </row>
        <row r="245">
          <cell r="Z245">
            <v>86773</v>
          </cell>
          <cell r="AE245" t="str">
            <v>Society</v>
          </cell>
          <cell r="AF245" t="str">
            <v>Regular</v>
          </cell>
          <cell r="AG245" t="str">
            <v>Infrastructure Management</v>
          </cell>
          <cell r="AI245">
            <v>50.358333333333334</v>
          </cell>
          <cell r="AJ245">
            <v>29.752777777777776</v>
          </cell>
        </row>
        <row r="246">
          <cell r="Z246">
            <v>63046</v>
          </cell>
          <cell r="AE246" t="str">
            <v>PWU</v>
          </cell>
          <cell r="AF246" t="str">
            <v>Regular</v>
          </cell>
          <cell r="AG246" t="str">
            <v>Infrastructure Management</v>
          </cell>
          <cell r="AI246">
            <v>50.325000000000003</v>
          </cell>
          <cell r="AJ246">
            <v>26.055555555555557</v>
          </cell>
        </row>
        <row r="247">
          <cell r="Z247">
            <v>97939</v>
          </cell>
          <cell r="AE247" t="str">
            <v>Society</v>
          </cell>
          <cell r="AF247" t="str">
            <v>Regular</v>
          </cell>
          <cell r="AG247" t="str">
            <v>Business Support</v>
          </cell>
          <cell r="AI247">
            <v>50.322222222222223</v>
          </cell>
          <cell r="AJ247">
            <v>24.925000000000001</v>
          </cell>
        </row>
        <row r="248">
          <cell r="Z248">
            <v>87190</v>
          </cell>
          <cell r="AE248" t="str">
            <v>Society</v>
          </cell>
          <cell r="AF248" t="str">
            <v>Regular</v>
          </cell>
          <cell r="AG248" t="str">
            <v>Supply Management Services</v>
          </cell>
          <cell r="AI248">
            <v>50.305555555555557</v>
          </cell>
          <cell r="AJ248">
            <v>29.933333333333334</v>
          </cell>
        </row>
        <row r="249">
          <cell r="Z249">
            <v>56812</v>
          </cell>
          <cell r="AE249" t="str">
            <v>PWU</v>
          </cell>
          <cell r="AF249" t="str">
            <v>Regular</v>
          </cell>
          <cell r="AG249" t="str">
            <v>Supply Management Services</v>
          </cell>
          <cell r="AI249">
            <v>50.302777777777777</v>
          </cell>
          <cell r="AJ249">
            <v>18.202777777777779</v>
          </cell>
        </row>
        <row r="250">
          <cell r="Z250">
            <v>69738</v>
          </cell>
          <cell r="AE250" t="str">
            <v>PWU</v>
          </cell>
          <cell r="AF250" t="str">
            <v>Regular</v>
          </cell>
          <cell r="AG250" t="str">
            <v>Application Management</v>
          </cell>
          <cell r="AI250">
            <v>50.297222222222224</v>
          </cell>
          <cell r="AJ250">
            <v>23.172222222222221</v>
          </cell>
        </row>
        <row r="251">
          <cell r="Z251">
            <v>49257</v>
          </cell>
          <cell r="AE251" t="str">
            <v>PWU</v>
          </cell>
          <cell r="AF251" t="str">
            <v>Regular</v>
          </cell>
          <cell r="AG251" t="str">
            <v>Finance &amp; Pay Services</v>
          </cell>
          <cell r="AI251">
            <v>50.269444444444446</v>
          </cell>
          <cell r="AJ251">
            <v>9.8916666666666675</v>
          </cell>
        </row>
        <row r="252">
          <cell r="Z252">
            <v>148500</v>
          </cell>
          <cell r="AE252" t="str">
            <v>MCP</v>
          </cell>
          <cell r="AF252" t="str">
            <v>Regular</v>
          </cell>
          <cell r="AG252" t="str">
            <v>Business Support</v>
          </cell>
          <cell r="AI252">
            <v>50.211111111111109</v>
          </cell>
          <cell r="AJ252">
            <v>22.141666666666666</v>
          </cell>
        </row>
        <row r="253">
          <cell r="Z253">
            <v>52306</v>
          </cell>
          <cell r="AE253" t="str">
            <v>PWU</v>
          </cell>
          <cell r="AF253" t="str">
            <v>Regular</v>
          </cell>
          <cell r="AG253" t="str">
            <v>Finance &amp; Pay Services</v>
          </cell>
          <cell r="AI253">
            <v>50.147222222222226</v>
          </cell>
          <cell r="AJ253">
            <v>27.55</v>
          </cell>
        </row>
        <row r="254">
          <cell r="Z254">
            <v>76546</v>
          </cell>
          <cell r="AE254" t="str">
            <v>Society</v>
          </cell>
          <cell r="AF254" t="str">
            <v>Temporary</v>
          </cell>
          <cell r="AG254" t="str">
            <v>Application Management</v>
          </cell>
          <cell r="AI254">
            <v>50.141666666666666</v>
          </cell>
          <cell r="AJ254">
            <v>1.3777777777777778</v>
          </cell>
        </row>
        <row r="255">
          <cell r="Z255">
            <v>86773</v>
          </cell>
          <cell r="AE255" t="str">
            <v>Society</v>
          </cell>
          <cell r="AF255" t="str">
            <v>Regular</v>
          </cell>
          <cell r="AG255" t="str">
            <v>Business Support</v>
          </cell>
          <cell r="AI255">
            <v>50.133333333333333</v>
          </cell>
          <cell r="AJ255">
            <v>17.661111111111111</v>
          </cell>
        </row>
        <row r="256">
          <cell r="Z256">
            <v>62569</v>
          </cell>
          <cell r="AE256" t="str">
            <v>PWU</v>
          </cell>
          <cell r="AF256" t="str">
            <v>Regular</v>
          </cell>
          <cell r="AG256" t="str">
            <v>Infrastructure Management</v>
          </cell>
          <cell r="AI256">
            <v>50.091666666666669</v>
          </cell>
          <cell r="AJ256">
            <v>28.725000000000001</v>
          </cell>
        </row>
        <row r="257">
          <cell r="Z257">
            <v>56812</v>
          </cell>
          <cell r="AE257" t="str">
            <v>PWU</v>
          </cell>
          <cell r="AF257" t="str">
            <v>Regular</v>
          </cell>
          <cell r="AG257" t="str">
            <v>Supply Management Services</v>
          </cell>
          <cell r="AI257">
            <v>50.080555555555556</v>
          </cell>
          <cell r="AJ257">
            <v>4.0583333333333336</v>
          </cell>
        </row>
        <row r="258">
          <cell r="Z258">
            <v>74459</v>
          </cell>
          <cell r="AE258" t="str">
            <v>Society</v>
          </cell>
          <cell r="AF258" t="str">
            <v>Regular</v>
          </cell>
          <cell r="AG258" t="str">
            <v>Supply Management Services</v>
          </cell>
          <cell r="AI258">
            <v>50.06666666666667</v>
          </cell>
          <cell r="AJ258">
            <v>28.586111111111112</v>
          </cell>
        </row>
        <row r="259">
          <cell r="Z259">
            <v>79311</v>
          </cell>
          <cell r="AE259" t="str">
            <v>Society</v>
          </cell>
          <cell r="AF259" t="str">
            <v>Regular</v>
          </cell>
          <cell r="AG259" t="str">
            <v>Project Delivery</v>
          </cell>
          <cell r="AI259">
            <v>50.05833333333333</v>
          </cell>
          <cell r="AJ259">
            <v>1.9222222222222223</v>
          </cell>
        </row>
        <row r="260">
          <cell r="Z260">
            <v>65820</v>
          </cell>
          <cell r="AE260" t="str">
            <v>PWU</v>
          </cell>
          <cell r="AF260" t="str">
            <v>Regular</v>
          </cell>
          <cell r="AG260" t="str">
            <v>Supply Management Services</v>
          </cell>
          <cell r="AI260">
            <v>50.05833333333333</v>
          </cell>
          <cell r="AJ260">
            <v>3.6305555555555555</v>
          </cell>
        </row>
        <row r="261">
          <cell r="Z261">
            <v>63919</v>
          </cell>
          <cell r="AE261" t="str">
            <v>Society</v>
          </cell>
          <cell r="AF261" t="str">
            <v>Regular</v>
          </cell>
          <cell r="AG261" t="str">
            <v>Application Management</v>
          </cell>
          <cell r="AI261">
            <v>50.052777777777777</v>
          </cell>
          <cell r="AJ261">
            <v>26.147222222222222</v>
          </cell>
        </row>
        <row r="262">
          <cell r="Z262">
            <v>75242</v>
          </cell>
          <cell r="AE262" t="str">
            <v>Society</v>
          </cell>
          <cell r="AF262" t="str">
            <v>Regular</v>
          </cell>
          <cell r="AG262" t="str">
            <v>Supply Management Services</v>
          </cell>
          <cell r="AI262">
            <v>50.05</v>
          </cell>
          <cell r="AJ262">
            <v>21.375</v>
          </cell>
        </row>
        <row r="263">
          <cell r="Z263">
            <v>66789</v>
          </cell>
          <cell r="AE263" t="str">
            <v>PWU</v>
          </cell>
          <cell r="AF263" t="str">
            <v>Regular</v>
          </cell>
          <cell r="AG263" t="str">
            <v>Infrastructure Management</v>
          </cell>
          <cell r="AI263">
            <v>50.036111111111111</v>
          </cell>
          <cell r="AJ263">
            <v>21.391666666666666</v>
          </cell>
        </row>
        <row r="264">
          <cell r="Z264">
            <v>63919</v>
          </cell>
          <cell r="AE264" t="str">
            <v>Society</v>
          </cell>
          <cell r="AF264" t="str">
            <v>Regular</v>
          </cell>
          <cell r="AG264" t="str">
            <v>Settlements</v>
          </cell>
          <cell r="AI264">
            <v>50.033333333333331</v>
          </cell>
          <cell r="AJ264">
            <v>28.886111111111113</v>
          </cell>
        </row>
        <row r="265">
          <cell r="Z265">
            <v>70763</v>
          </cell>
          <cell r="AE265" t="str">
            <v>PWU</v>
          </cell>
          <cell r="AF265" t="str">
            <v>Regular</v>
          </cell>
          <cell r="AG265" t="str">
            <v>Infrastructure Management</v>
          </cell>
          <cell r="AI265">
            <v>50.027777777777779</v>
          </cell>
          <cell r="AJ265">
            <v>12.252777777777778</v>
          </cell>
        </row>
        <row r="266">
          <cell r="Z266">
            <v>96504</v>
          </cell>
          <cell r="AE266" t="str">
            <v>Society</v>
          </cell>
          <cell r="AF266" t="str">
            <v>Regular</v>
          </cell>
          <cell r="AG266" t="str">
            <v>Application Management</v>
          </cell>
          <cell r="AI266">
            <v>50.013888888888886</v>
          </cell>
          <cell r="AJ266">
            <v>13.741666666666667</v>
          </cell>
        </row>
        <row r="267">
          <cell r="Z267">
            <v>63046</v>
          </cell>
          <cell r="AE267" t="str">
            <v>PWU</v>
          </cell>
          <cell r="AF267" t="str">
            <v>Regular</v>
          </cell>
          <cell r="AG267" t="str">
            <v>Infrastructure Management</v>
          </cell>
          <cell r="AI267">
            <v>49.969444444444441</v>
          </cell>
          <cell r="AJ267">
            <v>3.2277777777777779</v>
          </cell>
        </row>
        <row r="268">
          <cell r="Z268">
            <v>65820</v>
          </cell>
          <cell r="AE268" t="str">
            <v>PWU</v>
          </cell>
          <cell r="AF268" t="str">
            <v>Regular</v>
          </cell>
          <cell r="AG268" t="str">
            <v>Supply Management Services</v>
          </cell>
          <cell r="AI268">
            <v>49.961111111111109</v>
          </cell>
          <cell r="AJ268">
            <v>26.386111111111113</v>
          </cell>
        </row>
        <row r="269">
          <cell r="Z269">
            <v>65820</v>
          </cell>
          <cell r="AE269" t="str">
            <v>PWU</v>
          </cell>
          <cell r="AF269" t="str">
            <v>Regular</v>
          </cell>
          <cell r="AG269" t="str">
            <v>Finance &amp; Pay Services</v>
          </cell>
          <cell r="AI269">
            <v>49.958333333333336</v>
          </cell>
          <cell r="AJ269">
            <v>24.844444444444445</v>
          </cell>
        </row>
        <row r="270">
          <cell r="Z270">
            <v>84216</v>
          </cell>
          <cell r="AE270" t="str">
            <v>Society</v>
          </cell>
          <cell r="AF270" t="str">
            <v>Regular</v>
          </cell>
          <cell r="AG270" t="str">
            <v>Infrastructure Management</v>
          </cell>
          <cell r="AI270">
            <v>49.93888888888889</v>
          </cell>
          <cell r="AJ270">
            <v>22.922222222222221</v>
          </cell>
        </row>
        <row r="271">
          <cell r="Z271">
            <v>75346</v>
          </cell>
          <cell r="AE271" t="str">
            <v>Society</v>
          </cell>
          <cell r="AF271" t="str">
            <v>Regular</v>
          </cell>
          <cell r="AG271" t="str">
            <v>Infrastructure Management</v>
          </cell>
          <cell r="AI271">
            <v>49.93333333333333</v>
          </cell>
          <cell r="AJ271">
            <v>22.625</v>
          </cell>
        </row>
        <row r="272">
          <cell r="Z272">
            <v>62781</v>
          </cell>
          <cell r="AE272" t="str">
            <v>PWU</v>
          </cell>
          <cell r="AF272" t="str">
            <v>Temporary</v>
          </cell>
          <cell r="AG272" t="str">
            <v>Infrastructure Management</v>
          </cell>
          <cell r="AI272">
            <v>49.9</v>
          </cell>
          <cell r="AJ272">
            <v>0.30555555555555558</v>
          </cell>
        </row>
        <row r="273">
          <cell r="Z273">
            <v>77746</v>
          </cell>
          <cell r="AE273" t="str">
            <v>Society</v>
          </cell>
          <cell r="AF273" t="str">
            <v>Regular</v>
          </cell>
          <cell r="AG273" t="str">
            <v>CSO</v>
          </cell>
          <cell r="AI273">
            <v>49.875</v>
          </cell>
          <cell r="AJ273">
            <v>25.18888888888889</v>
          </cell>
        </row>
        <row r="274">
          <cell r="Z274">
            <v>102750</v>
          </cell>
          <cell r="AE274" t="str">
            <v>MCP</v>
          </cell>
          <cell r="AF274" t="str">
            <v>Regular</v>
          </cell>
          <cell r="AG274" t="str">
            <v>Application Management</v>
          </cell>
          <cell r="AI274">
            <v>49.861111111111114</v>
          </cell>
          <cell r="AJ274">
            <v>28.869444444444444</v>
          </cell>
        </row>
        <row r="275">
          <cell r="Z275">
            <v>65820</v>
          </cell>
          <cell r="AE275" t="str">
            <v>PWU</v>
          </cell>
          <cell r="AF275" t="str">
            <v>Regular</v>
          </cell>
          <cell r="AG275" t="str">
            <v>Supply Management Services</v>
          </cell>
          <cell r="AI275">
            <v>49.861111111111114</v>
          </cell>
          <cell r="AJ275">
            <v>29.194444444444443</v>
          </cell>
        </row>
        <row r="276">
          <cell r="Z276">
            <v>78633</v>
          </cell>
          <cell r="AE276" t="str">
            <v>Society</v>
          </cell>
          <cell r="AF276" t="str">
            <v>Regular</v>
          </cell>
          <cell r="AG276" t="str">
            <v>Finance &amp; Pay Services</v>
          </cell>
          <cell r="AI276">
            <v>49.852777777777774</v>
          </cell>
          <cell r="AJ276">
            <v>29.252777777777776</v>
          </cell>
        </row>
        <row r="277">
          <cell r="Z277">
            <v>83381</v>
          </cell>
          <cell r="AE277" t="str">
            <v>Society</v>
          </cell>
          <cell r="AF277" t="str">
            <v>Regular</v>
          </cell>
          <cell r="AG277" t="str">
            <v>Infrastructure Management</v>
          </cell>
          <cell r="AI277">
            <v>49.794444444444444</v>
          </cell>
          <cell r="AJ277">
            <v>15.338888888888889</v>
          </cell>
        </row>
        <row r="278">
          <cell r="Z278">
            <v>87190</v>
          </cell>
          <cell r="AE278" t="str">
            <v>Society</v>
          </cell>
          <cell r="AF278" t="str">
            <v>Regular</v>
          </cell>
          <cell r="AG278" t="str">
            <v>Finance &amp; Pay Services</v>
          </cell>
          <cell r="AI278">
            <v>49.763888888888886</v>
          </cell>
          <cell r="AJ278">
            <v>13.341666666666667</v>
          </cell>
        </row>
        <row r="279">
          <cell r="Z279">
            <v>58659</v>
          </cell>
          <cell r="AE279" t="str">
            <v>PWU</v>
          </cell>
          <cell r="AF279" t="str">
            <v>Regular</v>
          </cell>
          <cell r="AG279" t="str">
            <v>Finance &amp; Pay Services</v>
          </cell>
          <cell r="AI279">
            <v>49.755555555555553</v>
          </cell>
          <cell r="AJ279">
            <v>28.727777777777778</v>
          </cell>
        </row>
        <row r="280">
          <cell r="Z280">
            <v>66789</v>
          </cell>
          <cell r="AE280" t="str">
            <v>PWU</v>
          </cell>
          <cell r="AF280" t="str">
            <v>Regular</v>
          </cell>
          <cell r="AG280" t="str">
            <v>Infrastructure Management</v>
          </cell>
          <cell r="AI280">
            <v>49.738888888888887</v>
          </cell>
          <cell r="AJ280">
            <v>17.255555555555556</v>
          </cell>
        </row>
        <row r="281">
          <cell r="Z281">
            <v>84216</v>
          </cell>
          <cell r="AE281" t="str">
            <v>Society</v>
          </cell>
          <cell r="AF281" t="str">
            <v>Regular</v>
          </cell>
          <cell r="AG281" t="str">
            <v>Application Management</v>
          </cell>
          <cell r="AI281">
            <v>49.713888888888889</v>
          </cell>
          <cell r="AJ281">
            <v>4.4249999999999998</v>
          </cell>
        </row>
        <row r="282">
          <cell r="Z282">
            <v>52158</v>
          </cell>
          <cell r="AE282" t="str">
            <v>PWU</v>
          </cell>
          <cell r="AF282" t="str">
            <v>Regular</v>
          </cell>
          <cell r="AG282" t="str">
            <v>Finance &amp; Pay Services</v>
          </cell>
          <cell r="AI282">
            <v>49.680555555555557</v>
          </cell>
          <cell r="AJ282">
            <v>5.6166666666666663</v>
          </cell>
        </row>
        <row r="283">
          <cell r="Z283">
            <v>83851</v>
          </cell>
          <cell r="AE283" t="str">
            <v>Society</v>
          </cell>
          <cell r="AF283" t="str">
            <v>Regular</v>
          </cell>
          <cell r="AG283" t="str">
            <v>Supply Management Services</v>
          </cell>
          <cell r="AI283">
            <v>49.677777777777777</v>
          </cell>
          <cell r="AJ283">
            <v>29.022222222222222</v>
          </cell>
        </row>
        <row r="284">
          <cell r="Z284">
            <v>75555</v>
          </cell>
          <cell r="AE284" t="str">
            <v>Society</v>
          </cell>
          <cell r="AF284" t="str">
            <v>Regular</v>
          </cell>
          <cell r="AG284" t="str">
            <v>Infrastructure Management</v>
          </cell>
          <cell r="AI284">
            <v>49.672222222222224</v>
          </cell>
          <cell r="AJ284">
            <v>12.658333333333333</v>
          </cell>
        </row>
        <row r="285">
          <cell r="Z285">
            <v>91365</v>
          </cell>
          <cell r="AE285" t="str">
            <v>Society</v>
          </cell>
          <cell r="AF285" t="str">
            <v>Regular</v>
          </cell>
          <cell r="AG285" t="str">
            <v>Project Delivery</v>
          </cell>
          <cell r="AI285">
            <v>49.65</v>
          </cell>
          <cell r="AJ285">
            <v>25.18888888888889</v>
          </cell>
        </row>
        <row r="286">
          <cell r="Z286">
            <v>83747</v>
          </cell>
          <cell r="AE286" t="str">
            <v>Society</v>
          </cell>
          <cell r="AF286" t="str">
            <v>Regular</v>
          </cell>
          <cell r="AG286" t="str">
            <v>Application Management</v>
          </cell>
          <cell r="AI286">
            <v>49.636111111111113</v>
          </cell>
          <cell r="AJ286">
            <v>18.480555555555554</v>
          </cell>
        </row>
        <row r="287">
          <cell r="Z287">
            <v>65820</v>
          </cell>
          <cell r="AE287" t="str">
            <v>PWU</v>
          </cell>
          <cell r="AF287" t="str">
            <v>Regular</v>
          </cell>
          <cell r="AG287" t="str">
            <v>Supply Management Services</v>
          </cell>
          <cell r="AI287">
            <v>49.533333333333331</v>
          </cell>
          <cell r="AJ287">
            <v>29.675000000000001</v>
          </cell>
        </row>
        <row r="288">
          <cell r="Z288">
            <v>85051</v>
          </cell>
          <cell r="AE288" t="str">
            <v>Society</v>
          </cell>
          <cell r="AF288" t="str">
            <v>Regular</v>
          </cell>
          <cell r="AG288" t="str">
            <v>Infrastructure Management</v>
          </cell>
          <cell r="AI288">
            <v>49.505555555555553</v>
          </cell>
          <cell r="AJ288">
            <v>15.608333333333333</v>
          </cell>
        </row>
        <row r="289">
          <cell r="Z289">
            <v>81764</v>
          </cell>
          <cell r="AE289" t="str">
            <v>Society</v>
          </cell>
          <cell r="AF289" t="str">
            <v>Regular</v>
          </cell>
          <cell r="AG289" t="str">
            <v>Project Delivery</v>
          </cell>
          <cell r="AI289">
            <v>49.50277777777778</v>
          </cell>
          <cell r="AJ289">
            <v>30.788888888888888</v>
          </cell>
        </row>
        <row r="290">
          <cell r="Z290">
            <v>90217</v>
          </cell>
          <cell r="AE290" t="str">
            <v>Society</v>
          </cell>
          <cell r="AF290" t="str">
            <v>Regular</v>
          </cell>
          <cell r="AG290" t="str">
            <v>Infrastructure Management</v>
          </cell>
          <cell r="AI290">
            <v>49.494444444444447</v>
          </cell>
          <cell r="AJ290">
            <v>25.419444444444444</v>
          </cell>
        </row>
        <row r="291">
          <cell r="Z291">
            <v>66789</v>
          </cell>
          <cell r="AE291" t="str">
            <v>PWU</v>
          </cell>
          <cell r="AF291" t="str">
            <v>Regular</v>
          </cell>
          <cell r="AG291" t="str">
            <v>Infrastructure Management</v>
          </cell>
          <cell r="AI291">
            <v>49.463888888888889</v>
          </cell>
          <cell r="AJ291">
            <v>25.208333333333332</v>
          </cell>
        </row>
        <row r="292">
          <cell r="Z292">
            <v>85260</v>
          </cell>
          <cell r="AE292" t="str">
            <v>Society</v>
          </cell>
          <cell r="AF292" t="str">
            <v>Regular</v>
          </cell>
          <cell r="AG292" t="str">
            <v>Project Delivery</v>
          </cell>
          <cell r="AI292">
            <v>49.458333333333336</v>
          </cell>
          <cell r="AJ292">
            <v>18.844444444444445</v>
          </cell>
        </row>
        <row r="293">
          <cell r="Z293">
            <v>70763</v>
          </cell>
          <cell r="AE293" t="str">
            <v>PWU</v>
          </cell>
          <cell r="AF293" t="str">
            <v>Regular</v>
          </cell>
          <cell r="AG293" t="str">
            <v>Infrastructure Management</v>
          </cell>
          <cell r="AI293">
            <v>49.444444444444443</v>
          </cell>
          <cell r="AJ293">
            <v>28.824999999999999</v>
          </cell>
        </row>
        <row r="294">
          <cell r="Z294">
            <v>101540</v>
          </cell>
          <cell r="AE294" t="str">
            <v>Society</v>
          </cell>
          <cell r="AF294" t="str">
            <v>Regular</v>
          </cell>
          <cell r="AG294" t="str">
            <v>Application Management</v>
          </cell>
          <cell r="AI294">
            <v>49.43888888888889</v>
          </cell>
          <cell r="AJ294">
            <v>26.338888888888889</v>
          </cell>
        </row>
        <row r="295">
          <cell r="Z295">
            <v>65820</v>
          </cell>
          <cell r="AE295" t="str">
            <v>PWU</v>
          </cell>
          <cell r="AF295" t="str">
            <v>Regular</v>
          </cell>
          <cell r="AG295" t="str">
            <v>Finance &amp; Pay Services</v>
          </cell>
          <cell r="AI295">
            <v>49.43888888888889</v>
          </cell>
          <cell r="AJ295">
            <v>29.861111111111111</v>
          </cell>
        </row>
        <row r="296">
          <cell r="Z296">
            <v>67676</v>
          </cell>
          <cell r="AE296" t="str">
            <v>Society</v>
          </cell>
          <cell r="AF296" t="str">
            <v>Regular</v>
          </cell>
          <cell r="AG296" t="str">
            <v>Business Support</v>
          </cell>
          <cell r="AI296">
            <v>49.424999999999997</v>
          </cell>
          <cell r="AJ296">
            <v>17.319444444444443</v>
          </cell>
        </row>
        <row r="297">
          <cell r="Z297">
            <v>101540</v>
          </cell>
          <cell r="AE297" t="str">
            <v>MCP</v>
          </cell>
          <cell r="AF297" t="str">
            <v>Regular</v>
          </cell>
          <cell r="AG297" t="str">
            <v>Infrastructure Management</v>
          </cell>
          <cell r="AI297">
            <v>49.375</v>
          </cell>
          <cell r="AJ297">
            <v>25.352777777777778</v>
          </cell>
        </row>
        <row r="298">
          <cell r="Z298">
            <v>82912</v>
          </cell>
          <cell r="AE298" t="str">
            <v>Society</v>
          </cell>
          <cell r="AF298" t="str">
            <v>Regular</v>
          </cell>
          <cell r="AG298" t="str">
            <v>Application Management</v>
          </cell>
          <cell r="AI298">
            <v>49.369444444444447</v>
          </cell>
          <cell r="AJ298">
            <v>4.0999999999999996</v>
          </cell>
        </row>
        <row r="299">
          <cell r="Z299">
            <v>66789</v>
          </cell>
          <cell r="AE299" t="str">
            <v>PWU</v>
          </cell>
          <cell r="AF299" t="str">
            <v>Regular</v>
          </cell>
          <cell r="AG299" t="str">
            <v>Infrastructure Management</v>
          </cell>
          <cell r="AI299">
            <v>49.352777777777774</v>
          </cell>
          <cell r="AJ299">
            <v>22.797222222222221</v>
          </cell>
        </row>
        <row r="300">
          <cell r="Z300">
            <v>104000</v>
          </cell>
          <cell r="AE300" t="str">
            <v>MCP</v>
          </cell>
          <cell r="AF300" t="str">
            <v>Regular</v>
          </cell>
          <cell r="AG300" t="str">
            <v>Application Management</v>
          </cell>
          <cell r="AI300">
            <v>49.297222222222224</v>
          </cell>
          <cell r="AJ300">
            <v>13.03888888888889</v>
          </cell>
        </row>
        <row r="301">
          <cell r="Z301">
            <v>79781</v>
          </cell>
          <cell r="AE301" t="str">
            <v>Society</v>
          </cell>
          <cell r="AF301" t="str">
            <v>Regular</v>
          </cell>
          <cell r="AG301" t="str">
            <v>Application Management</v>
          </cell>
          <cell r="AI301">
            <v>49.272222222222226</v>
          </cell>
          <cell r="AJ301">
            <v>21.627777777777776</v>
          </cell>
        </row>
        <row r="302">
          <cell r="Z302">
            <v>76546</v>
          </cell>
          <cell r="AE302" t="str">
            <v>Society</v>
          </cell>
          <cell r="AF302" t="str">
            <v>Regular</v>
          </cell>
          <cell r="AG302" t="str">
            <v>Application Management</v>
          </cell>
          <cell r="AI302">
            <v>49.258333333333333</v>
          </cell>
          <cell r="AJ302">
            <v>1.5111111111111111</v>
          </cell>
        </row>
        <row r="303">
          <cell r="Z303">
            <v>87608</v>
          </cell>
          <cell r="AE303" t="str">
            <v>Society</v>
          </cell>
          <cell r="AF303" t="str">
            <v>Regular</v>
          </cell>
          <cell r="AG303" t="str">
            <v>Application Management</v>
          </cell>
          <cell r="AI303">
            <v>49.202777777777776</v>
          </cell>
          <cell r="AJ303">
            <v>22.758333333333333</v>
          </cell>
        </row>
        <row r="304">
          <cell r="Z304">
            <v>70763</v>
          </cell>
          <cell r="AE304" t="str">
            <v>PWU</v>
          </cell>
          <cell r="AF304" t="str">
            <v>Regular</v>
          </cell>
          <cell r="AG304" t="str">
            <v>Infrastructure Management</v>
          </cell>
          <cell r="AI304">
            <v>49.202777777777776</v>
          </cell>
          <cell r="AJ304">
            <v>28.966666666666665</v>
          </cell>
        </row>
        <row r="305">
          <cell r="Z305">
            <v>66789</v>
          </cell>
          <cell r="AE305" t="str">
            <v>PWU</v>
          </cell>
          <cell r="AF305" t="str">
            <v>Regular</v>
          </cell>
          <cell r="AG305" t="str">
            <v>Infrastructure Management</v>
          </cell>
          <cell r="AI305">
            <v>49.172222222222224</v>
          </cell>
          <cell r="AJ305">
            <v>17.408333333333335</v>
          </cell>
        </row>
        <row r="306">
          <cell r="Z306">
            <v>94026</v>
          </cell>
          <cell r="AE306" t="str">
            <v>Society</v>
          </cell>
          <cell r="AF306" t="str">
            <v>Regular</v>
          </cell>
          <cell r="AG306" t="str">
            <v>Settlements</v>
          </cell>
          <cell r="AI306">
            <v>49.172222222222224</v>
          </cell>
          <cell r="AJ306">
            <v>22.25</v>
          </cell>
        </row>
        <row r="307">
          <cell r="Z307">
            <v>73781</v>
          </cell>
          <cell r="AE307" t="str">
            <v>Society</v>
          </cell>
          <cell r="AF307" t="str">
            <v>Regular</v>
          </cell>
          <cell r="AG307" t="str">
            <v>Supply Management Services</v>
          </cell>
          <cell r="AI307">
            <v>49.172222222222224</v>
          </cell>
          <cell r="AJ307">
            <v>21.608333333333334</v>
          </cell>
        </row>
        <row r="308">
          <cell r="Z308">
            <v>89330</v>
          </cell>
          <cell r="AE308" t="str">
            <v>Society</v>
          </cell>
          <cell r="AF308" t="str">
            <v>Regular</v>
          </cell>
          <cell r="AG308" t="str">
            <v>Application Management</v>
          </cell>
          <cell r="AI308">
            <v>49.138888888888886</v>
          </cell>
          <cell r="AJ308">
            <v>24.658333333333335</v>
          </cell>
        </row>
        <row r="309">
          <cell r="Z309">
            <v>59849</v>
          </cell>
          <cell r="AE309" t="str">
            <v>Society</v>
          </cell>
          <cell r="AF309" t="str">
            <v>Temporary</v>
          </cell>
          <cell r="AG309" t="str">
            <v>Application Management</v>
          </cell>
          <cell r="AI309">
            <v>49.130555555555553</v>
          </cell>
          <cell r="AJ309">
            <v>1.1472222222222221</v>
          </cell>
        </row>
        <row r="310">
          <cell r="Z310">
            <v>87608</v>
          </cell>
          <cell r="AE310" t="str">
            <v>Society</v>
          </cell>
          <cell r="AF310" t="str">
            <v>Regular</v>
          </cell>
          <cell r="AG310" t="str">
            <v>Infrastructure Management</v>
          </cell>
          <cell r="AI310">
            <v>49.094444444444441</v>
          </cell>
          <cell r="AJ310">
            <v>24.622222222222224</v>
          </cell>
        </row>
        <row r="311">
          <cell r="Z311">
            <v>66476</v>
          </cell>
          <cell r="AE311" t="str">
            <v>PWU</v>
          </cell>
          <cell r="AF311" t="str">
            <v>Regular</v>
          </cell>
          <cell r="AG311" t="str">
            <v>Supply Management Services</v>
          </cell>
          <cell r="AI311">
            <v>49.094444444444441</v>
          </cell>
          <cell r="AJ311">
            <v>26.388888888888889</v>
          </cell>
        </row>
        <row r="312">
          <cell r="Z312">
            <v>108000</v>
          </cell>
          <cell r="AE312" t="str">
            <v>MCP</v>
          </cell>
          <cell r="AF312" t="str">
            <v>Regular</v>
          </cell>
          <cell r="AG312" t="str">
            <v>Application Management</v>
          </cell>
          <cell r="AI312">
            <v>49.05833333333333</v>
          </cell>
          <cell r="AJ312">
            <v>22.097222222222221</v>
          </cell>
        </row>
        <row r="313">
          <cell r="Z313">
            <v>82494</v>
          </cell>
          <cell r="AE313" t="str">
            <v>Society</v>
          </cell>
          <cell r="AF313" t="str">
            <v>Regular</v>
          </cell>
          <cell r="AG313" t="str">
            <v>Infrastructure Management</v>
          </cell>
          <cell r="AI313">
            <v>49.055555555555557</v>
          </cell>
          <cell r="AJ313">
            <v>24.211111111111112</v>
          </cell>
        </row>
        <row r="314">
          <cell r="Z314">
            <v>86356</v>
          </cell>
          <cell r="AE314" t="str">
            <v>Society</v>
          </cell>
          <cell r="AF314" t="str">
            <v>Regular</v>
          </cell>
          <cell r="AG314" t="str">
            <v>Finance &amp; Pay Services</v>
          </cell>
          <cell r="AI314">
            <v>49.033333333333331</v>
          </cell>
          <cell r="AJ314">
            <v>16.161111111111111</v>
          </cell>
        </row>
        <row r="315">
          <cell r="Z315">
            <v>88912</v>
          </cell>
          <cell r="AE315" t="str">
            <v>Society</v>
          </cell>
          <cell r="AF315" t="str">
            <v>Regular</v>
          </cell>
          <cell r="AG315" t="str">
            <v>Application Management</v>
          </cell>
          <cell r="AI315">
            <v>49.030555555555559</v>
          </cell>
          <cell r="AJ315">
            <v>24.074999999999999</v>
          </cell>
        </row>
        <row r="316">
          <cell r="Z316">
            <v>96217</v>
          </cell>
          <cell r="AE316" t="str">
            <v>Society</v>
          </cell>
          <cell r="AF316" t="str">
            <v>Regular</v>
          </cell>
          <cell r="AG316" t="str">
            <v>Application Management</v>
          </cell>
          <cell r="AI316">
            <v>49.030555555555559</v>
          </cell>
          <cell r="AJ316">
            <v>22.816666666666666</v>
          </cell>
        </row>
        <row r="317">
          <cell r="Z317">
            <v>52158</v>
          </cell>
          <cell r="AE317" t="str">
            <v>PWU</v>
          </cell>
          <cell r="AF317" t="str">
            <v>Regular</v>
          </cell>
          <cell r="AG317" t="str">
            <v>Finance &amp; Pay Services</v>
          </cell>
          <cell r="AI317">
            <v>49.005555555555553</v>
          </cell>
          <cell r="AJ317">
            <v>18.583333333333332</v>
          </cell>
        </row>
        <row r="318">
          <cell r="Z318">
            <v>58659</v>
          </cell>
          <cell r="AE318" t="str">
            <v>PWU</v>
          </cell>
          <cell r="AF318" t="str">
            <v>Regular</v>
          </cell>
          <cell r="AG318" t="str">
            <v>Supply Management Services</v>
          </cell>
          <cell r="AI318">
            <v>48.977777777777774</v>
          </cell>
          <cell r="AJ318">
            <v>24.074999999999999</v>
          </cell>
        </row>
        <row r="319">
          <cell r="Z319">
            <v>86356</v>
          </cell>
          <cell r="AE319" t="str">
            <v>Society</v>
          </cell>
          <cell r="AF319" t="str">
            <v>Regular</v>
          </cell>
          <cell r="AG319" t="str">
            <v>Finance &amp; Pay Services</v>
          </cell>
          <cell r="AI319">
            <v>48.972222222222221</v>
          </cell>
          <cell r="AJ319">
            <v>15.527777777777779</v>
          </cell>
        </row>
        <row r="320">
          <cell r="Z320">
            <v>97157</v>
          </cell>
          <cell r="AE320" t="str">
            <v>Society</v>
          </cell>
          <cell r="AF320" t="str">
            <v>Regular</v>
          </cell>
          <cell r="AG320" t="str">
            <v>Project Delivery</v>
          </cell>
          <cell r="AI320">
            <v>48.972222222222221</v>
          </cell>
          <cell r="AJ320">
            <v>11.9</v>
          </cell>
        </row>
        <row r="321">
          <cell r="Z321">
            <v>92304</v>
          </cell>
          <cell r="AE321" t="str">
            <v>Society</v>
          </cell>
          <cell r="AF321" t="str">
            <v>Regular</v>
          </cell>
          <cell r="AG321" t="str">
            <v>Finance &amp; Pay Services</v>
          </cell>
          <cell r="AI321">
            <v>48.963888888888889</v>
          </cell>
          <cell r="AJ321">
            <v>13.722222222222221</v>
          </cell>
        </row>
        <row r="322">
          <cell r="Z322">
            <v>125000</v>
          </cell>
          <cell r="AE322" t="str">
            <v>MCP</v>
          </cell>
          <cell r="AF322" t="str">
            <v>Regular</v>
          </cell>
          <cell r="AG322" t="str">
            <v>Business Support</v>
          </cell>
          <cell r="AI322">
            <v>48.958333333333336</v>
          </cell>
          <cell r="AJ322">
            <v>26.544444444444444</v>
          </cell>
        </row>
        <row r="323">
          <cell r="Z323">
            <v>97157</v>
          </cell>
          <cell r="AE323" t="str">
            <v>Society</v>
          </cell>
          <cell r="AF323" t="str">
            <v>Regular</v>
          </cell>
          <cell r="AG323" t="str">
            <v>Project Delivery</v>
          </cell>
          <cell r="AI323">
            <v>48.944444444444443</v>
          </cell>
          <cell r="AJ323">
            <v>25.511111111111113</v>
          </cell>
        </row>
        <row r="324">
          <cell r="Z324">
            <v>63046</v>
          </cell>
          <cell r="AE324" t="str">
            <v>PWU</v>
          </cell>
          <cell r="AF324" t="str">
            <v>Regular</v>
          </cell>
          <cell r="AG324" t="str">
            <v>Infrastructure Management</v>
          </cell>
          <cell r="AI324">
            <v>48.93333333333333</v>
          </cell>
          <cell r="AJ324">
            <v>4.552777777777778</v>
          </cell>
        </row>
        <row r="325">
          <cell r="Z325">
            <v>73415</v>
          </cell>
          <cell r="AE325" t="str">
            <v>Society</v>
          </cell>
          <cell r="AF325" t="str">
            <v>Regular</v>
          </cell>
          <cell r="AG325" t="str">
            <v>Application Management</v>
          </cell>
          <cell r="AI325">
            <v>48.924999999999997</v>
          </cell>
          <cell r="AJ325">
            <v>3.3416666666666668</v>
          </cell>
        </row>
        <row r="326">
          <cell r="Z326">
            <v>66789</v>
          </cell>
          <cell r="AE326" t="str">
            <v>PWU</v>
          </cell>
          <cell r="AF326" t="str">
            <v>Regular</v>
          </cell>
          <cell r="AG326" t="str">
            <v>Infrastructure Management</v>
          </cell>
          <cell r="AI326">
            <v>48.908333333333331</v>
          </cell>
          <cell r="AJ326">
            <v>26.891666666666666</v>
          </cell>
        </row>
        <row r="327">
          <cell r="Z327">
            <v>38000</v>
          </cell>
          <cell r="AE327" t="str">
            <v>MCP</v>
          </cell>
          <cell r="AF327" t="str">
            <v>Regular</v>
          </cell>
          <cell r="AG327" t="str">
            <v>Business Support</v>
          </cell>
          <cell r="AI327">
            <v>48.875</v>
          </cell>
          <cell r="AJ327">
            <v>22.969444444444445</v>
          </cell>
        </row>
        <row r="328">
          <cell r="Z328">
            <v>86773</v>
          </cell>
          <cell r="AE328" t="str">
            <v>Society</v>
          </cell>
          <cell r="AF328" t="str">
            <v>Regular</v>
          </cell>
          <cell r="AG328" t="str">
            <v>Application Management</v>
          </cell>
          <cell r="AI328">
            <v>48.861111111111114</v>
          </cell>
          <cell r="AJ328">
            <v>25.538888888888888</v>
          </cell>
        </row>
        <row r="329">
          <cell r="Z329">
            <v>43685</v>
          </cell>
          <cell r="AE329" t="str">
            <v>PWU</v>
          </cell>
          <cell r="AF329" t="str">
            <v>Regular</v>
          </cell>
          <cell r="AG329" t="str">
            <v>Finance &amp; Pay Services</v>
          </cell>
          <cell r="AI329">
            <v>48.844444444444441</v>
          </cell>
          <cell r="AJ329">
            <v>14.397222222222222</v>
          </cell>
        </row>
        <row r="330">
          <cell r="Z330">
            <v>64785</v>
          </cell>
          <cell r="AE330" t="str">
            <v>PWU</v>
          </cell>
          <cell r="AF330" t="str">
            <v>Regular</v>
          </cell>
          <cell r="AG330" t="str">
            <v>Infrastructure Management</v>
          </cell>
          <cell r="AI330">
            <v>48.841666666666669</v>
          </cell>
          <cell r="AJ330">
            <v>1.8583333333333334</v>
          </cell>
        </row>
        <row r="331">
          <cell r="Z331">
            <v>56812</v>
          </cell>
          <cell r="AE331" t="str">
            <v>PWU</v>
          </cell>
          <cell r="AF331" t="str">
            <v>Regular</v>
          </cell>
          <cell r="AG331" t="str">
            <v>Supply Management Services</v>
          </cell>
          <cell r="AI331">
            <v>48.836111111111109</v>
          </cell>
          <cell r="AJ331">
            <v>17.777777777777779</v>
          </cell>
        </row>
        <row r="332">
          <cell r="Z332">
            <v>98148</v>
          </cell>
          <cell r="AE332" t="str">
            <v>Society</v>
          </cell>
          <cell r="AF332" t="str">
            <v>Regular</v>
          </cell>
          <cell r="AG332" t="str">
            <v>Project Delivery</v>
          </cell>
          <cell r="AI332">
            <v>48.81388888888889</v>
          </cell>
          <cell r="AJ332">
            <v>21.274999999999999</v>
          </cell>
        </row>
        <row r="333">
          <cell r="Z333">
            <v>88443</v>
          </cell>
          <cell r="AE333" t="str">
            <v>Society</v>
          </cell>
          <cell r="AF333" t="str">
            <v>Regular</v>
          </cell>
          <cell r="AG333" t="str">
            <v>Application Management</v>
          </cell>
          <cell r="AI333">
            <v>48.80833333333333</v>
          </cell>
          <cell r="AJ333">
            <v>16.75</v>
          </cell>
        </row>
        <row r="334">
          <cell r="Z334">
            <v>52158</v>
          </cell>
          <cell r="AE334" t="str">
            <v>PWU</v>
          </cell>
          <cell r="AF334" t="str">
            <v>Regular</v>
          </cell>
          <cell r="AG334" t="str">
            <v>Finance &amp; Pay Services</v>
          </cell>
          <cell r="AI334">
            <v>48.786111111111111</v>
          </cell>
          <cell r="AJ334">
            <v>6.3277777777777775</v>
          </cell>
        </row>
        <row r="335">
          <cell r="Z335">
            <v>79207.06</v>
          </cell>
          <cell r="AE335" t="str">
            <v>Society</v>
          </cell>
          <cell r="AF335" t="str">
            <v>Regular</v>
          </cell>
          <cell r="AG335" t="str">
            <v>Application Management</v>
          </cell>
          <cell r="AI335">
            <v>48.783333333333331</v>
          </cell>
          <cell r="AJ335">
            <v>2.125</v>
          </cell>
        </row>
        <row r="336">
          <cell r="Z336">
            <v>90000</v>
          </cell>
          <cell r="AE336" t="str">
            <v>MCP</v>
          </cell>
          <cell r="AF336" t="str">
            <v>Regular</v>
          </cell>
          <cell r="AG336" t="str">
            <v>Infrastructure Management</v>
          </cell>
          <cell r="AI336">
            <v>48.783333333333331</v>
          </cell>
          <cell r="AJ336">
            <v>25.108333333333334</v>
          </cell>
        </row>
        <row r="337">
          <cell r="Z337">
            <v>85469</v>
          </cell>
          <cell r="AE337" t="str">
            <v>Society</v>
          </cell>
          <cell r="AF337" t="str">
            <v>Regular</v>
          </cell>
          <cell r="AG337" t="str">
            <v>Finance &amp; Pay Services</v>
          </cell>
          <cell r="AI337">
            <v>48.758333333333333</v>
          </cell>
          <cell r="AJ337">
            <v>1.3083333333333333</v>
          </cell>
        </row>
        <row r="338">
          <cell r="Z338">
            <v>66789</v>
          </cell>
          <cell r="AE338" t="str">
            <v>PWU</v>
          </cell>
          <cell r="AF338" t="str">
            <v>Regular</v>
          </cell>
          <cell r="AG338" t="str">
            <v>Infrastructure Management</v>
          </cell>
          <cell r="AI338">
            <v>48.75</v>
          </cell>
          <cell r="AJ338">
            <v>12.555555555555555</v>
          </cell>
        </row>
        <row r="339">
          <cell r="Z339">
            <v>100600</v>
          </cell>
          <cell r="AE339" t="str">
            <v>Society</v>
          </cell>
          <cell r="AF339" t="str">
            <v>Regular</v>
          </cell>
          <cell r="AG339" t="str">
            <v>Project Delivery</v>
          </cell>
          <cell r="AI339">
            <v>48.733333333333334</v>
          </cell>
          <cell r="AJ339">
            <v>24.152777777777779</v>
          </cell>
        </row>
        <row r="340">
          <cell r="Z340">
            <v>69763</v>
          </cell>
          <cell r="AE340" t="str">
            <v>Society</v>
          </cell>
          <cell r="AF340" t="str">
            <v>Regular</v>
          </cell>
          <cell r="AG340" t="str">
            <v>Business Support</v>
          </cell>
          <cell r="AI340">
            <v>48.719444444444441</v>
          </cell>
          <cell r="AJ340">
            <v>24.763888888888889</v>
          </cell>
        </row>
        <row r="341">
          <cell r="Z341">
            <v>94809</v>
          </cell>
          <cell r="AE341" t="str">
            <v>Society</v>
          </cell>
          <cell r="AF341" t="str">
            <v>Regular</v>
          </cell>
          <cell r="AG341" t="str">
            <v>Settlements</v>
          </cell>
          <cell r="AI341">
            <v>48.680555555555557</v>
          </cell>
          <cell r="AJ341">
            <v>25.6</v>
          </cell>
        </row>
        <row r="342">
          <cell r="Z342">
            <v>49257</v>
          </cell>
          <cell r="AE342" t="str">
            <v>PWU</v>
          </cell>
          <cell r="AF342" t="str">
            <v>Regular</v>
          </cell>
          <cell r="AG342" t="str">
            <v>Finance &amp; Pay Services</v>
          </cell>
          <cell r="AI342">
            <v>48.672222222222224</v>
          </cell>
          <cell r="AJ342">
            <v>16.286111111111111</v>
          </cell>
        </row>
        <row r="343">
          <cell r="Z343">
            <v>80564</v>
          </cell>
          <cell r="AE343" t="str">
            <v>Society</v>
          </cell>
          <cell r="AF343" t="str">
            <v>Regular</v>
          </cell>
          <cell r="AG343" t="str">
            <v>Infrastructure Management</v>
          </cell>
          <cell r="AI343">
            <v>48.663888888888891</v>
          </cell>
          <cell r="AJ343">
            <v>21.608333333333334</v>
          </cell>
        </row>
        <row r="344">
          <cell r="Z344">
            <v>114400</v>
          </cell>
          <cell r="AE344" t="str">
            <v>MCP</v>
          </cell>
          <cell r="AF344" t="str">
            <v>Regular</v>
          </cell>
          <cell r="AG344" t="str">
            <v>Supply Management Services</v>
          </cell>
          <cell r="AI344">
            <v>48.641666666666666</v>
          </cell>
          <cell r="AJ344">
            <v>3.5694444444444446</v>
          </cell>
        </row>
        <row r="345">
          <cell r="Z345">
            <v>108000</v>
          </cell>
          <cell r="AE345" t="str">
            <v>MCP</v>
          </cell>
          <cell r="AF345" t="str">
            <v>Regular</v>
          </cell>
          <cell r="AG345" t="str">
            <v>Application Management</v>
          </cell>
          <cell r="AI345">
            <v>48.6</v>
          </cell>
          <cell r="AJ345">
            <v>21.316666666666666</v>
          </cell>
        </row>
        <row r="346">
          <cell r="Z346">
            <v>100000</v>
          </cell>
          <cell r="AE346" t="str">
            <v>MCP</v>
          </cell>
          <cell r="AF346" t="str">
            <v>Regular</v>
          </cell>
          <cell r="AG346" t="str">
            <v>Application Management</v>
          </cell>
          <cell r="AI346">
            <v>48.591666666666669</v>
          </cell>
          <cell r="AJ346">
            <v>26.338888888888889</v>
          </cell>
        </row>
        <row r="347">
          <cell r="Z347">
            <v>77381</v>
          </cell>
          <cell r="AE347" t="str">
            <v>Society</v>
          </cell>
          <cell r="AF347" t="str">
            <v>Regular</v>
          </cell>
          <cell r="AG347" t="str">
            <v>Application Management</v>
          </cell>
          <cell r="AI347">
            <v>48.577777777777776</v>
          </cell>
          <cell r="AJ347">
            <v>3.3027777777777776</v>
          </cell>
        </row>
        <row r="348">
          <cell r="Z348">
            <v>98878</v>
          </cell>
          <cell r="AE348" t="str">
            <v>Society</v>
          </cell>
          <cell r="AF348" t="str">
            <v>Regular</v>
          </cell>
          <cell r="AG348" t="str">
            <v>Application Management</v>
          </cell>
          <cell r="AI348">
            <v>48.56666666666667</v>
          </cell>
          <cell r="AJ348">
            <v>24.380555555555556</v>
          </cell>
        </row>
        <row r="349">
          <cell r="Z349">
            <v>85469</v>
          </cell>
          <cell r="AE349" t="str">
            <v>Society</v>
          </cell>
          <cell r="AF349" t="str">
            <v>Regular</v>
          </cell>
          <cell r="AG349" t="str">
            <v>Infrastructure Management</v>
          </cell>
          <cell r="AI349">
            <v>48.536111111111111</v>
          </cell>
          <cell r="AJ349">
            <v>13.380555555555556</v>
          </cell>
        </row>
        <row r="350">
          <cell r="Z350">
            <v>82494</v>
          </cell>
          <cell r="AE350" t="str">
            <v>Society</v>
          </cell>
          <cell r="AF350" t="str">
            <v>Regular</v>
          </cell>
          <cell r="AG350" t="str">
            <v>Application Management</v>
          </cell>
          <cell r="AI350">
            <v>48.486111111111114</v>
          </cell>
          <cell r="AJ350">
            <v>3.85</v>
          </cell>
        </row>
        <row r="351">
          <cell r="Z351">
            <v>59554</v>
          </cell>
          <cell r="AE351" t="str">
            <v>PWU</v>
          </cell>
          <cell r="AF351" t="str">
            <v>Regular</v>
          </cell>
          <cell r="AG351" t="str">
            <v>Business Support</v>
          </cell>
          <cell r="AI351">
            <v>48.477777777777774</v>
          </cell>
          <cell r="AJ351">
            <v>26.18611111111111</v>
          </cell>
        </row>
        <row r="352">
          <cell r="Z352">
            <v>82025</v>
          </cell>
          <cell r="AE352" t="str">
            <v>Society</v>
          </cell>
          <cell r="AF352" t="str">
            <v>Regular</v>
          </cell>
          <cell r="AG352" t="str">
            <v>Finance &amp; Pay Services</v>
          </cell>
          <cell r="AI352">
            <v>48.463888888888889</v>
          </cell>
          <cell r="AJ352">
            <v>1.3083333333333333</v>
          </cell>
        </row>
        <row r="353">
          <cell r="Z353">
            <v>78268</v>
          </cell>
          <cell r="AE353" t="str">
            <v>Society</v>
          </cell>
          <cell r="AF353" t="str">
            <v>Regular</v>
          </cell>
          <cell r="AG353" t="str">
            <v>Infrastructure Management</v>
          </cell>
          <cell r="AI353">
            <v>48.45</v>
          </cell>
          <cell r="AJ353">
            <v>13.636111111111111</v>
          </cell>
        </row>
        <row r="354">
          <cell r="Z354">
            <v>59522</v>
          </cell>
          <cell r="AE354" t="str">
            <v>PWU</v>
          </cell>
          <cell r="AF354" t="str">
            <v>Regular</v>
          </cell>
          <cell r="AG354" t="str">
            <v>Business Support</v>
          </cell>
          <cell r="AI354">
            <v>48.45</v>
          </cell>
          <cell r="AJ354">
            <v>12.858333333333333</v>
          </cell>
        </row>
        <row r="355">
          <cell r="Z355">
            <v>91469</v>
          </cell>
          <cell r="AE355" t="str">
            <v>Society</v>
          </cell>
          <cell r="AF355" t="str">
            <v>Regular</v>
          </cell>
          <cell r="AG355" t="str">
            <v>Application Management</v>
          </cell>
          <cell r="AI355">
            <v>48.43611111111111</v>
          </cell>
          <cell r="AJ355">
            <v>22.305555555555557</v>
          </cell>
        </row>
        <row r="356">
          <cell r="Z356">
            <v>66476</v>
          </cell>
          <cell r="AE356" t="str">
            <v>PWU</v>
          </cell>
          <cell r="AF356" t="str">
            <v>Regular</v>
          </cell>
          <cell r="AG356" t="str">
            <v>Supply Management Services</v>
          </cell>
          <cell r="AI356">
            <v>48.413888888888891</v>
          </cell>
          <cell r="AJ356">
            <v>26.980555555555554</v>
          </cell>
        </row>
        <row r="357">
          <cell r="Z357">
            <v>82494</v>
          </cell>
          <cell r="AE357" t="str">
            <v>Society</v>
          </cell>
          <cell r="AF357" t="str">
            <v>Regular</v>
          </cell>
          <cell r="AG357" t="str">
            <v>Infrastructure Management</v>
          </cell>
          <cell r="AI357">
            <v>48.380555555555553</v>
          </cell>
          <cell r="AJ357">
            <v>14.625</v>
          </cell>
        </row>
        <row r="358">
          <cell r="Z358">
            <v>95748</v>
          </cell>
          <cell r="AE358" t="str">
            <v>Society</v>
          </cell>
          <cell r="AF358" t="str">
            <v>Regular</v>
          </cell>
          <cell r="AG358" t="str">
            <v>Infrastructure Management</v>
          </cell>
          <cell r="AI358">
            <v>48.369444444444447</v>
          </cell>
          <cell r="AJ358">
            <v>26.047222222222221</v>
          </cell>
        </row>
        <row r="359">
          <cell r="Z359">
            <v>92513</v>
          </cell>
          <cell r="AE359" t="str">
            <v>Society</v>
          </cell>
          <cell r="AF359" t="str">
            <v>Regular</v>
          </cell>
          <cell r="AG359" t="str">
            <v>Infrastructure Management</v>
          </cell>
          <cell r="AI359">
            <v>48.330555555555556</v>
          </cell>
          <cell r="AJ359">
            <v>21.391666666666666</v>
          </cell>
        </row>
        <row r="360">
          <cell r="Z360">
            <v>83381</v>
          </cell>
          <cell r="AE360" t="str">
            <v>Society</v>
          </cell>
          <cell r="AF360" t="str">
            <v>Regular</v>
          </cell>
          <cell r="AG360" t="str">
            <v>Infrastructure Management</v>
          </cell>
          <cell r="AI360">
            <v>48.330555555555556</v>
          </cell>
          <cell r="AJ360">
            <v>18.261111111111113</v>
          </cell>
        </row>
        <row r="361">
          <cell r="Z361">
            <v>80825</v>
          </cell>
          <cell r="AE361" t="str">
            <v>Society</v>
          </cell>
          <cell r="AF361" t="str">
            <v>Regular</v>
          </cell>
          <cell r="AG361" t="str">
            <v>Infrastructure Management</v>
          </cell>
          <cell r="AI361">
            <v>48.31388888888889</v>
          </cell>
          <cell r="AJ361">
            <v>3.3611111111111112</v>
          </cell>
        </row>
        <row r="362">
          <cell r="Z362">
            <v>70763</v>
          </cell>
          <cell r="AE362" t="str">
            <v>PWU</v>
          </cell>
          <cell r="AF362" t="str">
            <v>Regular</v>
          </cell>
          <cell r="AG362" t="str">
            <v>Infrastructure Management</v>
          </cell>
          <cell r="AI362">
            <v>48.297222222222224</v>
          </cell>
          <cell r="AJ362">
            <v>16.569444444444443</v>
          </cell>
        </row>
        <row r="363">
          <cell r="Z363">
            <v>82181</v>
          </cell>
          <cell r="AE363" t="str">
            <v>Society</v>
          </cell>
          <cell r="AF363" t="str">
            <v>Regular</v>
          </cell>
          <cell r="AG363" t="str">
            <v>Project Delivery</v>
          </cell>
          <cell r="AI363">
            <v>48.294444444444444</v>
          </cell>
          <cell r="AJ363">
            <v>3.0861111111111112</v>
          </cell>
        </row>
        <row r="364">
          <cell r="Z364">
            <v>56812</v>
          </cell>
          <cell r="AE364" t="str">
            <v>PWU</v>
          </cell>
          <cell r="AF364" t="str">
            <v>Regular</v>
          </cell>
          <cell r="AG364" t="str">
            <v>Supply Management Services</v>
          </cell>
          <cell r="AI364">
            <v>48.283333333333331</v>
          </cell>
          <cell r="AJ364">
            <v>20.913888888888888</v>
          </cell>
        </row>
        <row r="365">
          <cell r="Z365">
            <v>82599</v>
          </cell>
          <cell r="AE365" t="str">
            <v>Society</v>
          </cell>
          <cell r="AF365" t="str">
            <v>Regular</v>
          </cell>
          <cell r="AG365" t="str">
            <v>Infrastructure Management</v>
          </cell>
          <cell r="AI365">
            <v>48.238888888888887</v>
          </cell>
          <cell r="AJ365">
            <v>26.783333333333335</v>
          </cell>
        </row>
        <row r="366">
          <cell r="Z366">
            <v>51902</v>
          </cell>
          <cell r="AE366" t="str">
            <v>PWU</v>
          </cell>
          <cell r="AF366" t="str">
            <v>Regular</v>
          </cell>
          <cell r="AG366" t="str">
            <v>Application Management</v>
          </cell>
          <cell r="AI366">
            <v>48.222222222222221</v>
          </cell>
          <cell r="AJ366">
            <v>29.06111111111111</v>
          </cell>
        </row>
        <row r="367">
          <cell r="Z367">
            <v>87190</v>
          </cell>
          <cell r="AE367" t="str">
            <v>Society</v>
          </cell>
          <cell r="AF367" t="str">
            <v>Regular</v>
          </cell>
          <cell r="AG367" t="str">
            <v>Finance &amp; Pay Services</v>
          </cell>
          <cell r="AI367">
            <v>48.213888888888889</v>
          </cell>
          <cell r="AJ367">
            <v>1.3083333333333333</v>
          </cell>
        </row>
        <row r="368">
          <cell r="Z368">
            <v>78998</v>
          </cell>
          <cell r="AE368" t="str">
            <v>Society</v>
          </cell>
          <cell r="AF368" t="str">
            <v>Regular</v>
          </cell>
          <cell r="AG368" t="str">
            <v>Infrastructure Management</v>
          </cell>
          <cell r="AI368">
            <v>48.169444444444444</v>
          </cell>
          <cell r="AJ368">
            <v>25.897222222222222</v>
          </cell>
        </row>
        <row r="369">
          <cell r="Z369">
            <v>56812</v>
          </cell>
          <cell r="AE369" t="str">
            <v>PWU</v>
          </cell>
          <cell r="AF369" t="str">
            <v>Regular</v>
          </cell>
          <cell r="AG369" t="str">
            <v>Supply Management Services</v>
          </cell>
          <cell r="AI369">
            <v>48.12777777777778</v>
          </cell>
          <cell r="AJ369">
            <v>18.194444444444443</v>
          </cell>
        </row>
        <row r="370">
          <cell r="Z370">
            <v>96217</v>
          </cell>
          <cell r="AE370" t="str">
            <v>Society</v>
          </cell>
          <cell r="AF370" t="str">
            <v>Regular</v>
          </cell>
          <cell r="AG370" t="str">
            <v>Business Support</v>
          </cell>
          <cell r="AI370">
            <v>48.094444444444441</v>
          </cell>
          <cell r="AJ370">
            <v>24.069444444444443</v>
          </cell>
        </row>
        <row r="371">
          <cell r="Z371">
            <v>55387</v>
          </cell>
          <cell r="AE371" t="str">
            <v>PWU</v>
          </cell>
          <cell r="AF371" t="str">
            <v>Regular</v>
          </cell>
          <cell r="AG371" t="str">
            <v>Supply Management Services</v>
          </cell>
          <cell r="AI371">
            <v>48.094444444444441</v>
          </cell>
          <cell r="AJ371">
            <v>22.122222222222224</v>
          </cell>
        </row>
        <row r="372">
          <cell r="Z372">
            <v>71798</v>
          </cell>
          <cell r="AE372" t="str">
            <v>Society</v>
          </cell>
          <cell r="AF372" t="str">
            <v>Regular</v>
          </cell>
          <cell r="AG372" t="str">
            <v>Supply Management Services</v>
          </cell>
          <cell r="AI372">
            <v>48.080555555555556</v>
          </cell>
          <cell r="AJ372">
            <v>26.052777777777777</v>
          </cell>
        </row>
        <row r="373">
          <cell r="Z373">
            <v>50078</v>
          </cell>
          <cell r="AE373" t="str">
            <v>PWU</v>
          </cell>
          <cell r="AF373" t="str">
            <v>Temporary</v>
          </cell>
          <cell r="AG373" t="str">
            <v>Finance &amp; Pay Services</v>
          </cell>
          <cell r="AI373">
            <v>48.072222222222223</v>
          </cell>
          <cell r="AJ373">
            <v>0.11666666666666667</v>
          </cell>
        </row>
        <row r="374">
          <cell r="Z374">
            <v>43685</v>
          </cell>
          <cell r="AE374" t="str">
            <v>PWU</v>
          </cell>
          <cell r="AF374" t="str">
            <v>Regular</v>
          </cell>
          <cell r="AG374" t="str">
            <v>CSO</v>
          </cell>
          <cell r="AI374">
            <v>48.05</v>
          </cell>
          <cell r="AJ374">
            <v>15.797222222222222</v>
          </cell>
        </row>
        <row r="375">
          <cell r="Z375">
            <v>65820</v>
          </cell>
          <cell r="AE375" t="str">
            <v>PWU</v>
          </cell>
          <cell r="AF375" t="str">
            <v>Regular</v>
          </cell>
          <cell r="AG375" t="str">
            <v>Infrastructure Management</v>
          </cell>
          <cell r="AI375">
            <v>48.038888888888891</v>
          </cell>
          <cell r="AJ375">
            <v>21.675000000000001</v>
          </cell>
        </row>
        <row r="376">
          <cell r="Z376">
            <v>63046</v>
          </cell>
          <cell r="AE376" t="str">
            <v>PWU</v>
          </cell>
          <cell r="AF376" t="str">
            <v>Regular</v>
          </cell>
          <cell r="AG376" t="str">
            <v>Infrastructure Management</v>
          </cell>
          <cell r="AI376">
            <v>48.022222222222226</v>
          </cell>
          <cell r="AJ376">
            <v>4.552777777777778</v>
          </cell>
        </row>
        <row r="377">
          <cell r="Z377">
            <v>150000</v>
          </cell>
          <cell r="AE377" t="str">
            <v>MCP</v>
          </cell>
          <cell r="AF377" t="str">
            <v>Regular</v>
          </cell>
          <cell r="AG377" t="str">
            <v>Finance &amp; Pay Services</v>
          </cell>
          <cell r="AI377">
            <v>48.008333333333333</v>
          </cell>
          <cell r="AJ377">
            <v>21.647222222222222</v>
          </cell>
        </row>
        <row r="378">
          <cell r="Z378">
            <v>70180</v>
          </cell>
          <cell r="AE378" t="str">
            <v>Society</v>
          </cell>
          <cell r="AF378" t="str">
            <v>Regular</v>
          </cell>
          <cell r="AG378" t="str">
            <v>Infrastructure Management</v>
          </cell>
          <cell r="AI378">
            <v>48.005555555555553</v>
          </cell>
          <cell r="AJ378">
            <v>16.2</v>
          </cell>
        </row>
        <row r="379">
          <cell r="Z379">
            <v>58659</v>
          </cell>
          <cell r="AE379" t="str">
            <v>PWU</v>
          </cell>
          <cell r="AF379" t="str">
            <v>Regular</v>
          </cell>
          <cell r="AG379" t="str">
            <v>Finance &amp; Pay Services</v>
          </cell>
          <cell r="AI379">
            <v>47.994444444444447</v>
          </cell>
          <cell r="AJ379">
            <v>6.0083333333333337</v>
          </cell>
        </row>
        <row r="380">
          <cell r="Z380">
            <v>50261.53</v>
          </cell>
          <cell r="AE380" t="str">
            <v>MCP</v>
          </cell>
          <cell r="AF380" t="str">
            <v>Regular</v>
          </cell>
          <cell r="AG380" t="str">
            <v>Application Management</v>
          </cell>
          <cell r="AI380">
            <v>47.980555555555554</v>
          </cell>
          <cell r="AJ380">
            <v>4.1833333333333336</v>
          </cell>
        </row>
        <row r="381">
          <cell r="Z381">
            <v>70763</v>
          </cell>
          <cell r="AE381" t="str">
            <v>PWU</v>
          </cell>
          <cell r="AF381" t="str">
            <v>Regular</v>
          </cell>
          <cell r="AG381" t="str">
            <v>Infrastructure Management</v>
          </cell>
          <cell r="AI381">
            <v>47.980555555555554</v>
          </cell>
          <cell r="AJ381">
            <v>26.433333333333334</v>
          </cell>
        </row>
        <row r="382">
          <cell r="Z382">
            <v>52158</v>
          </cell>
          <cell r="AE382" t="str">
            <v>PWU</v>
          </cell>
          <cell r="AF382" t="str">
            <v>Regular</v>
          </cell>
          <cell r="AG382" t="str">
            <v>Finance &amp; Pay Services</v>
          </cell>
          <cell r="AI382">
            <v>47.969444444444441</v>
          </cell>
          <cell r="AJ382">
            <v>26.463888888888889</v>
          </cell>
        </row>
        <row r="383">
          <cell r="Z383">
            <v>84738</v>
          </cell>
          <cell r="AE383" t="str">
            <v>Society</v>
          </cell>
          <cell r="AF383" t="str">
            <v>Regular</v>
          </cell>
          <cell r="AG383" t="str">
            <v>Finance &amp; Pay Services</v>
          </cell>
          <cell r="AI383">
            <v>47.955555555555556</v>
          </cell>
          <cell r="AJ383">
            <v>29.233333333333334</v>
          </cell>
        </row>
        <row r="384">
          <cell r="Z384">
            <v>55387</v>
          </cell>
          <cell r="AE384" t="str">
            <v>PWU</v>
          </cell>
          <cell r="AF384" t="str">
            <v>Regular</v>
          </cell>
          <cell r="AG384" t="str">
            <v>Finance &amp; Pay Services</v>
          </cell>
          <cell r="AI384">
            <v>47.930555555555557</v>
          </cell>
          <cell r="AJ384">
            <v>29.077777777777779</v>
          </cell>
        </row>
        <row r="385">
          <cell r="Z385">
            <v>90165</v>
          </cell>
          <cell r="AE385" t="str">
            <v>Society</v>
          </cell>
          <cell r="AF385" t="str">
            <v>Regular</v>
          </cell>
          <cell r="AG385" t="str">
            <v>Infrastructure Management</v>
          </cell>
          <cell r="AI385">
            <v>47.883333333333333</v>
          </cell>
          <cell r="AJ385">
            <v>12.6</v>
          </cell>
        </row>
        <row r="386">
          <cell r="Z386">
            <v>86773</v>
          </cell>
          <cell r="AE386" t="str">
            <v>Society</v>
          </cell>
          <cell r="AF386" t="str">
            <v>Regular</v>
          </cell>
          <cell r="AG386" t="str">
            <v>Infrastructure Management</v>
          </cell>
          <cell r="AI386">
            <v>47.87777777777778</v>
          </cell>
          <cell r="AJ386">
            <v>3.4861111111111112</v>
          </cell>
        </row>
        <row r="387">
          <cell r="Z387">
            <v>66476</v>
          </cell>
          <cell r="AE387" t="str">
            <v>PWU</v>
          </cell>
          <cell r="AF387" t="str">
            <v>Regular</v>
          </cell>
          <cell r="AG387" t="str">
            <v>Supply Management Services</v>
          </cell>
          <cell r="AI387">
            <v>47.841666666666669</v>
          </cell>
          <cell r="AJ387">
            <v>24.508333333333333</v>
          </cell>
        </row>
        <row r="388">
          <cell r="Z388">
            <v>79625</v>
          </cell>
          <cell r="AE388" t="str">
            <v>Society</v>
          </cell>
          <cell r="AF388" t="str">
            <v>Regular</v>
          </cell>
          <cell r="AG388" t="str">
            <v>Finance &amp; Pay Services</v>
          </cell>
          <cell r="AI388">
            <v>47.805555555555557</v>
          </cell>
          <cell r="AJ388">
            <v>1.3083333333333333</v>
          </cell>
        </row>
        <row r="389">
          <cell r="Z389">
            <v>81660</v>
          </cell>
          <cell r="AE389" t="str">
            <v>Society</v>
          </cell>
          <cell r="AF389" t="str">
            <v>Regular</v>
          </cell>
          <cell r="AG389" t="str">
            <v>Application Management</v>
          </cell>
          <cell r="AI389">
            <v>47.802777777777777</v>
          </cell>
          <cell r="AJ389">
            <v>3.0666666666666669</v>
          </cell>
        </row>
        <row r="390">
          <cell r="Z390">
            <v>100079</v>
          </cell>
          <cell r="AE390" t="str">
            <v>Society</v>
          </cell>
          <cell r="AF390" t="str">
            <v>Regular</v>
          </cell>
          <cell r="AG390" t="str">
            <v>Application Management</v>
          </cell>
          <cell r="AI390">
            <v>47.797222222222224</v>
          </cell>
          <cell r="AJ390">
            <v>14.180555555555555</v>
          </cell>
        </row>
        <row r="391">
          <cell r="Z391">
            <v>71850</v>
          </cell>
          <cell r="AE391" t="str">
            <v>Society</v>
          </cell>
          <cell r="AF391" t="str">
            <v>Regular</v>
          </cell>
          <cell r="AG391" t="str">
            <v>Application Management</v>
          </cell>
          <cell r="AI391">
            <v>47.791666666666664</v>
          </cell>
          <cell r="AJ391">
            <v>3.6694444444444443</v>
          </cell>
        </row>
        <row r="392">
          <cell r="Z392">
            <v>102000</v>
          </cell>
          <cell r="AE392" t="str">
            <v>MCP</v>
          </cell>
          <cell r="AF392" t="str">
            <v>Regular</v>
          </cell>
          <cell r="AG392" t="str">
            <v>Infrastructure Management</v>
          </cell>
          <cell r="AI392">
            <v>47.791666666666664</v>
          </cell>
          <cell r="AJ392">
            <v>21.666666666666668</v>
          </cell>
        </row>
        <row r="393">
          <cell r="Z393">
            <v>41065</v>
          </cell>
          <cell r="AE393" t="str">
            <v>PWU</v>
          </cell>
          <cell r="AF393" t="str">
            <v>Temporary</v>
          </cell>
          <cell r="AG393" t="str">
            <v>Finance &amp; Pay Services</v>
          </cell>
          <cell r="AI393">
            <v>47.774999999999999</v>
          </cell>
          <cell r="AJ393">
            <v>0.92777777777777781</v>
          </cell>
        </row>
        <row r="394">
          <cell r="Z394">
            <v>87608</v>
          </cell>
          <cell r="AE394" t="str">
            <v>Society</v>
          </cell>
          <cell r="AF394" t="str">
            <v>Regular</v>
          </cell>
          <cell r="AG394" t="str">
            <v>Application Management</v>
          </cell>
          <cell r="AI394">
            <v>47.772222222222226</v>
          </cell>
          <cell r="AJ394">
            <v>21.638888888888889</v>
          </cell>
        </row>
        <row r="395">
          <cell r="Z395">
            <v>56812</v>
          </cell>
          <cell r="AE395" t="str">
            <v>PWU</v>
          </cell>
          <cell r="AF395" t="str">
            <v>Regular</v>
          </cell>
          <cell r="AG395" t="str">
            <v>Supply Management Services</v>
          </cell>
          <cell r="AI395">
            <v>47.763888888888886</v>
          </cell>
          <cell r="AJ395">
            <v>15.611111111111111</v>
          </cell>
        </row>
        <row r="396">
          <cell r="Z396">
            <v>81660</v>
          </cell>
          <cell r="AE396" t="str">
            <v>Society</v>
          </cell>
          <cell r="AF396" t="str">
            <v>Regular</v>
          </cell>
          <cell r="AG396" t="str">
            <v>Infrastructure Management</v>
          </cell>
          <cell r="AI396">
            <v>47.755555555555553</v>
          </cell>
          <cell r="AJ396">
            <v>24.05</v>
          </cell>
        </row>
        <row r="397">
          <cell r="Z397">
            <v>91156</v>
          </cell>
          <cell r="AE397" t="str">
            <v>Society</v>
          </cell>
          <cell r="AF397" t="str">
            <v>Regular</v>
          </cell>
          <cell r="AG397" t="str">
            <v>Finance &amp; Pay Services</v>
          </cell>
          <cell r="AI397">
            <v>47.727777777777774</v>
          </cell>
          <cell r="AJ397">
            <v>22.797222222222221</v>
          </cell>
        </row>
        <row r="398">
          <cell r="Z398">
            <v>50078</v>
          </cell>
          <cell r="AE398" t="str">
            <v>PWU</v>
          </cell>
          <cell r="AF398" t="str">
            <v>Temporary</v>
          </cell>
          <cell r="AG398" t="str">
            <v>Finance &amp; Pay Services</v>
          </cell>
          <cell r="AI398">
            <v>47.677777777777777</v>
          </cell>
          <cell r="AJ398">
            <v>0.43611111111111112</v>
          </cell>
        </row>
        <row r="399">
          <cell r="Z399">
            <v>96635</v>
          </cell>
          <cell r="AE399" t="str">
            <v>Society</v>
          </cell>
          <cell r="AF399" t="str">
            <v>Regular</v>
          </cell>
          <cell r="AG399" t="str">
            <v>Supply Management Services</v>
          </cell>
          <cell r="AI399">
            <v>47.655555555555559</v>
          </cell>
          <cell r="AJ399">
            <v>13.661111111111111</v>
          </cell>
        </row>
        <row r="400">
          <cell r="Z400">
            <v>106392</v>
          </cell>
          <cell r="AE400" t="str">
            <v>Society</v>
          </cell>
          <cell r="AF400" t="str">
            <v>Regular</v>
          </cell>
          <cell r="AG400" t="str">
            <v>Infrastructure Management</v>
          </cell>
          <cell r="AI400">
            <v>47.527777777777779</v>
          </cell>
          <cell r="AJ400">
            <v>30.211111111111112</v>
          </cell>
        </row>
        <row r="401">
          <cell r="Z401">
            <v>63046</v>
          </cell>
          <cell r="AE401" t="str">
            <v>PWU</v>
          </cell>
          <cell r="AF401" t="str">
            <v>Regular</v>
          </cell>
          <cell r="AG401" t="str">
            <v>Infrastructure Management</v>
          </cell>
          <cell r="AI401">
            <v>47.505555555555553</v>
          </cell>
          <cell r="AJ401">
            <v>3.2944444444444443</v>
          </cell>
        </row>
        <row r="402">
          <cell r="Z402">
            <v>76963</v>
          </cell>
          <cell r="AE402" t="str">
            <v>Society</v>
          </cell>
          <cell r="AF402" t="str">
            <v>Regular</v>
          </cell>
          <cell r="AG402" t="str">
            <v>Infrastructure Management</v>
          </cell>
          <cell r="AI402">
            <v>47.50277777777778</v>
          </cell>
          <cell r="AJ402">
            <v>26.119444444444444</v>
          </cell>
        </row>
        <row r="403">
          <cell r="Z403">
            <v>76020</v>
          </cell>
          <cell r="AE403" t="str">
            <v>PWU</v>
          </cell>
          <cell r="AF403" t="str">
            <v>Regular</v>
          </cell>
          <cell r="AG403" t="str">
            <v>Infrastructure Management</v>
          </cell>
          <cell r="AI403">
            <v>47.49722222222222</v>
          </cell>
          <cell r="AJ403">
            <v>24.997222222222224</v>
          </cell>
        </row>
        <row r="404">
          <cell r="Z404">
            <v>64336</v>
          </cell>
          <cell r="AE404" t="str">
            <v>Society</v>
          </cell>
          <cell r="AF404" t="str">
            <v>Regular</v>
          </cell>
          <cell r="AG404" t="str">
            <v>Infrastructure Management</v>
          </cell>
          <cell r="AI404">
            <v>47.491666666666667</v>
          </cell>
          <cell r="AJ404">
            <v>26.711111111111112</v>
          </cell>
        </row>
        <row r="405">
          <cell r="Z405">
            <v>79938</v>
          </cell>
          <cell r="AE405" t="str">
            <v>Society</v>
          </cell>
          <cell r="AF405" t="str">
            <v>Regular</v>
          </cell>
          <cell r="AG405" t="str">
            <v>Application Management</v>
          </cell>
          <cell r="AI405">
            <v>47.461111111111109</v>
          </cell>
          <cell r="AJ405">
            <v>2.7305555555555556</v>
          </cell>
        </row>
        <row r="406">
          <cell r="Z406">
            <v>85051</v>
          </cell>
          <cell r="AE406" t="str">
            <v>Society</v>
          </cell>
          <cell r="AF406" t="str">
            <v>Regular</v>
          </cell>
          <cell r="AG406" t="str">
            <v>Application Management</v>
          </cell>
          <cell r="AI406">
            <v>47.461111111111109</v>
          </cell>
          <cell r="AJ406">
            <v>0.84444444444444444</v>
          </cell>
        </row>
        <row r="407">
          <cell r="Z407">
            <v>65432</v>
          </cell>
          <cell r="AE407" t="str">
            <v>Society</v>
          </cell>
          <cell r="AF407" t="str">
            <v>Regular</v>
          </cell>
          <cell r="AG407" t="str">
            <v>Application Management</v>
          </cell>
          <cell r="AI407">
            <v>47.430555555555557</v>
          </cell>
          <cell r="AJ407">
            <v>25.858333333333334</v>
          </cell>
        </row>
        <row r="408">
          <cell r="Z408">
            <v>31117</v>
          </cell>
          <cell r="AE408" t="str">
            <v>PWU</v>
          </cell>
          <cell r="AF408" t="str">
            <v>Regular</v>
          </cell>
          <cell r="AG408" t="str">
            <v>Business Support</v>
          </cell>
          <cell r="AI408">
            <v>47.366666666666667</v>
          </cell>
          <cell r="AJ408">
            <v>26.280555555555555</v>
          </cell>
        </row>
        <row r="409">
          <cell r="Z409">
            <v>56812</v>
          </cell>
          <cell r="AE409" t="str">
            <v>PWU</v>
          </cell>
          <cell r="AF409" t="str">
            <v>Regular</v>
          </cell>
          <cell r="AG409" t="str">
            <v>Supply Management Services</v>
          </cell>
          <cell r="AI409">
            <v>47.363888888888887</v>
          </cell>
          <cell r="AJ409">
            <v>4.3166666666666664</v>
          </cell>
        </row>
        <row r="410">
          <cell r="Z410">
            <v>88025</v>
          </cell>
          <cell r="AE410" t="str">
            <v>Society</v>
          </cell>
          <cell r="AF410" t="str">
            <v>Regular</v>
          </cell>
          <cell r="AG410" t="str">
            <v>Finance &amp; Pay Services</v>
          </cell>
          <cell r="AI410">
            <v>47.297222222222224</v>
          </cell>
          <cell r="AJ410">
            <v>24.241666666666667</v>
          </cell>
        </row>
        <row r="411">
          <cell r="Z411">
            <v>70763</v>
          </cell>
          <cell r="AE411" t="str">
            <v>PWU</v>
          </cell>
          <cell r="AF411" t="str">
            <v>Regular</v>
          </cell>
          <cell r="AG411" t="str">
            <v>Infrastructure Management</v>
          </cell>
          <cell r="AI411">
            <v>47.294444444444444</v>
          </cell>
          <cell r="AJ411">
            <v>29.441666666666666</v>
          </cell>
        </row>
        <row r="412">
          <cell r="Z412">
            <v>97939</v>
          </cell>
          <cell r="AE412" t="str">
            <v>Society</v>
          </cell>
          <cell r="AF412" t="str">
            <v>Regular</v>
          </cell>
          <cell r="AG412" t="str">
            <v>Application Management</v>
          </cell>
          <cell r="AI412">
            <v>47.241666666666667</v>
          </cell>
          <cell r="AJ412">
            <v>14.4</v>
          </cell>
        </row>
        <row r="413">
          <cell r="Z413">
            <v>49257</v>
          </cell>
          <cell r="AE413" t="str">
            <v>PWU</v>
          </cell>
          <cell r="AF413" t="str">
            <v>Regular</v>
          </cell>
          <cell r="AG413" t="str">
            <v>Settlements</v>
          </cell>
          <cell r="AI413">
            <v>47.2</v>
          </cell>
          <cell r="AJ413">
            <v>5.7638888888888893</v>
          </cell>
        </row>
        <row r="414">
          <cell r="Z414">
            <v>85051</v>
          </cell>
          <cell r="AE414" t="str">
            <v>Society</v>
          </cell>
          <cell r="AF414" t="str">
            <v>Regular</v>
          </cell>
          <cell r="AG414" t="str">
            <v>Infrastructure Management</v>
          </cell>
          <cell r="AI414">
            <v>47.194444444444443</v>
          </cell>
          <cell r="AJ414">
            <v>24.25</v>
          </cell>
        </row>
        <row r="415">
          <cell r="Z415">
            <v>110000</v>
          </cell>
          <cell r="AE415" t="str">
            <v>MCP</v>
          </cell>
          <cell r="AF415" t="str">
            <v>Regular</v>
          </cell>
          <cell r="AG415" t="str">
            <v>Business Support</v>
          </cell>
          <cell r="AI415">
            <v>47.19166666666667</v>
          </cell>
          <cell r="AJ415">
            <v>24.202777777777779</v>
          </cell>
        </row>
        <row r="416">
          <cell r="Z416">
            <v>91887</v>
          </cell>
          <cell r="AE416" t="str">
            <v>Society</v>
          </cell>
          <cell r="AF416" t="str">
            <v>Regular</v>
          </cell>
          <cell r="AG416" t="str">
            <v>Application Management</v>
          </cell>
          <cell r="AI416">
            <v>47.155555555555559</v>
          </cell>
          <cell r="AJ416">
            <v>23.18888888888889</v>
          </cell>
        </row>
        <row r="417">
          <cell r="Z417">
            <v>52158</v>
          </cell>
          <cell r="AE417" t="str">
            <v>PWU</v>
          </cell>
          <cell r="AF417" t="str">
            <v>Regular</v>
          </cell>
          <cell r="AG417" t="str">
            <v>Supply Management Services</v>
          </cell>
          <cell r="AI417">
            <v>47.141666666666666</v>
          </cell>
          <cell r="AJ417">
            <v>12.866666666666667</v>
          </cell>
        </row>
        <row r="418">
          <cell r="Z418">
            <v>66789</v>
          </cell>
          <cell r="AE418" t="str">
            <v>PWU</v>
          </cell>
          <cell r="AF418" t="str">
            <v>Regular</v>
          </cell>
          <cell r="AG418" t="str">
            <v>Infrastructure Management</v>
          </cell>
          <cell r="AI418">
            <v>47.133333333333333</v>
          </cell>
          <cell r="AJ418">
            <v>20.694444444444443</v>
          </cell>
        </row>
        <row r="419">
          <cell r="Z419">
            <v>160000</v>
          </cell>
          <cell r="AE419" t="str">
            <v>MCP</v>
          </cell>
          <cell r="AF419" t="str">
            <v>Regular</v>
          </cell>
          <cell r="AG419" t="str">
            <v>Supply Management Services</v>
          </cell>
          <cell r="AI419">
            <v>47.133333333333333</v>
          </cell>
          <cell r="AJ419">
            <v>3.625</v>
          </cell>
        </row>
        <row r="420">
          <cell r="Z420">
            <v>95226</v>
          </cell>
          <cell r="AE420" t="str">
            <v>Society</v>
          </cell>
          <cell r="AF420" t="str">
            <v>Regular</v>
          </cell>
          <cell r="AG420" t="str">
            <v>Application Management</v>
          </cell>
          <cell r="AI420">
            <v>47.12222222222222</v>
          </cell>
          <cell r="AJ420">
            <v>15.511111111111111</v>
          </cell>
        </row>
        <row r="421">
          <cell r="Z421">
            <v>98304</v>
          </cell>
          <cell r="AE421" t="str">
            <v>PWU</v>
          </cell>
          <cell r="AF421" t="str">
            <v>Regular</v>
          </cell>
          <cell r="AG421" t="str">
            <v>Finance &amp; Pay Services</v>
          </cell>
          <cell r="AI421">
            <v>47.111111111111114</v>
          </cell>
          <cell r="AJ421">
            <v>21.202777777777779</v>
          </cell>
        </row>
        <row r="422">
          <cell r="Z422">
            <v>56812</v>
          </cell>
          <cell r="AE422" t="str">
            <v>PWU</v>
          </cell>
          <cell r="AF422" t="str">
            <v>Regular</v>
          </cell>
          <cell r="AG422" t="str">
            <v>Supply Management Services</v>
          </cell>
          <cell r="AI422">
            <v>47.108333333333334</v>
          </cell>
          <cell r="AJ422">
            <v>24.297222222222221</v>
          </cell>
        </row>
        <row r="423">
          <cell r="Z423">
            <v>56812</v>
          </cell>
          <cell r="AE423" t="str">
            <v>PWU</v>
          </cell>
          <cell r="AF423" t="str">
            <v>Regular</v>
          </cell>
          <cell r="AG423" t="str">
            <v>Supply Management Services</v>
          </cell>
          <cell r="AI423">
            <v>47.088888888888889</v>
          </cell>
          <cell r="AJ423">
            <v>16.047222222222221</v>
          </cell>
        </row>
        <row r="424">
          <cell r="Z424">
            <v>85938</v>
          </cell>
          <cell r="AE424" t="str">
            <v>Society</v>
          </cell>
          <cell r="AF424" t="str">
            <v>Regular</v>
          </cell>
          <cell r="AG424" t="str">
            <v>Infrastructure Management</v>
          </cell>
          <cell r="AI424">
            <v>47.086111111111109</v>
          </cell>
          <cell r="AJ424">
            <v>26.483333333333334</v>
          </cell>
        </row>
        <row r="425">
          <cell r="Z425">
            <v>90165</v>
          </cell>
          <cell r="AE425" t="str">
            <v>Society</v>
          </cell>
          <cell r="AF425" t="str">
            <v>Regular</v>
          </cell>
          <cell r="AG425" t="str">
            <v>Application Management</v>
          </cell>
          <cell r="AI425">
            <v>47.075000000000003</v>
          </cell>
          <cell r="AJ425">
            <v>12.791666666666666</v>
          </cell>
        </row>
        <row r="426">
          <cell r="Z426">
            <v>97522</v>
          </cell>
          <cell r="AE426" t="str">
            <v>Society</v>
          </cell>
          <cell r="AF426" t="str">
            <v>Regular</v>
          </cell>
          <cell r="AG426" t="str">
            <v>Infrastructure Management</v>
          </cell>
          <cell r="AI426">
            <v>47.069444444444443</v>
          </cell>
          <cell r="AJ426">
            <v>3.3138888888888891</v>
          </cell>
        </row>
        <row r="427">
          <cell r="Z427">
            <v>66517</v>
          </cell>
          <cell r="AE427" t="str">
            <v>PWU</v>
          </cell>
          <cell r="AF427" t="str">
            <v>Regular</v>
          </cell>
          <cell r="AG427" t="str">
            <v>Infrastructure Management</v>
          </cell>
          <cell r="AI427">
            <v>47.005555555555553</v>
          </cell>
          <cell r="AJ427">
            <v>27.241666666666667</v>
          </cell>
        </row>
        <row r="428">
          <cell r="Z428">
            <v>84216</v>
          </cell>
          <cell r="AE428" t="str">
            <v>Society</v>
          </cell>
          <cell r="AF428" t="str">
            <v>Regular</v>
          </cell>
          <cell r="AG428" t="str">
            <v>Business Support</v>
          </cell>
          <cell r="AI428">
            <v>47.00277777777778</v>
          </cell>
          <cell r="AJ428">
            <v>27.163888888888888</v>
          </cell>
        </row>
        <row r="429">
          <cell r="Z429">
            <v>44193</v>
          </cell>
          <cell r="AE429" t="str">
            <v>PWU</v>
          </cell>
          <cell r="AF429" t="str">
            <v>Regular</v>
          </cell>
          <cell r="AG429" t="str">
            <v>Business Support</v>
          </cell>
          <cell r="AI429">
            <v>46.977777777777774</v>
          </cell>
          <cell r="AJ429">
            <v>23.847222222222221</v>
          </cell>
        </row>
        <row r="430">
          <cell r="Z430">
            <v>81190</v>
          </cell>
          <cell r="AE430" t="str">
            <v>Society</v>
          </cell>
          <cell r="AF430" t="str">
            <v>Regular</v>
          </cell>
          <cell r="AG430" t="str">
            <v>Infrastructure Management</v>
          </cell>
          <cell r="AI430">
            <v>46.966666666666669</v>
          </cell>
          <cell r="AJ430">
            <v>28.138888888888889</v>
          </cell>
        </row>
        <row r="431">
          <cell r="Z431">
            <v>52158</v>
          </cell>
          <cell r="AE431" t="str">
            <v>PWU</v>
          </cell>
          <cell r="AF431" t="str">
            <v>Regular</v>
          </cell>
          <cell r="AG431" t="str">
            <v>Supply Management Services</v>
          </cell>
          <cell r="AI431">
            <v>46.966666666666669</v>
          </cell>
          <cell r="AJ431">
            <v>12.533333333333333</v>
          </cell>
        </row>
        <row r="432">
          <cell r="Z432">
            <v>73311</v>
          </cell>
          <cell r="AE432" t="str">
            <v>Society</v>
          </cell>
          <cell r="AF432" t="str">
            <v>Regular</v>
          </cell>
          <cell r="AG432" t="str">
            <v>Infrastructure Management</v>
          </cell>
          <cell r="AI432">
            <v>46.955555555555556</v>
          </cell>
          <cell r="AJ432">
            <v>22.922222222222221</v>
          </cell>
        </row>
        <row r="433">
          <cell r="Z433">
            <v>67832</v>
          </cell>
          <cell r="AE433" t="str">
            <v>Society</v>
          </cell>
          <cell r="AF433" t="str">
            <v>Temporary</v>
          </cell>
          <cell r="AG433" t="str">
            <v>Application Management</v>
          </cell>
          <cell r="AI433">
            <v>46.947222222222223</v>
          </cell>
          <cell r="AJ433">
            <v>0.86944444444444446</v>
          </cell>
        </row>
        <row r="434">
          <cell r="Z434">
            <v>46960.72</v>
          </cell>
          <cell r="AE434" t="str">
            <v>MCP</v>
          </cell>
          <cell r="AF434" t="str">
            <v>Temporary</v>
          </cell>
          <cell r="AG434" t="str">
            <v>Infrastructure Management</v>
          </cell>
          <cell r="AI434">
            <v>46.944444444444443</v>
          </cell>
          <cell r="AJ434">
            <v>0.58611111111111114</v>
          </cell>
        </row>
        <row r="435">
          <cell r="Z435">
            <v>101000</v>
          </cell>
          <cell r="AE435" t="str">
            <v>MCP</v>
          </cell>
          <cell r="AF435" t="str">
            <v>Regular</v>
          </cell>
          <cell r="AG435" t="str">
            <v>Infrastructure Management</v>
          </cell>
          <cell r="AI435">
            <v>46.891666666666666</v>
          </cell>
          <cell r="AJ435">
            <v>25.93888888888889</v>
          </cell>
        </row>
        <row r="436">
          <cell r="Z436">
            <v>49257</v>
          </cell>
          <cell r="AE436" t="str">
            <v>PWU</v>
          </cell>
          <cell r="AF436" t="str">
            <v>Regular</v>
          </cell>
          <cell r="AG436" t="str">
            <v>CSO</v>
          </cell>
          <cell r="AI436">
            <v>46.875</v>
          </cell>
          <cell r="AJ436">
            <v>23.330555555555556</v>
          </cell>
        </row>
        <row r="437">
          <cell r="Z437">
            <v>63046</v>
          </cell>
          <cell r="AE437" t="str">
            <v>PWU</v>
          </cell>
          <cell r="AF437" t="str">
            <v>Regular</v>
          </cell>
          <cell r="AG437" t="str">
            <v>Infrastructure Management</v>
          </cell>
          <cell r="AI437">
            <v>46.87222222222222</v>
          </cell>
          <cell r="AJ437">
            <v>3.2944444444444443</v>
          </cell>
        </row>
        <row r="438">
          <cell r="Z438">
            <v>80720</v>
          </cell>
          <cell r="AE438" t="str">
            <v>Society</v>
          </cell>
          <cell r="AF438" t="str">
            <v>Regular</v>
          </cell>
          <cell r="AG438" t="str">
            <v>Infrastructure Management</v>
          </cell>
          <cell r="AI438">
            <v>46.855555555555554</v>
          </cell>
          <cell r="AJ438">
            <v>4.5916666666666668</v>
          </cell>
        </row>
        <row r="439">
          <cell r="Z439">
            <v>78268</v>
          </cell>
          <cell r="AE439" t="str">
            <v>Society</v>
          </cell>
          <cell r="AF439" t="str">
            <v>Regular</v>
          </cell>
          <cell r="AG439" t="str">
            <v>Application Management</v>
          </cell>
          <cell r="AI439">
            <v>46.847222222222221</v>
          </cell>
          <cell r="AJ439">
            <v>3.3138888888888891</v>
          </cell>
        </row>
        <row r="440">
          <cell r="Z440">
            <v>90686</v>
          </cell>
          <cell r="AE440" t="str">
            <v>Society</v>
          </cell>
          <cell r="AF440" t="str">
            <v>Regular</v>
          </cell>
          <cell r="AG440" t="str">
            <v>Infrastructure Management</v>
          </cell>
          <cell r="AI440">
            <v>46.844444444444441</v>
          </cell>
          <cell r="AJ440">
            <v>23.255555555555556</v>
          </cell>
        </row>
        <row r="441">
          <cell r="Z441">
            <v>86356</v>
          </cell>
          <cell r="AE441" t="str">
            <v>Society</v>
          </cell>
          <cell r="AF441" t="str">
            <v>Regular</v>
          </cell>
          <cell r="AG441" t="str">
            <v>Application Management</v>
          </cell>
          <cell r="AI441">
            <v>46.841666666666669</v>
          </cell>
          <cell r="AJ441">
            <v>12.886111111111111</v>
          </cell>
        </row>
        <row r="442">
          <cell r="Z442">
            <v>96687</v>
          </cell>
          <cell r="AE442" t="str">
            <v>Society</v>
          </cell>
          <cell r="AF442" t="str">
            <v>Regular</v>
          </cell>
          <cell r="AG442" t="str">
            <v>Project Delivery</v>
          </cell>
          <cell r="AI442">
            <v>46.736111111111114</v>
          </cell>
          <cell r="AJ442">
            <v>21.533333333333335</v>
          </cell>
        </row>
        <row r="443">
          <cell r="Z443">
            <v>82912</v>
          </cell>
          <cell r="AE443" t="str">
            <v>Society</v>
          </cell>
          <cell r="AF443" t="str">
            <v>Regular</v>
          </cell>
          <cell r="AG443" t="str">
            <v>Infrastructure Management</v>
          </cell>
          <cell r="AI443">
            <v>46.722222222222221</v>
          </cell>
          <cell r="AJ443">
            <v>20.763888888888889</v>
          </cell>
        </row>
        <row r="444">
          <cell r="Z444">
            <v>100079</v>
          </cell>
          <cell r="AE444" t="str">
            <v>Society</v>
          </cell>
          <cell r="AF444" t="str">
            <v>Regular</v>
          </cell>
          <cell r="AG444" t="str">
            <v>Finance &amp; Pay Services</v>
          </cell>
          <cell r="AI444">
            <v>46.719444444444441</v>
          </cell>
          <cell r="AJ444">
            <v>16.258333333333333</v>
          </cell>
        </row>
        <row r="445">
          <cell r="Z445">
            <v>64785</v>
          </cell>
          <cell r="AE445" t="str">
            <v>PWU</v>
          </cell>
          <cell r="AF445" t="str">
            <v>Temporary</v>
          </cell>
          <cell r="AG445" t="str">
            <v>Infrastructure Management</v>
          </cell>
          <cell r="AI445">
            <v>46.713888888888889</v>
          </cell>
          <cell r="AJ445">
            <v>1.5972222222222223</v>
          </cell>
        </row>
        <row r="446">
          <cell r="Z446">
            <v>89330</v>
          </cell>
          <cell r="AE446" t="str">
            <v>Society</v>
          </cell>
          <cell r="AF446" t="str">
            <v>Regular</v>
          </cell>
          <cell r="AG446" t="str">
            <v>Infrastructure Management</v>
          </cell>
          <cell r="AI446">
            <v>46.677777777777777</v>
          </cell>
          <cell r="AJ446">
            <v>2.9249999999999998</v>
          </cell>
        </row>
        <row r="447">
          <cell r="Z447">
            <v>86147</v>
          </cell>
          <cell r="AE447" t="str">
            <v>Society</v>
          </cell>
          <cell r="AF447" t="str">
            <v>Regular</v>
          </cell>
          <cell r="AG447" t="str">
            <v>Application Management</v>
          </cell>
          <cell r="AI447">
            <v>46.674999999999997</v>
          </cell>
          <cell r="AJ447">
            <v>3.2</v>
          </cell>
        </row>
        <row r="448">
          <cell r="Z448">
            <v>87190</v>
          </cell>
          <cell r="AE448" t="str">
            <v>Society</v>
          </cell>
          <cell r="AF448" t="str">
            <v>Regular</v>
          </cell>
          <cell r="AG448" t="str">
            <v>Application Management</v>
          </cell>
          <cell r="AI448">
            <v>46.672222222222224</v>
          </cell>
          <cell r="AJ448">
            <v>21.722222222222221</v>
          </cell>
        </row>
        <row r="449">
          <cell r="Z449">
            <v>91887</v>
          </cell>
          <cell r="AE449" t="str">
            <v>Society</v>
          </cell>
          <cell r="AF449" t="str">
            <v>Regular</v>
          </cell>
          <cell r="AG449" t="str">
            <v>Infrastructure Management</v>
          </cell>
          <cell r="AI449">
            <v>46.658333333333331</v>
          </cell>
          <cell r="AJ449">
            <v>22.31388888888889</v>
          </cell>
        </row>
        <row r="450">
          <cell r="Z450">
            <v>66476</v>
          </cell>
          <cell r="AE450" t="str">
            <v>PWU</v>
          </cell>
          <cell r="AF450" t="str">
            <v>Regular</v>
          </cell>
          <cell r="AG450" t="str">
            <v>Supply Management Services</v>
          </cell>
          <cell r="AI450">
            <v>46.616666666666667</v>
          </cell>
          <cell r="AJ450">
            <v>28.216666666666665</v>
          </cell>
        </row>
        <row r="451">
          <cell r="Z451">
            <v>86773</v>
          </cell>
          <cell r="AE451" t="str">
            <v>Society</v>
          </cell>
          <cell r="AF451" t="str">
            <v>Regular</v>
          </cell>
          <cell r="AG451" t="str">
            <v>Application Management</v>
          </cell>
          <cell r="AI451">
            <v>46.605555555555554</v>
          </cell>
          <cell r="AJ451">
            <v>2.4138888888888888</v>
          </cell>
        </row>
        <row r="452">
          <cell r="Z452">
            <v>88443</v>
          </cell>
          <cell r="AE452" t="str">
            <v>Society</v>
          </cell>
          <cell r="AF452" t="str">
            <v>Regular</v>
          </cell>
          <cell r="AG452" t="str">
            <v>Application Management</v>
          </cell>
          <cell r="AI452">
            <v>46.605555555555554</v>
          </cell>
          <cell r="AJ452">
            <v>25.805555555555557</v>
          </cell>
        </row>
        <row r="453">
          <cell r="Z453">
            <v>52158</v>
          </cell>
          <cell r="AE453" t="str">
            <v>PWU</v>
          </cell>
          <cell r="AF453" t="str">
            <v>Regular</v>
          </cell>
          <cell r="AG453" t="str">
            <v>Finance &amp; Pay Services</v>
          </cell>
          <cell r="AI453">
            <v>46.555555555555557</v>
          </cell>
          <cell r="AJ453">
            <v>12.022222222222222</v>
          </cell>
        </row>
        <row r="454">
          <cell r="Z454">
            <v>92826</v>
          </cell>
          <cell r="AE454" t="str">
            <v>Society</v>
          </cell>
          <cell r="AF454" t="str">
            <v>Regular</v>
          </cell>
          <cell r="AG454" t="str">
            <v>Infrastructure Management</v>
          </cell>
          <cell r="AI454">
            <v>46.541666666666664</v>
          </cell>
          <cell r="AJ454">
            <v>17.794444444444444</v>
          </cell>
        </row>
        <row r="455">
          <cell r="Z455">
            <v>97157</v>
          </cell>
          <cell r="AE455" t="str">
            <v>Society</v>
          </cell>
          <cell r="AF455" t="str">
            <v>Regular</v>
          </cell>
          <cell r="AG455" t="str">
            <v>Application Management</v>
          </cell>
          <cell r="AI455">
            <v>46.527777777777779</v>
          </cell>
          <cell r="AJ455">
            <v>20.916666666666668</v>
          </cell>
        </row>
        <row r="456">
          <cell r="Z456">
            <v>76181</v>
          </cell>
          <cell r="AE456" t="str">
            <v>Society</v>
          </cell>
          <cell r="AF456" t="str">
            <v>Temporary</v>
          </cell>
          <cell r="AG456" t="str">
            <v>Finance &amp; Pay Services</v>
          </cell>
          <cell r="AI456">
            <v>46.480555555555554</v>
          </cell>
          <cell r="AJ456">
            <v>0.92777777777777781</v>
          </cell>
        </row>
        <row r="457">
          <cell r="Z457">
            <v>75816</v>
          </cell>
          <cell r="AE457" t="str">
            <v>Society</v>
          </cell>
          <cell r="AF457" t="str">
            <v>Temporary</v>
          </cell>
          <cell r="AG457" t="str">
            <v>Application Management</v>
          </cell>
          <cell r="AI457">
            <v>46.408333333333331</v>
          </cell>
          <cell r="AJ457">
            <v>0.67222222222222228</v>
          </cell>
        </row>
        <row r="458">
          <cell r="Z458">
            <v>87608</v>
          </cell>
          <cell r="AE458" t="str">
            <v>Society</v>
          </cell>
          <cell r="AF458" t="str">
            <v>Regular</v>
          </cell>
          <cell r="AG458" t="str">
            <v>Application Management</v>
          </cell>
          <cell r="AI458">
            <v>46.394444444444446</v>
          </cell>
          <cell r="AJ458">
            <v>11.861111111111111</v>
          </cell>
        </row>
        <row r="459">
          <cell r="Z459">
            <v>46838</v>
          </cell>
          <cell r="AE459" t="str">
            <v>MCP</v>
          </cell>
          <cell r="AF459" t="str">
            <v>Regular</v>
          </cell>
          <cell r="AG459" t="str">
            <v>Supply Management Services</v>
          </cell>
          <cell r="AI459">
            <v>46.394444444444446</v>
          </cell>
          <cell r="AJ459">
            <v>4.1583333333333332</v>
          </cell>
        </row>
        <row r="460">
          <cell r="Z460">
            <v>200000</v>
          </cell>
          <cell r="AE460" t="str">
            <v>MCP</v>
          </cell>
          <cell r="AF460" t="str">
            <v>Regular</v>
          </cell>
          <cell r="AG460" t="str">
            <v>Infrastructure Management</v>
          </cell>
          <cell r="AI460">
            <v>46.37777777777778</v>
          </cell>
          <cell r="AJ460">
            <v>3.8138888888888891</v>
          </cell>
        </row>
        <row r="461">
          <cell r="Z461">
            <v>85938</v>
          </cell>
          <cell r="AE461" t="str">
            <v>Society</v>
          </cell>
          <cell r="AF461" t="str">
            <v>Regular</v>
          </cell>
          <cell r="AG461" t="str">
            <v>Application Management</v>
          </cell>
          <cell r="AI461">
            <v>46.366666666666667</v>
          </cell>
          <cell r="AJ461">
            <v>12.925000000000001</v>
          </cell>
        </row>
        <row r="462">
          <cell r="Z462">
            <v>97678</v>
          </cell>
          <cell r="AE462" t="str">
            <v>Society</v>
          </cell>
          <cell r="AF462" t="str">
            <v>Regular</v>
          </cell>
          <cell r="AG462" t="str">
            <v>Infrastructure Management</v>
          </cell>
          <cell r="AI462">
            <v>46.355555555555554</v>
          </cell>
          <cell r="AJ462">
            <v>3.4166666666666665</v>
          </cell>
        </row>
        <row r="463">
          <cell r="Z463">
            <v>70763</v>
          </cell>
          <cell r="AE463" t="str">
            <v>PWU</v>
          </cell>
          <cell r="AF463" t="str">
            <v>Regular</v>
          </cell>
          <cell r="AG463" t="str">
            <v>Infrastructure Management</v>
          </cell>
          <cell r="AI463">
            <v>46.341666666666669</v>
          </cell>
          <cell r="AJ463">
            <v>13.363888888888889</v>
          </cell>
        </row>
        <row r="464">
          <cell r="Z464">
            <v>96217</v>
          </cell>
          <cell r="AE464" t="str">
            <v>Society</v>
          </cell>
          <cell r="AF464" t="str">
            <v>Regular</v>
          </cell>
          <cell r="AG464" t="str">
            <v>Project Delivery</v>
          </cell>
          <cell r="AI464">
            <v>46.327777777777776</v>
          </cell>
          <cell r="AJ464">
            <v>13.96111111111111</v>
          </cell>
        </row>
        <row r="465">
          <cell r="Z465">
            <v>65849</v>
          </cell>
          <cell r="AE465" t="str">
            <v>Society</v>
          </cell>
          <cell r="AF465" t="str">
            <v>Regular</v>
          </cell>
          <cell r="AG465" t="str">
            <v>Infrastructure Management</v>
          </cell>
          <cell r="AI465">
            <v>46.31666666666667</v>
          </cell>
          <cell r="AJ465">
            <v>3.2638888888888888</v>
          </cell>
        </row>
        <row r="466">
          <cell r="Z466">
            <v>99765</v>
          </cell>
          <cell r="AE466" t="str">
            <v>Society</v>
          </cell>
          <cell r="AF466" t="str">
            <v>Regular</v>
          </cell>
          <cell r="AG466" t="str">
            <v>Infrastructure Management</v>
          </cell>
          <cell r="AI466">
            <v>46.236111111111114</v>
          </cell>
          <cell r="AJ466">
            <v>12.327777777777778</v>
          </cell>
        </row>
        <row r="467">
          <cell r="Z467">
            <v>90373</v>
          </cell>
          <cell r="AE467" t="str">
            <v>Society</v>
          </cell>
          <cell r="AF467" t="str">
            <v>Regular</v>
          </cell>
          <cell r="AG467" t="str">
            <v>Infrastructure Management</v>
          </cell>
          <cell r="AI467">
            <v>46.233333333333334</v>
          </cell>
          <cell r="AJ467">
            <v>21.647222222222222</v>
          </cell>
        </row>
        <row r="468">
          <cell r="Z468">
            <v>58659</v>
          </cell>
          <cell r="AE468" t="str">
            <v>PWU</v>
          </cell>
          <cell r="AF468" t="str">
            <v>Regular</v>
          </cell>
          <cell r="AG468" t="str">
            <v>Finance &amp; Pay Services</v>
          </cell>
          <cell r="AI468">
            <v>46.227777777777774</v>
          </cell>
          <cell r="AJ468">
            <v>22.616666666666667</v>
          </cell>
        </row>
        <row r="469">
          <cell r="Z469">
            <v>73311</v>
          </cell>
          <cell r="AE469" t="str">
            <v>Society</v>
          </cell>
          <cell r="AF469" t="str">
            <v>Regular</v>
          </cell>
          <cell r="AG469" t="str">
            <v>Infrastructure Management</v>
          </cell>
          <cell r="AI469">
            <v>46.2</v>
          </cell>
          <cell r="AJ469">
            <v>3.3027777777777776</v>
          </cell>
        </row>
        <row r="470">
          <cell r="Z470">
            <v>97250</v>
          </cell>
          <cell r="AE470" t="str">
            <v>MCP</v>
          </cell>
          <cell r="AF470" t="str">
            <v>Regular</v>
          </cell>
          <cell r="AG470" t="str">
            <v>Finance &amp; Pay Services</v>
          </cell>
          <cell r="AI470">
            <v>46.141666666666666</v>
          </cell>
          <cell r="AJ470">
            <v>6.833333333333333</v>
          </cell>
        </row>
        <row r="471">
          <cell r="Z471">
            <v>60162</v>
          </cell>
          <cell r="AE471" t="str">
            <v>Society</v>
          </cell>
          <cell r="AF471" t="str">
            <v>Temporary</v>
          </cell>
          <cell r="AG471" t="str">
            <v>Supply Management Services</v>
          </cell>
          <cell r="AI471">
            <v>46.141666666666666</v>
          </cell>
          <cell r="AJ471">
            <v>2.6416666666666666</v>
          </cell>
        </row>
        <row r="472">
          <cell r="Z472">
            <v>43685</v>
          </cell>
          <cell r="AE472" t="str">
            <v>PWU</v>
          </cell>
          <cell r="AF472" t="str">
            <v>Regular</v>
          </cell>
          <cell r="AG472" t="str">
            <v>Settlements</v>
          </cell>
          <cell r="AI472">
            <v>46.12777777777778</v>
          </cell>
          <cell r="AJ472">
            <v>18.327777777777779</v>
          </cell>
        </row>
        <row r="473">
          <cell r="Z473">
            <v>56812</v>
          </cell>
          <cell r="AE473" t="str">
            <v>PWU</v>
          </cell>
          <cell r="AF473" t="str">
            <v>Regular</v>
          </cell>
          <cell r="AG473" t="str">
            <v>Supply Management Services</v>
          </cell>
          <cell r="AI473">
            <v>46.125</v>
          </cell>
          <cell r="AJ473">
            <v>14.408333333333333</v>
          </cell>
        </row>
        <row r="474">
          <cell r="Z474">
            <v>88912</v>
          </cell>
          <cell r="AE474" t="str">
            <v>Society</v>
          </cell>
          <cell r="AF474" t="str">
            <v>Regular</v>
          </cell>
          <cell r="AG474" t="str">
            <v>Application Management</v>
          </cell>
          <cell r="AI474">
            <v>46.088888888888889</v>
          </cell>
          <cell r="AJ474">
            <v>25.072222222222223</v>
          </cell>
        </row>
        <row r="475">
          <cell r="Z475">
            <v>70763</v>
          </cell>
          <cell r="AE475" t="str">
            <v>PWU</v>
          </cell>
          <cell r="AF475" t="str">
            <v>Regular</v>
          </cell>
          <cell r="AG475" t="str">
            <v>Infrastructure Management</v>
          </cell>
          <cell r="AI475">
            <v>46.06111111111111</v>
          </cell>
          <cell r="AJ475">
            <v>25.166666666666668</v>
          </cell>
        </row>
        <row r="476">
          <cell r="Z476">
            <v>77433</v>
          </cell>
          <cell r="AE476" t="str">
            <v>Society</v>
          </cell>
          <cell r="AF476" t="str">
            <v>Regular</v>
          </cell>
          <cell r="AG476" t="str">
            <v>Application Management</v>
          </cell>
          <cell r="AI476">
            <v>46.05833333333333</v>
          </cell>
          <cell r="AJ476">
            <v>2.2611111111111111</v>
          </cell>
        </row>
        <row r="477">
          <cell r="Z477">
            <v>90686</v>
          </cell>
          <cell r="AE477" t="str">
            <v>Society</v>
          </cell>
          <cell r="AF477" t="str">
            <v>Regular</v>
          </cell>
          <cell r="AG477" t="str">
            <v>Infrastructure Management</v>
          </cell>
          <cell r="AI477">
            <v>46.047222222222224</v>
          </cell>
          <cell r="AJ477">
            <v>24.852777777777778</v>
          </cell>
        </row>
        <row r="478">
          <cell r="Z478">
            <v>91887</v>
          </cell>
          <cell r="AE478" t="str">
            <v>Society</v>
          </cell>
          <cell r="AF478" t="str">
            <v>Regular</v>
          </cell>
          <cell r="AG478" t="str">
            <v>Infrastructure Management</v>
          </cell>
          <cell r="AI478">
            <v>46.022222222222226</v>
          </cell>
          <cell r="AJ478">
            <v>3.3416666666666668</v>
          </cell>
        </row>
        <row r="479">
          <cell r="Z479">
            <v>93400</v>
          </cell>
          <cell r="AE479" t="str">
            <v>Society</v>
          </cell>
          <cell r="AF479" t="str">
            <v>Regular</v>
          </cell>
          <cell r="AG479" t="str">
            <v>Application Management</v>
          </cell>
          <cell r="AI479">
            <v>46.011111111111113</v>
          </cell>
          <cell r="AJ479">
            <v>16.058333333333334</v>
          </cell>
        </row>
        <row r="480">
          <cell r="Z480">
            <v>105000</v>
          </cell>
          <cell r="AE480" t="str">
            <v>MCP</v>
          </cell>
          <cell r="AF480" t="str">
            <v>Regular</v>
          </cell>
          <cell r="AG480" t="str">
            <v>Infrastructure Management</v>
          </cell>
          <cell r="AI480">
            <v>46.00277777777778</v>
          </cell>
          <cell r="AJ480">
            <v>2.7305555555555556</v>
          </cell>
        </row>
        <row r="481">
          <cell r="Z481">
            <v>65119</v>
          </cell>
          <cell r="AE481" t="str">
            <v>Society</v>
          </cell>
          <cell r="AF481" t="str">
            <v>Regular</v>
          </cell>
          <cell r="AG481" t="str">
            <v>Business Support</v>
          </cell>
          <cell r="AI481">
            <v>45.93888888888889</v>
          </cell>
          <cell r="AJ481">
            <v>22.333333333333332</v>
          </cell>
        </row>
        <row r="482">
          <cell r="Z482">
            <v>135000</v>
          </cell>
          <cell r="AE482" t="str">
            <v>MCP</v>
          </cell>
          <cell r="AF482" t="str">
            <v>Regular</v>
          </cell>
          <cell r="AG482" t="str">
            <v>Settlements</v>
          </cell>
          <cell r="AI482">
            <v>45.861111111111114</v>
          </cell>
          <cell r="AJ482">
            <v>24.241666666666667</v>
          </cell>
        </row>
        <row r="483">
          <cell r="Z483">
            <v>86773</v>
          </cell>
          <cell r="AE483" t="str">
            <v>Society</v>
          </cell>
          <cell r="AF483" t="str">
            <v>Regular</v>
          </cell>
          <cell r="AG483" t="str">
            <v>Application Management</v>
          </cell>
          <cell r="AI483">
            <v>45.8</v>
          </cell>
          <cell r="AJ483">
            <v>1.8777777777777778</v>
          </cell>
        </row>
        <row r="484">
          <cell r="Z484">
            <v>63046</v>
          </cell>
          <cell r="AE484" t="str">
            <v>PWU</v>
          </cell>
          <cell r="AF484" t="str">
            <v>Regular</v>
          </cell>
          <cell r="AG484" t="str">
            <v>Infrastructure Management</v>
          </cell>
          <cell r="AI484">
            <v>45.797222222222224</v>
          </cell>
          <cell r="AJ484">
            <v>4.552777777777778</v>
          </cell>
        </row>
        <row r="485">
          <cell r="Z485">
            <v>95500</v>
          </cell>
          <cell r="AE485" t="str">
            <v>MCP</v>
          </cell>
          <cell r="AF485" t="str">
            <v>Regular</v>
          </cell>
          <cell r="AG485" t="str">
            <v>Project Delivery</v>
          </cell>
          <cell r="AI485">
            <v>45.763888888888886</v>
          </cell>
          <cell r="AJ485">
            <v>13.03888888888889</v>
          </cell>
        </row>
        <row r="486">
          <cell r="Z486">
            <v>71850</v>
          </cell>
          <cell r="AE486" t="str">
            <v>Society</v>
          </cell>
          <cell r="AF486" t="str">
            <v>Regular</v>
          </cell>
          <cell r="AG486" t="str">
            <v>Infrastructure Management</v>
          </cell>
          <cell r="AI486">
            <v>45.75277777777778</v>
          </cell>
          <cell r="AJ486">
            <v>28.216666666666665</v>
          </cell>
        </row>
        <row r="487">
          <cell r="Z487">
            <v>87608</v>
          </cell>
          <cell r="AE487" t="str">
            <v>Society</v>
          </cell>
          <cell r="AF487" t="str">
            <v>Regular</v>
          </cell>
          <cell r="AG487" t="str">
            <v>Application Management</v>
          </cell>
          <cell r="AI487">
            <v>45.738888888888887</v>
          </cell>
          <cell r="AJ487">
            <v>22.758333333333333</v>
          </cell>
        </row>
        <row r="488">
          <cell r="Z488">
            <v>52829</v>
          </cell>
          <cell r="AE488" t="str">
            <v>PWU</v>
          </cell>
          <cell r="AF488" t="str">
            <v>Regular</v>
          </cell>
          <cell r="AG488" t="str">
            <v>Infrastructure Management</v>
          </cell>
          <cell r="AI488">
            <v>45.736111111111114</v>
          </cell>
          <cell r="AJ488">
            <v>25.2</v>
          </cell>
        </row>
        <row r="489">
          <cell r="Z489">
            <v>74563</v>
          </cell>
          <cell r="AE489" t="str">
            <v>Society</v>
          </cell>
          <cell r="AF489" t="str">
            <v>Temporary</v>
          </cell>
          <cell r="AG489" t="str">
            <v>Application Management</v>
          </cell>
          <cell r="AI489">
            <v>45.727777777777774</v>
          </cell>
          <cell r="AJ489">
            <v>0.4</v>
          </cell>
        </row>
        <row r="490">
          <cell r="Z490">
            <v>78446</v>
          </cell>
          <cell r="AE490" t="str">
            <v>PWU</v>
          </cell>
          <cell r="AF490" t="str">
            <v>Regular</v>
          </cell>
          <cell r="AG490" t="str">
            <v>Infrastructure Management</v>
          </cell>
          <cell r="AI490">
            <v>45.713888888888889</v>
          </cell>
          <cell r="AJ490">
            <v>16.902777777777779</v>
          </cell>
        </row>
        <row r="491">
          <cell r="Z491">
            <v>89343</v>
          </cell>
          <cell r="AE491" t="str">
            <v>Society</v>
          </cell>
          <cell r="AF491" t="str">
            <v>Regular</v>
          </cell>
          <cell r="AG491" t="str">
            <v>Application Management</v>
          </cell>
          <cell r="AI491">
            <v>45.697222222222223</v>
          </cell>
          <cell r="AJ491">
            <v>14.130555555555556</v>
          </cell>
        </row>
        <row r="492">
          <cell r="Z492">
            <v>58659</v>
          </cell>
          <cell r="AE492" t="str">
            <v>PWU</v>
          </cell>
          <cell r="AF492" t="str">
            <v>Regular</v>
          </cell>
          <cell r="AG492" t="str">
            <v>CSO</v>
          </cell>
          <cell r="AI492">
            <v>45.69166666666667</v>
          </cell>
          <cell r="AJ492">
            <v>6.1388888888888893</v>
          </cell>
        </row>
        <row r="493">
          <cell r="Z493">
            <v>63046</v>
          </cell>
          <cell r="AE493" t="str">
            <v>PWU</v>
          </cell>
          <cell r="AF493" t="str">
            <v>Regular</v>
          </cell>
          <cell r="AG493" t="str">
            <v>Infrastructure Management</v>
          </cell>
          <cell r="AI493">
            <v>45.666666666666664</v>
          </cell>
          <cell r="AJ493">
            <v>26.119444444444444</v>
          </cell>
        </row>
        <row r="494">
          <cell r="Z494">
            <v>87608</v>
          </cell>
          <cell r="AE494" t="str">
            <v>Society</v>
          </cell>
          <cell r="AF494" t="str">
            <v>Regular</v>
          </cell>
          <cell r="AG494" t="str">
            <v>Application Management</v>
          </cell>
          <cell r="AI494">
            <v>45.619444444444447</v>
          </cell>
          <cell r="AJ494">
            <v>18.897222222222222</v>
          </cell>
        </row>
        <row r="495">
          <cell r="Z495">
            <v>67363</v>
          </cell>
          <cell r="AE495" t="str">
            <v>Society</v>
          </cell>
          <cell r="AF495" t="str">
            <v>Regular</v>
          </cell>
          <cell r="AG495" t="str">
            <v>Application Management</v>
          </cell>
          <cell r="AI495">
            <v>45.616666666666667</v>
          </cell>
          <cell r="AJ495">
            <v>26.205555555555556</v>
          </cell>
        </row>
        <row r="496">
          <cell r="Z496">
            <v>82494</v>
          </cell>
          <cell r="AE496" t="str">
            <v>Society</v>
          </cell>
          <cell r="AF496" t="str">
            <v>Regular</v>
          </cell>
          <cell r="AG496" t="str">
            <v>Infrastructure Management</v>
          </cell>
          <cell r="AI496">
            <v>45.611111111111114</v>
          </cell>
          <cell r="AJ496">
            <v>0.99722222222222223</v>
          </cell>
        </row>
        <row r="497">
          <cell r="Z497">
            <v>81764</v>
          </cell>
          <cell r="AE497" t="str">
            <v>Society</v>
          </cell>
          <cell r="AF497" t="str">
            <v>Regular</v>
          </cell>
          <cell r="AG497" t="str">
            <v>Infrastructure Management</v>
          </cell>
          <cell r="AI497">
            <v>45.591666666666669</v>
          </cell>
          <cell r="AJ497">
            <v>19.327777777777779</v>
          </cell>
        </row>
        <row r="498">
          <cell r="Z498">
            <v>88443</v>
          </cell>
          <cell r="AE498" t="str">
            <v>Society</v>
          </cell>
          <cell r="AF498" t="str">
            <v>Regular</v>
          </cell>
          <cell r="AG498" t="str">
            <v>Application Management</v>
          </cell>
          <cell r="AI498">
            <v>45.575000000000003</v>
          </cell>
          <cell r="AJ498">
            <v>17.547222222222221</v>
          </cell>
        </row>
        <row r="499">
          <cell r="Z499">
            <v>49981</v>
          </cell>
          <cell r="AE499" t="str">
            <v>PWU</v>
          </cell>
          <cell r="AF499" t="str">
            <v>Regular</v>
          </cell>
          <cell r="AG499" t="str">
            <v>Business Support</v>
          </cell>
          <cell r="AI499">
            <v>45.572222222222223</v>
          </cell>
          <cell r="AJ499">
            <v>3.9833333333333334</v>
          </cell>
        </row>
        <row r="500">
          <cell r="Z500">
            <v>38059</v>
          </cell>
          <cell r="AE500" t="str">
            <v>PWU</v>
          </cell>
          <cell r="AF500" t="str">
            <v>Regular</v>
          </cell>
          <cell r="AG500" t="str">
            <v>Business Support</v>
          </cell>
          <cell r="AI500">
            <v>45.56666666666667</v>
          </cell>
          <cell r="AJ500">
            <v>27.308333333333334</v>
          </cell>
        </row>
        <row r="501">
          <cell r="Z501">
            <v>69763</v>
          </cell>
          <cell r="AE501" t="str">
            <v>Society</v>
          </cell>
          <cell r="AF501" t="str">
            <v>Regular</v>
          </cell>
          <cell r="AG501" t="str">
            <v>Application Management</v>
          </cell>
          <cell r="AI501">
            <v>45.56111111111111</v>
          </cell>
          <cell r="AJ501">
            <v>3.4</v>
          </cell>
        </row>
        <row r="502">
          <cell r="Z502">
            <v>88443</v>
          </cell>
          <cell r="AE502" t="str">
            <v>Society</v>
          </cell>
          <cell r="AF502" t="str">
            <v>Regular</v>
          </cell>
          <cell r="AG502" t="str">
            <v>Infrastructure Management</v>
          </cell>
          <cell r="AI502">
            <v>45.56111111111111</v>
          </cell>
          <cell r="AJ502">
            <v>16.95</v>
          </cell>
        </row>
        <row r="503">
          <cell r="Z503">
            <v>66789</v>
          </cell>
          <cell r="AE503" t="str">
            <v>PWU</v>
          </cell>
          <cell r="AF503" t="str">
            <v>Regular</v>
          </cell>
          <cell r="AG503" t="str">
            <v>Infrastructure Management</v>
          </cell>
          <cell r="AI503">
            <v>45.55</v>
          </cell>
          <cell r="AJ503">
            <v>21.144444444444446</v>
          </cell>
        </row>
        <row r="504">
          <cell r="Z504">
            <v>69919</v>
          </cell>
          <cell r="AE504" t="str">
            <v>Society</v>
          </cell>
          <cell r="AF504" t="str">
            <v>Regular</v>
          </cell>
          <cell r="AG504" t="str">
            <v>Supply Management Services</v>
          </cell>
          <cell r="AI504">
            <v>45.544444444444444</v>
          </cell>
          <cell r="AJ504">
            <v>23.6</v>
          </cell>
        </row>
        <row r="505">
          <cell r="Z505">
            <v>87190</v>
          </cell>
          <cell r="AE505" t="str">
            <v>Society</v>
          </cell>
          <cell r="AF505" t="str">
            <v>Regular</v>
          </cell>
          <cell r="AG505" t="str">
            <v>Finance &amp; Pay Services</v>
          </cell>
          <cell r="AI505">
            <v>45.530555555555559</v>
          </cell>
          <cell r="AJ505">
            <v>21.916666666666668</v>
          </cell>
        </row>
        <row r="506">
          <cell r="Z506">
            <v>66789</v>
          </cell>
          <cell r="AE506" t="str">
            <v>PWU</v>
          </cell>
          <cell r="AF506" t="str">
            <v>Regular</v>
          </cell>
          <cell r="AG506" t="str">
            <v>Infrastructure Management</v>
          </cell>
          <cell r="AI506">
            <v>45.527777777777779</v>
          </cell>
          <cell r="AJ506">
            <v>22.597222222222221</v>
          </cell>
        </row>
        <row r="507">
          <cell r="Z507">
            <v>80355</v>
          </cell>
          <cell r="AE507" t="str">
            <v>Society</v>
          </cell>
          <cell r="AF507" t="str">
            <v>Regular</v>
          </cell>
          <cell r="AG507" t="str">
            <v>Project Delivery</v>
          </cell>
          <cell r="AI507">
            <v>45.522222222222226</v>
          </cell>
          <cell r="AJ507">
            <v>23.322222222222223</v>
          </cell>
        </row>
        <row r="508">
          <cell r="Z508">
            <v>94339</v>
          </cell>
          <cell r="AE508" t="str">
            <v>Society</v>
          </cell>
          <cell r="AF508" t="str">
            <v>Temporary</v>
          </cell>
          <cell r="AG508" t="str">
            <v>Project Delivery</v>
          </cell>
          <cell r="AI508">
            <v>45.488888888888887</v>
          </cell>
          <cell r="AJ508">
            <v>0.92500000000000004</v>
          </cell>
        </row>
        <row r="509">
          <cell r="Z509">
            <v>89330</v>
          </cell>
          <cell r="AE509" t="str">
            <v>Society</v>
          </cell>
          <cell r="AF509" t="str">
            <v>Regular</v>
          </cell>
          <cell r="AG509" t="str">
            <v>Infrastructure Management</v>
          </cell>
          <cell r="AI509">
            <v>45.430555555555557</v>
          </cell>
          <cell r="AJ509">
            <v>23.925000000000001</v>
          </cell>
        </row>
        <row r="510">
          <cell r="Z510">
            <v>92513</v>
          </cell>
          <cell r="AE510" t="str">
            <v>Society</v>
          </cell>
          <cell r="AF510" t="str">
            <v>Regular</v>
          </cell>
          <cell r="AG510" t="str">
            <v>Application Management</v>
          </cell>
          <cell r="AI510">
            <v>45.419444444444444</v>
          </cell>
          <cell r="AJ510">
            <v>22.738888888888887</v>
          </cell>
        </row>
        <row r="511">
          <cell r="Z511">
            <v>85051</v>
          </cell>
          <cell r="AE511" t="str">
            <v>Society</v>
          </cell>
          <cell r="AF511" t="str">
            <v>Regular</v>
          </cell>
          <cell r="AG511" t="str">
            <v>Application Management</v>
          </cell>
          <cell r="AI511">
            <v>45.388888888888886</v>
          </cell>
          <cell r="AJ511">
            <v>2.0388888888888888</v>
          </cell>
        </row>
        <row r="512">
          <cell r="Z512">
            <v>85100</v>
          </cell>
          <cell r="AE512" t="str">
            <v>MCP</v>
          </cell>
          <cell r="AF512" t="str">
            <v>Regular</v>
          </cell>
          <cell r="AG512" t="str">
            <v>Finance &amp; Pay Services</v>
          </cell>
          <cell r="AI512">
            <v>45.358333333333334</v>
          </cell>
          <cell r="AJ512">
            <v>26.127777777777776</v>
          </cell>
        </row>
        <row r="513">
          <cell r="Z513">
            <v>80872</v>
          </cell>
          <cell r="AE513" t="str">
            <v>PWU</v>
          </cell>
          <cell r="AF513" t="str">
            <v>Regular</v>
          </cell>
          <cell r="AG513" t="str">
            <v>Infrastructure Management</v>
          </cell>
          <cell r="AI513">
            <v>45.35</v>
          </cell>
          <cell r="AJ513">
            <v>11.2</v>
          </cell>
        </row>
        <row r="514">
          <cell r="Z514">
            <v>102000</v>
          </cell>
          <cell r="AE514" t="str">
            <v>MCP</v>
          </cell>
          <cell r="AF514" t="str">
            <v>Regular</v>
          </cell>
          <cell r="AG514" t="str">
            <v>Infrastructure Management</v>
          </cell>
          <cell r="AI514">
            <v>45.35</v>
          </cell>
          <cell r="AJ514">
            <v>23.1</v>
          </cell>
        </row>
        <row r="515">
          <cell r="Z515">
            <v>66789</v>
          </cell>
          <cell r="AE515" t="str">
            <v>PWU</v>
          </cell>
          <cell r="AF515" t="str">
            <v>Regular</v>
          </cell>
          <cell r="AG515" t="str">
            <v>Infrastructure Management</v>
          </cell>
          <cell r="AI515">
            <v>45.322222222222223</v>
          </cell>
          <cell r="AJ515">
            <v>25.166666666666668</v>
          </cell>
        </row>
        <row r="516">
          <cell r="Z516">
            <v>76546</v>
          </cell>
          <cell r="AE516" t="str">
            <v>Society</v>
          </cell>
          <cell r="AF516" t="str">
            <v>Regular</v>
          </cell>
          <cell r="AG516" t="str">
            <v>Infrastructure Management</v>
          </cell>
          <cell r="AI516">
            <v>45.319444444444443</v>
          </cell>
          <cell r="AJ516">
            <v>25.247222222222224</v>
          </cell>
        </row>
        <row r="517">
          <cell r="Z517">
            <v>52158</v>
          </cell>
          <cell r="AE517" t="str">
            <v>PWU</v>
          </cell>
          <cell r="AF517" t="str">
            <v>Regular</v>
          </cell>
          <cell r="AG517" t="str">
            <v>Finance &amp; Pay Services</v>
          </cell>
          <cell r="AI517">
            <v>45.31388888888889</v>
          </cell>
          <cell r="AJ517">
            <v>12.502777777777778</v>
          </cell>
        </row>
        <row r="518">
          <cell r="Z518">
            <v>56812</v>
          </cell>
          <cell r="AE518" t="str">
            <v>PWU</v>
          </cell>
          <cell r="AF518" t="str">
            <v>Regular</v>
          </cell>
          <cell r="AG518" t="str">
            <v>Supply Management Services</v>
          </cell>
          <cell r="AI518">
            <v>45.31388888888889</v>
          </cell>
          <cell r="AJ518">
            <v>13.305555555555555</v>
          </cell>
        </row>
        <row r="519">
          <cell r="Z519">
            <v>60632</v>
          </cell>
          <cell r="AE519" t="str">
            <v>Society</v>
          </cell>
          <cell r="AF519" t="str">
            <v>Regular</v>
          </cell>
          <cell r="AG519" t="str">
            <v>Infrastructure Management</v>
          </cell>
          <cell r="AI519">
            <v>45.302777777777777</v>
          </cell>
          <cell r="AJ519">
            <v>21.819444444444443</v>
          </cell>
        </row>
        <row r="520">
          <cell r="Z520">
            <v>70763</v>
          </cell>
          <cell r="AE520" t="str">
            <v>PWU</v>
          </cell>
          <cell r="AF520" t="str">
            <v>Regular</v>
          </cell>
          <cell r="AG520" t="str">
            <v>Infrastructure Management</v>
          </cell>
          <cell r="AI520">
            <v>45.272222222222226</v>
          </cell>
          <cell r="AJ520">
            <v>25.675000000000001</v>
          </cell>
        </row>
        <row r="521">
          <cell r="Z521">
            <v>41065</v>
          </cell>
          <cell r="AE521" t="str">
            <v>PWU</v>
          </cell>
          <cell r="AF521" t="str">
            <v>Temporary</v>
          </cell>
          <cell r="AG521" t="str">
            <v>Finance &amp; Pay Services</v>
          </cell>
          <cell r="AI521">
            <v>45.258333333333333</v>
          </cell>
          <cell r="AJ521">
            <v>0.35</v>
          </cell>
        </row>
        <row r="522">
          <cell r="Z522">
            <v>26847</v>
          </cell>
          <cell r="AE522" t="str">
            <v>PWU</v>
          </cell>
          <cell r="AF522" t="str">
            <v>Temporary</v>
          </cell>
          <cell r="AG522" t="str">
            <v>Infrastructure Management</v>
          </cell>
          <cell r="AI522">
            <v>45.25</v>
          </cell>
          <cell r="AJ522">
            <v>1.0944444444444446</v>
          </cell>
        </row>
        <row r="523">
          <cell r="Z523">
            <v>65820</v>
          </cell>
          <cell r="AE523" t="str">
            <v>PWU</v>
          </cell>
          <cell r="AF523" t="str">
            <v>Regular</v>
          </cell>
          <cell r="AG523" t="str">
            <v>Supply Management Services</v>
          </cell>
          <cell r="AI523">
            <v>45.238888888888887</v>
          </cell>
          <cell r="AJ523">
            <v>24.402777777777779</v>
          </cell>
        </row>
        <row r="524">
          <cell r="Z524">
            <v>100079</v>
          </cell>
          <cell r="AE524" t="str">
            <v>Society</v>
          </cell>
          <cell r="AF524" t="str">
            <v>Regular</v>
          </cell>
          <cell r="AG524" t="str">
            <v>Infrastructure Management</v>
          </cell>
          <cell r="AI524">
            <v>45.19166666666667</v>
          </cell>
          <cell r="AJ524">
            <v>22.472222222222221</v>
          </cell>
        </row>
        <row r="525">
          <cell r="Z525">
            <v>63046</v>
          </cell>
          <cell r="AE525" t="str">
            <v>PWU</v>
          </cell>
          <cell r="AF525" t="str">
            <v>Regular</v>
          </cell>
          <cell r="AG525" t="str">
            <v>Infrastructure Management</v>
          </cell>
          <cell r="AI525">
            <v>45.174999999999997</v>
          </cell>
          <cell r="AJ525">
            <v>25.633333333333333</v>
          </cell>
        </row>
        <row r="526">
          <cell r="Z526">
            <v>90895</v>
          </cell>
          <cell r="AE526" t="str">
            <v>Society</v>
          </cell>
          <cell r="AF526" t="str">
            <v>Regular</v>
          </cell>
          <cell r="AG526" t="str">
            <v>Application Management</v>
          </cell>
          <cell r="AI526">
            <v>45.163888888888891</v>
          </cell>
          <cell r="AJ526">
            <v>13.933333333333334</v>
          </cell>
        </row>
        <row r="527">
          <cell r="Z527">
            <v>46524</v>
          </cell>
          <cell r="AE527" t="str">
            <v>MCP</v>
          </cell>
          <cell r="AF527" t="str">
            <v>Temporary</v>
          </cell>
          <cell r="AG527" t="str">
            <v>Business Support</v>
          </cell>
          <cell r="AI527">
            <v>45.163888888888891</v>
          </cell>
          <cell r="AJ527">
            <v>3.4666666666666668</v>
          </cell>
        </row>
        <row r="528">
          <cell r="Z528">
            <v>66162</v>
          </cell>
          <cell r="AE528" t="str">
            <v>Society</v>
          </cell>
          <cell r="AF528" t="str">
            <v>Regular</v>
          </cell>
          <cell r="AG528" t="str">
            <v>Finance &amp; Pay Services</v>
          </cell>
          <cell r="AI528">
            <v>45.144444444444446</v>
          </cell>
          <cell r="AJ528">
            <v>22.083333333333332</v>
          </cell>
        </row>
        <row r="529">
          <cell r="Z529">
            <v>91887</v>
          </cell>
          <cell r="AE529" t="str">
            <v>Society</v>
          </cell>
          <cell r="AF529" t="str">
            <v>Regular</v>
          </cell>
          <cell r="AG529" t="str">
            <v>Application Management</v>
          </cell>
          <cell r="AI529">
            <v>45.133333333333333</v>
          </cell>
          <cell r="AJ529">
            <v>13.21111111111111</v>
          </cell>
        </row>
        <row r="530">
          <cell r="Z530">
            <v>62132</v>
          </cell>
          <cell r="AE530" t="str">
            <v>PWU</v>
          </cell>
          <cell r="AF530" t="str">
            <v>Regular</v>
          </cell>
          <cell r="AG530" t="str">
            <v>Supply Management Services</v>
          </cell>
          <cell r="AI530">
            <v>45.125</v>
          </cell>
          <cell r="AJ530">
            <v>23.341666666666665</v>
          </cell>
        </row>
        <row r="531">
          <cell r="Z531">
            <v>81190</v>
          </cell>
          <cell r="AE531" t="str">
            <v>Society</v>
          </cell>
          <cell r="AF531" t="str">
            <v>Regular</v>
          </cell>
          <cell r="AG531" t="str">
            <v>Finance &amp; Pay Services</v>
          </cell>
          <cell r="AI531">
            <v>45.113888888888887</v>
          </cell>
          <cell r="AJ531">
            <v>1.2611111111111111</v>
          </cell>
        </row>
        <row r="532">
          <cell r="Z532">
            <v>76911</v>
          </cell>
          <cell r="AE532" t="str">
            <v>Society</v>
          </cell>
          <cell r="AF532" t="str">
            <v>Regular</v>
          </cell>
          <cell r="AG532" t="str">
            <v>Finance &amp; Pay Services</v>
          </cell>
          <cell r="AI532">
            <v>45.077777777777776</v>
          </cell>
          <cell r="AJ532">
            <v>1.0611111111111111</v>
          </cell>
        </row>
        <row r="533">
          <cell r="Z533">
            <v>79938</v>
          </cell>
          <cell r="AE533" t="str">
            <v>Society</v>
          </cell>
          <cell r="AF533" t="str">
            <v>Regular</v>
          </cell>
          <cell r="AG533" t="str">
            <v>Infrastructure Management</v>
          </cell>
          <cell r="AI533">
            <v>45.069444444444443</v>
          </cell>
          <cell r="AJ533">
            <v>14.16388888888889</v>
          </cell>
        </row>
        <row r="534">
          <cell r="Z534">
            <v>115000</v>
          </cell>
          <cell r="AE534" t="str">
            <v>MCP</v>
          </cell>
          <cell r="AF534" t="str">
            <v>Regular</v>
          </cell>
          <cell r="AG534" t="str">
            <v>Project Delivery</v>
          </cell>
          <cell r="AI534">
            <v>45.052777777777777</v>
          </cell>
          <cell r="AJ534">
            <v>22.172222222222221</v>
          </cell>
        </row>
        <row r="535">
          <cell r="Z535">
            <v>105000</v>
          </cell>
          <cell r="AE535" t="str">
            <v>MCP</v>
          </cell>
          <cell r="AF535" t="str">
            <v>Regular</v>
          </cell>
          <cell r="AG535" t="str">
            <v>Application Management</v>
          </cell>
          <cell r="AI535">
            <v>45.038888888888891</v>
          </cell>
          <cell r="AJ535">
            <v>11.411111111111111</v>
          </cell>
        </row>
        <row r="536">
          <cell r="Z536">
            <v>88025</v>
          </cell>
          <cell r="AE536" t="str">
            <v>Society</v>
          </cell>
          <cell r="AF536" t="str">
            <v>Regular</v>
          </cell>
          <cell r="AG536" t="str">
            <v>Finance &amp; Pay Services</v>
          </cell>
          <cell r="AI536">
            <v>45.019444444444446</v>
          </cell>
          <cell r="AJ536">
            <v>21.983333333333334</v>
          </cell>
        </row>
        <row r="537">
          <cell r="Z537">
            <v>85938</v>
          </cell>
          <cell r="AE537" t="str">
            <v>Society</v>
          </cell>
          <cell r="AF537" t="str">
            <v>Regular</v>
          </cell>
          <cell r="AG537" t="str">
            <v>Application Management</v>
          </cell>
          <cell r="AI537">
            <v>44.94166666666667</v>
          </cell>
          <cell r="AJ537">
            <v>1.7638888888888888</v>
          </cell>
        </row>
        <row r="538">
          <cell r="Z538">
            <v>83381</v>
          </cell>
          <cell r="AE538" t="str">
            <v>Society</v>
          </cell>
          <cell r="AF538" t="str">
            <v>Regular</v>
          </cell>
          <cell r="AG538" t="str">
            <v>Application Management</v>
          </cell>
          <cell r="AI538">
            <v>44.922222222222224</v>
          </cell>
          <cell r="AJ538">
            <v>1.5944444444444446</v>
          </cell>
        </row>
        <row r="539">
          <cell r="Z539">
            <v>154500</v>
          </cell>
          <cell r="AE539" t="str">
            <v>MCP</v>
          </cell>
          <cell r="AF539" t="str">
            <v>Regular</v>
          </cell>
          <cell r="AG539" t="str">
            <v>Business Support</v>
          </cell>
          <cell r="AI539">
            <v>44.908333333333331</v>
          </cell>
          <cell r="AJ539">
            <v>4.125</v>
          </cell>
        </row>
        <row r="540">
          <cell r="Z540">
            <v>93817</v>
          </cell>
          <cell r="AE540" t="str">
            <v>Society</v>
          </cell>
          <cell r="AF540" t="str">
            <v>Regular</v>
          </cell>
          <cell r="AG540" t="str">
            <v>Project Delivery</v>
          </cell>
          <cell r="AI540">
            <v>44.869444444444447</v>
          </cell>
          <cell r="AJ540">
            <v>22.236111111111111</v>
          </cell>
        </row>
        <row r="541">
          <cell r="Z541">
            <v>80825</v>
          </cell>
          <cell r="AE541" t="str">
            <v>Society</v>
          </cell>
          <cell r="AF541" t="str">
            <v>Regular</v>
          </cell>
          <cell r="AG541" t="str">
            <v>Application Management</v>
          </cell>
          <cell r="AI541">
            <v>44.858333333333334</v>
          </cell>
          <cell r="AJ541">
            <v>21.819444444444443</v>
          </cell>
        </row>
        <row r="542">
          <cell r="Z542">
            <v>61362</v>
          </cell>
          <cell r="AE542" t="str">
            <v>Society</v>
          </cell>
          <cell r="AF542" t="str">
            <v>Regular</v>
          </cell>
          <cell r="AG542" t="str">
            <v>Application Management</v>
          </cell>
          <cell r="AI542">
            <v>44.838888888888889</v>
          </cell>
          <cell r="AJ542">
            <v>26.147222222222222</v>
          </cell>
        </row>
        <row r="543">
          <cell r="Z543">
            <v>79364</v>
          </cell>
          <cell r="AE543" t="str">
            <v>Society</v>
          </cell>
          <cell r="AF543" t="str">
            <v>Regular</v>
          </cell>
          <cell r="AG543" t="str">
            <v>Infrastructure Management</v>
          </cell>
          <cell r="AI543">
            <v>44.836111111111109</v>
          </cell>
          <cell r="AJ543">
            <v>17.177777777777777</v>
          </cell>
        </row>
        <row r="544">
          <cell r="Z544">
            <v>56812</v>
          </cell>
          <cell r="AE544" t="str">
            <v>PWU</v>
          </cell>
          <cell r="AF544" t="str">
            <v>Regular</v>
          </cell>
          <cell r="AG544" t="str">
            <v>Supply Management Services</v>
          </cell>
          <cell r="AI544">
            <v>44.827777777777776</v>
          </cell>
          <cell r="AJ544">
            <v>17.375</v>
          </cell>
        </row>
        <row r="545">
          <cell r="Z545">
            <v>64128</v>
          </cell>
          <cell r="AE545" t="str">
            <v>Society</v>
          </cell>
          <cell r="AF545" t="str">
            <v>Regular</v>
          </cell>
          <cell r="AG545" t="str">
            <v>Finance &amp; Pay Services</v>
          </cell>
          <cell r="AI545">
            <v>44.80833333333333</v>
          </cell>
          <cell r="AJ545">
            <v>25.352777777777778</v>
          </cell>
        </row>
        <row r="546">
          <cell r="Z546">
            <v>89382</v>
          </cell>
          <cell r="AE546" t="str">
            <v>Society</v>
          </cell>
          <cell r="AF546" t="str">
            <v>Regular</v>
          </cell>
          <cell r="AG546" t="str">
            <v>Application Management</v>
          </cell>
          <cell r="AI546">
            <v>44.761111111111113</v>
          </cell>
          <cell r="AJ546">
            <v>3.9916666666666667</v>
          </cell>
        </row>
        <row r="547">
          <cell r="Z547">
            <v>59522</v>
          </cell>
          <cell r="AE547" t="str">
            <v>PWU</v>
          </cell>
          <cell r="AF547" t="str">
            <v>Regular</v>
          </cell>
          <cell r="AG547" t="str">
            <v>Infrastructure Management</v>
          </cell>
          <cell r="AI547">
            <v>44.727777777777774</v>
          </cell>
          <cell r="AJ547">
            <v>22.922222222222221</v>
          </cell>
        </row>
        <row r="548">
          <cell r="Z548">
            <v>80199</v>
          </cell>
          <cell r="AE548" t="str">
            <v>Society</v>
          </cell>
          <cell r="AF548" t="str">
            <v>Regular</v>
          </cell>
          <cell r="AG548" t="str">
            <v>Supply Management Services</v>
          </cell>
          <cell r="AI548">
            <v>44.722222222222221</v>
          </cell>
          <cell r="AJ548">
            <v>3.15</v>
          </cell>
        </row>
        <row r="549">
          <cell r="Z549">
            <v>102531</v>
          </cell>
          <cell r="AE549" t="str">
            <v>MCP</v>
          </cell>
          <cell r="AF549" t="str">
            <v>Regular</v>
          </cell>
          <cell r="AG549" t="str">
            <v>Infrastructure Management</v>
          </cell>
          <cell r="AI549">
            <v>44.708333333333336</v>
          </cell>
          <cell r="AJ549">
            <v>22.605555555555554</v>
          </cell>
        </row>
        <row r="550">
          <cell r="Z550">
            <v>52158</v>
          </cell>
          <cell r="AE550" t="str">
            <v>PWU</v>
          </cell>
          <cell r="AF550" t="str">
            <v>Regular</v>
          </cell>
          <cell r="AG550" t="str">
            <v>Finance &amp; Pay Services</v>
          </cell>
          <cell r="AI550">
            <v>44.68611111111111</v>
          </cell>
          <cell r="AJ550">
            <v>4.8388888888888886</v>
          </cell>
        </row>
        <row r="551">
          <cell r="Z551">
            <v>85521</v>
          </cell>
          <cell r="AE551" t="str">
            <v>Society</v>
          </cell>
          <cell r="AF551" t="str">
            <v>Regular</v>
          </cell>
          <cell r="AG551" t="str">
            <v>Project Delivery</v>
          </cell>
          <cell r="AI551">
            <v>44.68611111111111</v>
          </cell>
          <cell r="AJ551">
            <v>18.100000000000001</v>
          </cell>
        </row>
        <row r="552">
          <cell r="Z552">
            <v>80355</v>
          </cell>
          <cell r="AE552" t="str">
            <v>Society</v>
          </cell>
          <cell r="AF552" t="str">
            <v>Regular</v>
          </cell>
          <cell r="AG552" t="str">
            <v>Infrastructure Management</v>
          </cell>
          <cell r="AI552">
            <v>44.658333333333331</v>
          </cell>
          <cell r="AJ552">
            <v>14.15</v>
          </cell>
        </row>
        <row r="553">
          <cell r="Z553">
            <v>79364</v>
          </cell>
          <cell r="AE553" t="str">
            <v>Society</v>
          </cell>
          <cell r="AF553" t="str">
            <v>Regular</v>
          </cell>
          <cell r="AG553" t="str">
            <v>Infrastructure Management</v>
          </cell>
          <cell r="AI553">
            <v>44.652777777777779</v>
          </cell>
          <cell r="AJ553">
            <v>21.875</v>
          </cell>
        </row>
        <row r="554">
          <cell r="Z554">
            <v>88025</v>
          </cell>
          <cell r="AE554" t="str">
            <v>Society</v>
          </cell>
          <cell r="AF554" t="str">
            <v>Regular</v>
          </cell>
          <cell r="AG554" t="str">
            <v>Application Management</v>
          </cell>
          <cell r="AI554">
            <v>44.62777777777778</v>
          </cell>
          <cell r="AJ554">
            <v>4.05</v>
          </cell>
        </row>
        <row r="555">
          <cell r="Z555">
            <v>92513</v>
          </cell>
          <cell r="AE555" t="str">
            <v>Society</v>
          </cell>
          <cell r="AF555" t="str">
            <v>Regular</v>
          </cell>
          <cell r="AG555" t="str">
            <v>Application Management</v>
          </cell>
          <cell r="AI555">
            <v>44.625</v>
          </cell>
          <cell r="AJ555">
            <v>11.363888888888889</v>
          </cell>
        </row>
        <row r="556">
          <cell r="Z556">
            <v>47806</v>
          </cell>
          <cell r="AE556" t="str">
            <v>Society</v>
          </cell>
          <cell r="AF556" t="str">
            <v>Regular</v>
          </cell>
          <cell r="AG556" t="str">
            <v>Finance &amp; Pay Services</v>
          </cell>
          <cell r="AI556">
            <v>44.619444444444447</v>
          </cell>
          <cell r="AJ556">
            <v>16.533333333333335</v>
          </cell>
        </row>
        <row r="557">
          <cell r="Z557">
            <v>85260</v>
          </cell>
          <cell r="AE557" t="str">
            <v>Society</v>
          </cell>
          <cell r="AF557" t="str">
            <v>Regular</v>
          </cell>
          <cell r="AG557" t="str">
            <v>Infrastructure Management</v>
          </cell>
          <cell r="AI557">
            <v>44.613888888888887</v>
          </cell>
          <cell r="AJ557">
            <v>12.002777777777778</v>
          </cell>
        </row>
        <row r="558">
          <cell r="Z558">
            <v>63046</v>
          </cell>
          <cell r="AE558" t="str">
            <v>PWU</v>
          </cell>
          <cell r="AF558" t="str">
            <v>Regular</v>
          </cell>
          <cell r="AG558" t="str">
            <v>Infrastructure Management</v>
          </cell>
          <cell r="AI558">
            <v>44.6</v>
          </cell>
          <cell r="AJ558">
            <v>23.505555555555556</v>
          </cell>
        </row>
        <row r="559">
          <cell r="Z559">
            <v>76020</v>
          </cell>
          <cell r="AE559" t="str">
            <v>PWU</v>
          </cell>
          <cell r="AF559" t="str">
            <v>Regular</v>
          </cell>
          <cell r="AG559" t="str">
            <v>Infrastructure Management</v>
          </cell>
          <cell r="AI559">
            <v>44.588888888888889</v>
          </cell>
          <cell r="AJ559">
            <v>4.1833333333333336</v>
          </cell>
        </row>
        <row r="560">
          <cell r="Z560">
            <v>79103</v>
          </cell>
          <cell r="AE560" t="str">
            <v>Society</v>
          </cell>
          <cell r="AF560" t="str">
            <v>Regular</v>
          </cell>
          <cell r="AG560" t="str">
            <v>Application Management</v>
          </cell>
          <cell r="AI560">
            <v>44.583333333333336</v>
          </cell>
          <cell r="AJ560">
            <v>13.058333333333334</v>
          </cell>
        </row>
        <row r="561">
          <cell r="Z561">
            <v>49257</v>
          </cell>
          <cell r="AE561" t="str">
            <v>PWU</v>
          </cell>
          <cell r="AF561" t="str">
            <v>Regular</v>
          </cell>
          <cell r="AG561" t="str">
            <v>Finance &amp; Pay Services</v>
          </cell>
          <cell r="AI561">
            <v>44.541666666666664</v>
          </cell>
          <cell r="AJ561">
            <v>27.233333333333334</v>
          </cell>
        </row>
        <row r="562">
          <cell r="Z562">
            <v>85938</v>
          </cell>
          <cell r="AE562" t="str">
            <v>Society</v>
          </cell>
          <cell r="AF562" t="str">
            <v>Regular</v>
          </cell>
          <cell r="AG562" t="str">
            <v>Application Management</v>
          </cell>
          <cell r="AI562">
            <v>44.538888888888891</v>
          </cell>
          <cell r="AJ562">
            <v>3.3027777777777776</v>
          </cell>
        </row>
        <row r="563">
          <cell r="Z563">
            <v>49163</v>
          </cell>
          <cell r="AE563" t="str">
            <v>PWU</v>
          </cell>
          <cell r="AF563" t="str">
            <v>Regular</v>
          </cell>
          <cell r="AG563" t="str">
            <v>Business Support</v>
          </cell>
          <cell r="AI563">
            <v>44.472222222222221</v>
          </cell>
          <cell r="AJ563">
            <v>5.8361111111111112</v>
          </cell>
        </row>
        <row r="564">
          <cell r="Z564">
            <v>96500</v>
          </cell>
          <cell r="AE564" t="str">
            <v>MCP</v>
          </cell>
          <cell r="AF564" t="str">
            <v>Regular</v>
          </cell>
          <cell r="AG564" t="str">
            <v>Project Delivery</v>
          </cell>
          <cell r="AI564">
            <v>44.45</v>
          </cell>
          <cell r="AJ564">
            <v>22.658333333333335</v>
          </cell>
        </row>
        <row r="565">
          <cell r="Z565">
            <v>84216</v>
          </cell>
          <cell r="AE565" t="str">
            <v>Society</v>
          </cell>
          <cell r="AF565" t="str">
            <v>Regular</v>
          </cell>
          <cell r="AG565" t="str">
            <v>Infrastructure Management</v>
          </cell>
          <cell r="AI565">
            <v>44.427777777777777</v>
          </cell>
          <cell r="AJ565">
            <v>3.3027777777777776</v>
          </cell>
        </row>
        <row r="566">
          <cell r="Z566">
            <v>89382</v>
          </cell>
          <cell r="AE566" t="str">
            <v>Society</v>
          </cell>
          <cell r="AF566" t="str">
            <v>Regular</v>
          </cell>
          <cell r="AG566" t="str">
            <v>Project Delivery</v>
          </cell>
          <cell r="AI566">
            <v>44.427777777777777</v>
          </cell>
          <cell r="AJ566">
            <v>15.838888888888889</v>
          </cell>
        </row>
        <row r="567">
          <cell r="Z567">
            <v>92513</v>
          </cell>
          <cell r="AE567" t="str">
            <v>Society</v>
          </cell>
          <cell r="AF567" t="str">
            <v>Regular</v>
          </cell>
          <cell r="AG567" t="str">
            <v>Infrastructure Management</v>
          </cell>
          <cell r="AI567">
            <v>44.422222222222224</v>
          </cell>
          <cell r="AJ567">
            <v>18.722222222222221</v>
          </cell>
        </row>
        <row r="568">
          <cell r="Z568">
            <v>70763</v>
          </cell>
          <cell r="AE568" t="str">
            <v>PWU</v>
          </cell>
          <cell r="AF568" t="str">
            <v>Regular</v>
          </cell>
          <cell r="AG568" t="str">
            <v>Infrastructure Management</v>
          </cell>
          <cell r="AI568">
            <v>44.4</v>
          </cell>
          <cell r="AJ568">
            <v>19.741666666666667</v>
          </cell>
        </row>
        <row r="569">
          <cell r="Z569">
            <v>49257</v>
          </cell>
          <cell r="AE569" t="str">
            <v>PWU</v>
          </cell>
          <cell r="AF569" t="str">
            <v>Regular</v>
          </cell>
          <cell r="AG569" t="str">
            <v>Finance &amp; Pay Services</v>
          </cell>
          <cell r="AI569">
            <v>44.394444444444446</v>
          </cell>
          <cell r="AJ569">
            <v>4.9722222222222223</v>
          </cell>
        </row>
        <row r="570">
          <cell r="Z570">
            <v>41065</v>
          </cell>
          <cell r="AE570" t="str">
            <v>PWU</v>
          </cell>
          <cell r="AF570" t="str">
            <v>Temporary</v>
          </cell>
          <cell r="AG570" t="str">
            <v>Finance &amp; Pay Services</v>
          </cell>
          <cell r="AI570">
            <v>44.380555555555553</v>
          </cell>
          <cell r="AJ570">
            <v>0.92777777777777781</v>
          </cell>
        </row>
        <row r="571">
          <cell r="Z571">
            <v>71067</v>
          </cell>
          <cell r="AE571" t="str">
            <v>Society</v>
          </cell>
          <cell r="AF571" t="str">
            <v>Regular</v>
          </cell>
          <cell r="AG571" t="str">
            <v>Infrastructure Management</v>
          </cell>
          <cell r="AI571">
            <v>44.37777777777778</v>
          </cell>
          <cell r="AJ571">
            <v>22.738888888888887</v>
          </cell>
        </row>
        <row r="572">
          <cell r="Z572">
            <v>58659</v>
          </cell>
          <cell r="AE572" t="str">
            <v>PWU</v>
          </cell>
          <cell r="AF572" t="str">
            <v>Regular</v>
          </cell>
          <cell r="AG572" t="str">
            <v>Finance &amp; Pay Services</v>
          </cell>
          <cell r="AI572">
            <v>44.327777777777776</v>
          </cell>
          <cell r="AJ572">
            <v>5.6833333333333336</v>
          </cell>
        </row>
        <row r="573">
          <cell r="Z573">
            <v>82181</v>
          </cell>
          <cell r="AE573" t="str">
            <v>Society</v>
          </cell>
          <cell r="AF573" t="str">
            <v>Regular</v>
          </cell>
          <cell r="AG573" t="str">
            <v>Infrastructure Management</v>
          </cell>
          <cell r="AI573">
            <v>44.302777777777777</v>
          </cell>
          <cell r="AJ573">
            <v>16.274999999999999</v>
          </cell>
        </row>
        <row r="574">
          <cell r="Z574">
            <v>122000</v>
          </cell>
          <cell r="AE574" t="str">
            <v>MCP</v>
          </cell>
          <cell r="AF574" t="str">
            <v>Regular</v>
          </cell>
          <cell r="AG574" t="str">
            <v>Business Support</v>
          </cell>
          <cell r="AI574">
            <v>44.294444444444444</v>
          </cell>
          <cell r="AJ574">
            <v>2.3055555555555554</v>
          </cell>
        </row>
        <row r="575">
          <cell r="Z575">
            <v>66789</v>
          </cell>
          <cell r="AE575" t="str">
            <v>PWU</v>
          </cell>
          <cell r="AF575" t="str">
            <v>Regular</v>
          </cell>
          <cell r="AG575" t="str">
            <v>Infrastructure Management</v>
          </cell>
          <cell r="AI575">
            <v>44.288888888888891</v>
          </cell>
          <cell r="AJ575">
            <v>22.022222222222222</v>
          </cell>
        </row>
        <row r="576">
          <cell r="Z576">
            <v>49471</v>
          </cell>
          <cell r="AE576" t="str">
            <v>PWU</v>
          </cell>
          <cell r="AF576" t="str">
            <v>Regular</v>
          </cell>
          <cell r="AG576" t="str">
            <v>Business Support</v>
          </cell>
          <cell r="AI576">
            <v>44.238888888888887</v>
          </cell>
          <cell r="AJ576">
            <v>12.847222222222221</v>
          </cell>
        </row>
        <row r="577">
          <cell r="Z577">
            <v>87608</v>
          </cell>
          <cell r="AE577" t="str">
            <v>Society</v>
          </cell>
          <cell r="AF577" t="str">
            <v>Regular</v>
          </cell>
          <cell r="AG577" t="str">
            <v>Infrastructure Management</v>
          </cell>
          <cell r="AI577">
            <v>44.216666666666669</v>
          </cell>
          <cell r="AJ577">
            <v>16.230555555555554</v>
          </cell>
        </row>
        <row r="578">
          <cell r="Z578">
            <v>108978</v>
          </cell>
          <cell r="AE578" t="str">
            <v>MCP</v>
          </cell>
          <cell r="AF578" t="str">
            <v>Regular</v>
          </cell>
          <cell r="AG578" t="str">
            <v>Infrastructure Management</v>
          </cell>
          <cell r="AI578">
            <v>44.161111111111111</v>
          </cell>
          <cell r="AJ578">
            <v>21.241666666666667</v>
          </cell>
        </row>
        <row r="579">
          <cell r="Z579">
            <v>45729</v>
          </cell>
          <cell r="AE579" t="str">
            <v>PWU</v>
          </cell>
          <cell r="AF579" t="str">
            <v>Regular</v>
          </cell>
          <cell r="AG579" t="str">
            <v>Finance &amp; Pay Services</v>
          </cell>
          <cell r="AI579">
            <v>44.125</v>
          </cell>
          <cell r="AJ579">
            <v>4.6277777777777782</v>
          </cell>
        </row>
        <row r="580">
          <cell r="Z580">
            <v>87608</v>
          </cell>
          <cell r="AE580" t="str">
            <v>Society</v>
          </cell>
          <cell r="AF580" t="str">
            <v>Regular</v>
          </cell>
          <cell r="AG580" t="str">
            <v>Application Management</v>
          </cell>
          <cell r="AI580">
            <v>44.12222222222222</v>
          </cell>
          <cell r="AJ580">
            <v>3.65</v>
          </cell>
        </row>
        <row r="581">
          <cell r="Z581">
            <v>58659</v>
          </cell>
          <cell r="AE581" t="str">
            <v>Society</v>
          </cell>
          <cell r="AF581" t="str">
            <v>Regular</v>
          </cell>
          <cell r="AG581" t="str">
            <v>CSO</v>
          </cell>
          <cell r="AI581">
            <v>44.116666666666667</v>
          </cell>
          <cell r="AJ581">
            <v>5.9416666666666664</v>
          </cell>
        </row>
        <row r="582">
          <cell r="Z582">
            <v>88860</v>
          </cell>
          <cell r="AE582" t="str">
            <v>Society</v>
          </cell>
          <cell r="AF582" t="str">
            <v>Regular</v>
          </cell>
          <cell r="AG582" t="str">
            <v>Application Management</v>
          </cell>
          <cell r="AI582">
            <v>44.105555555555554</v>
          </cell>
          <cell r="AJ582">
            <v>11.991666666666667</v>
          </cell>
        </row>
        <row r="583">
          <cell r="Z583">
            <v>161700</v>
          </cell>
          <cell r="AE583" t="str">
            <v>MCP</v>
          </cell>
          <cell r="AF583" t="str">
            <v>Regular</v>
          </cell>
          <cell r="AG583" t="str">
            <v>Finance &amp; Pay Services</v>
          </cell>
          <cell r="AI583">
            <v>44.088888888888889</v>
          </cell>
          <cell r="AJ583">
            <v>22.166666666666668</v>
          </cell>
        </row>
        <row r="584">
          <cell r="Z584">
            <v>83381</v>
          </cell>
          <cell r="AE584" t="str">
            <v>Society</v>
          </cell>
          <cell r="AF584" t="str">
            <v>Regular</v>
          </cell>
          <cell r="AG584" t="str">
            <v>Application Management</v>
          </cell>
          <cell r="AI584">
            <v>44.086111111111109</v>
          </cell>
          <cell r="AJ584">
            <v>13.9</v>
          </cell>
        </row>
        <row r="585">
          <cell r="Z585">
            <v>70763</v>
          </cell>
          <cell r="AE585" t="str">
            <v>PWU</v>
          </cell>
          <cell r="AF585" t="str">
            <v>Regular</v>
          </cell>
          <cell r="AG585" t="str">
            <v>Infrastructure Management</v>
          </cell>
          <cell r="AI585">
            <v>44.036111111111111</v>
          </cell>
          <cell r="AJ585">
            <v>14.972222222222221</v>
          </cell>
        </row>
        <row r="586">
          <cell r="Z586">
            <v>103470</v>
          </cell>
          <cell r="AE586" t="str">
            <v>Society</v>
          </cell>
          <cell r="AF586" t="str">
            <v>Regular</v>
          </cell>
          <cell r="AG586" t="str">
            <v>Project Delivery</v>
          </cell>
          <cell r="AI586">
            <v>44.005555555555553</v>
          </cell>
          <cell r="AJ586">
            <v>22.211111111111112</v>
          </cell>
        </row>
        <row r="587">
          <cell r="Z587">
            <v>99139</v>
          </cell>
          <cell r="AE587" t="str">
            <v>Society</v>
          </cell>
          <cell r="AF587" t="str">
            <v>Regular</v>
          </cell>
          <cell r="AG587" t="str">
            <v>Application Management</v>
          </cell>
          <cell r="AI587">
            <v>43.99722222222222</v>
          </cell>
          <cell r="AJ587">
            <v>15.272222222222222</v>
          </cell>
        </row>
        <row r="588">
          <cell r="Z588">
            <v>108845</v>
          </cell>
          <cell r="AE588" t="str">
            <v>Society</v>
          </cell>
          <cell r="AF588" t="str">
            <v>Regular</v>
          </cell>
          <cell r="AG588" t="str">
            <v>Business Support</v>
          </cell>
          <cell r="AI588">
            <v>43.972222222222221</v>
          </cell>
          <cell r="AJ588">
            <v>13.597222222222221</v>
          </cell>
        </row>
        <row r="589">
          <cell r="Z589">
            <v>70702</v>
          </cell>
          <cell r="AE589" t="str">
            <v>Society</v>
          </cell>
          <cell r="AF589" t="str">
            <v>Temporary</v>
          </cell>
          <cell r="AG589" t="str">
            <v>Application Management</v>
          </cell>
          <cell r="AI589">
            <v>43.958333333333336</v>
          </cell>
          <cell r="AJ589">
            <v>0.3611111111111111</v>
          </cell>
        </row>
        <row r="590">
          <cell r="Z590">
            <v>85938</v>
          </cell>
          <cell r="AE590" t="str">
            <v>Society</v>
          </cell>
          <cell r="AF590" t="str">
            <v>Regular</v>
          </cell>
          <cell r="AG590" t="str">
            <v>Application Management</v>
          </cell>
          <cell r="AI590">
            <v>43.95</v>
          </cell>
          <cell r="AJ590">
            <v>22.258333333333333</v>
          </cell>
        </row>
        <row r="591">
          <cell r="Z591">
            <v>72163</v>
          </cell>
          <cell r="AE591" t="str">
            <v>Society</v>
          </cell>
          <cell r="AF591" t="str">
            <v>Regular</v>
          </cell>
          <cell r="AG591" t="str">
            <v>Infrastructure Management</v>
          </cell>
          <cell r="AI591">
            <v>43.95</v>
          </cell>
          <cell r="AJ591">
            <v>17.958333333333332</v>
          </cell>
        </row>
        <row r="592">
          <cell r="Z592">
            <v>64785</v>
          </cell>
          <cell r="AE592" t="str">
            <v>PWU</v>
          </cell>
          <cell r="AF592" t="str">
            <v>Regular</v>
          </cell>
          <cell r="AG592" t="str">
            <v>Infrastructure Management</v>
          </cell>
          <cell r="AI592">
            <v>43.93333333333333</v>
          </cell>
          <cell r="AJ592">
            <v>4.9527777777777775</v>
          </cell>
        </row>
        <row r="593">
          <cell r="Z593">
            <v>84216</v>
          </cell>
          <cell r="AE593" t="str">
            <v>Society</v>
          </cell>
          <cell r="AF593" t="str">
            <v>Regular</v>
          </cell>
          <cell r="AG593" t="str">
            <v>Application Management</v>
          </cell>
          <cell r="AI593">
            <v>43.924999999999997</v>
          </cell>
          <cell r="AJ593">
            <v>22.422222222222221</v>
          </cell>
        </row>
        <row r="594">
          <cell r="Z594">
            <v>59522</v>
          </cell>
          <cell r="AE594" t="str">
            <v>PWU</v>
          </cell>
          <cell r="AF594" t="str">
            <v>Regular</v>
          </cell>
          <cell r="AG594" t="str">
            <v>Infrastructure Management</v>
          </cell>
          <cell r="AI594">
            <v>43.9</v>
          </cell>
          <cell r="AJ594">
            <v>26.225000000000001</v>
          </cell>
        </row>
        <row r="595">
          <cell r="Z595">
            <v>97939</v>
          </cell>
          <cell r="AE595" t="str">
            <v>Society</v>
          </cell>
          <cell r="AF595" t="str">
            <v>Regular</v>
          </cell>
          <cell r="AG595" t="str">
            <v>Infrastructure Management</v>
          </cell>
          <cell r="AI595">
            <v>43.9</v>
          </cell>
          <cell r="AJ595">
            <v>22.172222222222221</v>
          </cell>
        </row>
        <row r="596">
          <cell r="Z596">
            <v>95748</v>
          </cell>
          <cell r="AE596" t="str">
            <v>Society</v>
          </cell>
          <cell r="AF596" t="str">
            <v>Regular</v>
          </cell>
          <cell r="AG596" t="str">
            <v>Project Delivery</v>
          </cell>
          <cell r="AI596">
            <v>43.897222222222226</v>
          </cell>
          <cell r="AJ596">
            <v>15.891666666666667</v>
          </cell>
        </row>
        <row r="597">
          <cell r="Z597">
            <v>66789</v>
          </cell>
          <cell r="AE597" t="str">
            <v>PWU</v>
          </cell>
          <cell r="AF597" t="str">
            <v>Regular</v>
          </cell>
          <cell r="AG597" t="str">
            <v>Infrastructure Management</v>
          </cell>
          <cell r="AI597">
            <v>43.836111111111109</v>
          </cell>
          <cell r="AJ597">
            <v>16.411111111111111</v>
          </cell>
        </row>
        <row r="598">
          <cell r="Z598">
            <v>64128</v>
          </cell>
          <cell r="AE598" t="str">
            <v>Society</v>
          </cell>
          <cell r="AF598" t="str">
            <v>Temporary</v>
          </cell>
          <cell r="AG598" t="str">
            <v>Finance &amp; Pay Services</v>
          </cell>
          <cell r="AI598">
            <v>43.62222222222222</v>
          </cell>
          <cell r="AJ598">
            <v>1.0222222222222221</v>
          </cell>
        </row>
        <row r="599">
          <cell r="Z599">
            <v>50252</v>
          </cell>
          <cell r="AE599" t="str">
            <v>PWU</v>
          </cell>
          <cell r="AF599" t="str">
            <v>Regular</v>
          </cell>
          <cell r="AG599" t="str">
            <v>Application Management</v>
          </cell>
          <cell r="AI599">
            <v>43.616666666666667</v>
          </cell>
          <cell r="AJ599">
            <v>16.625</v>
          </cell>
        </row>
        <row r="600">
          <cell r="Z600">
            <v>87608</v>
          </cell>
          <cell r="AE600" t="str">
            <v>Society</v>
          </cell>
          <cell r="AF600" t="str">
            <v>Regular</v>
          </cell>
          <cell r="AG600" t="str">
            <v>Application Management</v>
          </cell>
          <cell r="AI600">
            <v>43.608333333333334</v>
          </cell>
          <cell r="AJ600">
            <v>14.102777777777778</v>
          </cell>
        </row>
        <row r="601">
          <cell r="Z601">
            <v>76076</v>
          </cell>
          <cell r="AE601" t="str">
            <v>Society</v>
          </cell>
          <cell r="AF601" t="str">
            <v>Regular</v>
          </cell>
          <cell r="AG601" t="str">
            <v>Business Support</v>
          </cell>
          <cell r="AI601">
            <v>43.56666666666667</v>
          </cell>
          <cell r="AJ601">
            <v>22.06388888888889</v>
          </cell>
        </row>
        <row r="602">
          <cell r="Z602">
            <v>79103</v>
          </cell>
          <cell r="AE602" t="str">
            <v>Society</v>
          </cell>
          <cell r="AF602" t="str">
            <v>Regular</v>
          </cell>
          <cell r="AG602" t="str">
            <v>Application Management</v>
          </cell>
          <cell r="AI602">
            <v>43.536111111111111</v>
          </cell>
          <cell r="AJ602">
            <v>23.31111111111111</v>
          </cell>
        </row>
        <row r="603">
          <cell r="Z603">
            <v>72946</v>
          </cell>
          <cell r="AE603" t="str">
            <v>Society</v>
          </cell>
          <cell r="AF603" t="str">
            <v>Regular</v>
          </cell>
          <cell r="AG603" t="str">
            <v>Application Management</v>
          </cell>
          <cell r="AI603">
            <v>43.524999999999999</v>
          </cell>
          <cell r="AJ603">
            <v>24.9</v>
          </cell>
        </row>
        <row r="604">
          <cell r="Z604">
            <v>76911</v>
          </cell>
          <cell r="AE604" t="str">
            <v>Society</v>
          </cell>
          <cell r="AF604" t="str">
            <v>Regular</v>
          </cell>
          <cell r="AG604" t="str">
            <v>Finance &amp; Pay Services</v>
          </cell>
          <cell r="AI604">
            <v>43.519444444444446</v>
          </cell>
          <cell r="AJ604">
            <v>18.597222222222221</v>
          </cell>
        </row>
        <row r="605">
          <cell r="Z605">
            <v>76076</v>
          </cell>
          <cell r="AE605" t="str">
            <v>Society</v>
          </cell>
          <cell r="AF605" t="str">
            <v>Regular</v>
          </cell>
          <cell r="AG605" t="str">
            <v>Supply Management Services</v>
          </cell>
          <cell r="AI605">
            <v>43.49722222222222</v>
          </cell>
          <cell r="AJ605">
            <v>4.0222222222222221</v>
          </cell>
        </row>
        <row r="606">
          <cell r="Z606">
            <v>66997</v>
          </cell>
          <cell r="AE606" t="str">
            <v>Society</v>
          </cell>
          <cell r="AF606" t="str">
            <v>Regular</v>
          </cell>
          <cell r="AG606" t="str">
            <v>Application Management</v>
          </cell>
          <cell r="AI606">
            <v>43.494444444444447</v>
          </cell>
          <cell r="AJ606">
            <v>2.1638888888888888</v>
          </cell>
        </row>
        <row r="607">
          <cell r="Z607">
            <v>97157</v>
          </cell>
          <cell r="AE607" t="str">
            <v>Society</v>
          </cell>
          <cell r="AF607" t="str">
            <v>Regular</v>
          </cell>
          <cell r="AG607" t="str">
            <v>Application Management</v>
          </cell>
          <cell r="AI607">
            <v>43.469444444444441</v>
          </cell>
          <cell r="AJ607">
            <v>20.372222222222224</v>
          </cell>
        </row>
        <row r="608">
          <cell r="Z608">
            <v>98000</v>
          </cell>
          <cell r="AE608" t="str">
            <v>MCP</v>
          </cell>
          <cell r="AF608" t="str">
            <v>Regular</v>
          </cell>
          <cell r="AG608" t="str">
            <v>Finance &amp; Pay Services</v>
          </cell>
          <cell r="AI608">
            <v>43.447222222222223</v>
          </cell>
          <cell r="AJ608">
            <v>3.3027777777777776</v>
          </cell>
        </row>
        <row r="609">
          <cell r="Z609">
            <v>72580</v>
          </cell>
          <cell r="AE609" t="str">
            <v>Society</v>
          </cell>
          <cell r="AF609" t="str">
            <v>Regular</v>
          </cell>
          <cell r="AG609" t="str">
            <v>Infrastructure Management</v>
          </cell>
          <cell r="AI609">
            <v>43.330555555555556</v>
          </cell>
          <cell r="AJ609">
            <v>3.1027777777777779</v>
          </cell>
        </row>
        <row r="610">
          <cell r="Z610">
            <v>56812</v>
          </cell>
          <cell r="AE610" t="str">
            <v>PWU</v>
          </cell>
          <cell r="AF610" t="str">
            <v>Regular</v>
          </cell>
          <cell r="AG610" t="str">
            <v>Supply Management Services</v>
          </cell>
          <cell r="AI610">
            <v>43.327777777777776</v>
          </cell>
          <cell r="AJ610">
            <v>17.338888888888889</v>
          </cell>
        </row>
        <row r="611">
          <cell r="Z611">
            <v>81190</v>
          </cell>
          <cell r="AE611" t="str">
            <v>Society</v>
          </cell>
          <cell r="AF611" t="str">
            <v>Regular</v>
          </cell>
          <cell r="AG611" t="str">
            <v>Application Management</v>
          </cell>
          <cell r="AI611">
            <v>43.297222222222224</v>
          </cell>
          <cell r="AJ611">
            <v>4.375</v>
          </cell>
        </row>
        <row r="612">
          <cell r="Z612">
            <v>74876</v>
          </cell>
          <cell r="AE612" t="str">
            <v>Society</v>
          </cell>
          <cell r="AF612" t="str">
            <v>Regular</v>
          </cell>
          <cell r="AG612" t="str">
            <v>Project Delivery</v>
          </cell>
          <cell r="AI612">
            <v>43.297222222222224</v>
          </cell>
          <cell r="AJ612">
            <v>4.25</v>
          </cell>
        </row>
        <row r="613">
          <cell r="Z613">
            <v>80825</v>
          </cell>
          <cell r="AE613" t="str">
            <v>Society</v>
          </cell>
          <cell r="AF613" t="str">
            <v>Regular</v>
          </cell>
          <cell r="AG613" t="str">
            <v>Infrastructure Management</v>
          </cell>
          <cell r="AI613">
            <v>43.25</v>
          </cell>
          <cell r="AJ613">
            <v>13.805555555555555</v>
          </cell>
        </row>
        <row r="614">
          <cell r="Z614">
            <v>59522</v>
          </cell>
          <cell r="AE614" t="str">
            <v>PWU</v>
          </cell>
          <cell r="AF614" t="str">
            <v>Regular</v>
          </cell>
          <cell r="AG614" t="str">
            <v>Infrastructure Management</v>
          </cell>
          <cell r="AI614">
            <v>43.236111111111114</v>
          </cell>
          <cell r="AJ614">
            <v>16.43611111111111</v>
          </cell>
        </row>
        <row r="615">
          <cell r="Z615">
            <v>81660</v>
          </cell>
          <cell r="AE615" t="str">
            <v>Society</v>
          </cell>
          <cell r="AF615" t="str">
            <v>Regular</v>
          </cell>
          <cell r="AG615" t="str">
            <v>Application Management</v>
          </cell>
          <cell r="AI615">
            <v>43.219444444444441</v>
          </cell>
          <cell r="AJ615">
            <v>3.3611111111111112</v>
          </cell>
        </row>
        <row r="616">
          <cell r="Z616">
            <v>41065</v>
          </cell>
          <cell r="AE616" t="str">
            <v>PWU</v>
          </cell>
          <cell r="AF616" t="str">
            <v>Temporary</v>
          </cell>
          <cell r="AG616" t="str">
            <v>Finance &amp; Pay Services</v>
          </cell>
          <cell r="AI616">
            <v>43.211111111111109</v>
          </cell>
          <cell r="AJ616">
            <v>0.34166666666666667</v>
          </cell>
        </row>
        <row r="617">
          <cell r="Z617">
            <v>68041</v>
          </cell>
          <cell r="AE617" t="str">
            <v>Society</v>
          </cell>
          <cell r="AF617" t="str">
            <v>Regular</v>
          </cell>
          <cell r="AG617" t="str">
            <v>Application Management</v>
          </cell>
          <cell r="AI617">
            <v>43.133333333333333</v>
          </cell>
          <cell r="AJ617">
            <v>13.95</v>
          </cell>
        </row>
        <row r="618">
          <cell r="Z618">
            <v>76181</v>
          </cell>
          <cell r="AE618" t="str">
            <v>Society</v>
          </cell>
          <cell r="AF618" t="str">
            <v>Regular</v>
          </cell>
          <cell r="AG618" t="str">
            <v>Application Management</v>
          </cell>
          <cell r="AI618">
            <v>43.12777777777778</v>
          </cell>
          <cell r="AJ618">
            <v>3.65</v>
          </cell>
        </row>
        <row r="619">
          <cell r="Z619">
            <v>66789</v>
          </cell>
          <cell r="AE619" t="str">
            <v>PWU</v>
          </cell>
          <cell r="AF619" t="str">
            <v>Regular</v>
          </cell>
          <cell r="AG619" t="str">
            <v>Infrastructure Management</v>
          </cell>
          <cell r="AI619">
            <v>43.086111111111109</v>
          </cell>
          <cell r="AJ619">
            <v>21.877777777777776</v>
          </cell>
        </row>
        <row r="620">
          <cell r="Z620">
            <v>63919</v>
          </cell>
          <cell r="AE620" t="str">
            <v>Society</v>
          </cell>
          <cell r="AF620" t="str">
            <v>Regular</v>
          </cell>
          <cell r="AG620" t="str">
            <v>Infrastructure Management</v>
          </cell>
          <cell r="AI620">
            <v>43.069444444444443</v>
          </cell>
          <cell r="AJ620">
            <v>25.2</v>
          </cell>
        </row>
        <row r="621">
          <cell r="Z621">
            <v>70763</v>
          </cell>
          <cell r="AE621" t="str">
            <v>PWU</v>
          </cell>
          <cell r="AF621" t="str">
            <v>Regular</v>
          </cell>
          <cell r="AG621" t="str">
            <v>Infrastructure Management</v>
          </cell>
          <cell r="AI621">
            <v>43.06111111111111</v>
          </cell>
          <cell r="AJ621">
            <v>25.047222222222221</v>
          </cell>
        </row>
        <row r="622">
          <cell r="Z622">
            <v>76963</v>
          </cell>
          <cell r="AE622" t="str">
            <v>Society</v>
          </cell>
          <cell r="AF622" t="str">
            <v>Regular</v>
          </cell>
          <cell r="AG622" t="str">
            <v>Infrastructure Management</v>
          </cell>
          <cell r="AI622">
            <v>43.052777777777777</v>
          </cell>
          <cell r="AJ622">
            <v>2.9222222222222221</v>
          </cell>
        </row>
        <row r="623">
          <cell r="Z623">
            <v>74459</v>
          </cell>
          <cell r="AE623" t="str">
            <v>Society</v>
          </cell>
          <cell r="AF623" t="str">
            <v>Regular</v>
          </cell>
          <cell r="AG623" t="str">
            <v>Infrastructure Management</v>
          </cell>
          <cell r="AI623">
            <v>43.011111111111113</v>
          </cell>
          <cell r="AJ623">
            <v>15.944444444444445</v>
          </cell>
        </row>
        <row r="624">
          <cell r="Z624">
            <v>62093</v>
          </cell>
          <cell r="AE624" t="str">
            <v>Society</v>
          </cell>
          <cell r="AF624" t="str">
            <v>Temporary</v>
          </cell>
          <cell r="AG624" t="str">
            <v>Application Management</v>
          </cell>
          <cell r="AI624">
            <v>42.961111111111109</v>
          </cell>
          <cell r="AJ624">
            <v>1.3388888888888888</v>
          </cell>
        </row>
        <row r="625">
          <cell r="Z625">
            <v>85469</v>
          </cell>
          <cell r="AE625" t="str">
            <v>Society</v>
          </cell>
          <cell r="AF625" t="str">
            <v>Regular</v>
          </cell>
          <cell r="AG625" t="str">
            <v>Infrastructure Management</v>
          </cell>
          <cell r="AI625">
            <v>42.927777777777777</v>
          </cell>
          <cell r="AJ625">
            <v>4.0111111111111111</v>
          </cell>
        </row>
        <row r="626">
          <cell r="Z626">
            <v>69189</v>
          </cell>
          <cell r="AE626" t="str">
            <v>Society</v>
          </cell>
          <cell r="AF626" t="str">
            <v>Regular</v>
          </cell>
          <cell r="AG626" t="str">
            <v>Infrastructure Management</v>
          </cell>
          <cell r="AI626">
            <v>42.905555555555559</v>
          </cell>
          <cell r="AJ626">
            <v>22.958333333333332</v>
          </cell>
        </row>
        <row r="627">
          <cell r="Z627">
            <v>82599</v>
          </cell>
          <cell r="AE627" t="str">
            <v>Society</v>
          </cell>
          <cell r="AF627" t="str">
            <v>Regular</v>
          </cell>
          <cell r="AG627" t="str">
            <v>Infrastructure Management</v>
          </cell>
          <cell r="AI627">
            <v>42.894444444444446</v>
          </cell>
          <cell r="AJ627">
            <v>15.472222222222221</v>
          </cell>
        </row>
        <row r="628">
          <cell r="Z628">
            <v>73311</v>
          </cell>
          <cell r="AE628" t="str">
            <v>Society</v>
          </cell>
          <cell r="AF628" t="str">
            <v>Regular</v>
          </cell>
          <cell r="AG628" t="str">
            <v>Application Management</v>
          </cell>
          <cell r="AI628">
            <v>42.852777777777774</v>
          </cell>
          <cell r="AJ628">
            <v>15.511111111111111</v>
          </cell>
        </row>
        <row r="629">
          <cell r="Z629">
            <v>66789</v>
          </cell>
          <cell r="AE629" t="str">
            <v>PWU</v>
          </cell>
          <cell r="AF629" t="str">
            <v>Regular</v>
          </cell>
          <cell r="AG629" t="str">
            <v>Infrastructure Management</v>
          </cell>
          <cell r="AI629">
            <v>42.841666666666669</v>
          </cell>
          <cell r="AJ629">
            <v>3.3305555555555557</v>
          </cell>
        </row>
        <row r="630">
          <cell r="Z630">
            <v>80872</v>
          </cell>
          <cell r="AE630" t="str">
            <v>PWU</v>
          </cell>
          <cell r="AF630" t="str">
            <v>Regular</v>
          </cell>
          <cell r="AG630" t="str">
            <v>Infrastructure Management</v>
          </cell>
          <cell r="AI630">
            <v>42.827777777777776</v>
          </cell>
          <cell r="AJ630">
            <v>2.75</v>
          </cell>
        </row>
        <row r="631">
          <cell r="Z631">
            <v>45729</v>
          </cell>
          <cell r="AE631" t="str">
            <v>PWU</v>
          </cell>
          <cell r="AF631" t="str">
            <v>Regular</v>
          </cell>
          <cell r="AG631" t="str">
            <v>Finance &amp; Pay Services</v>
          </cell>
          <cell r="AI631">
            <v>42.819444444444443</v>
          </cell>
          <cell r="AJ631">
            <v>4.1055555555555552</v>
          </cell>
        </row>
        <row r="632">
          <cell r="Z632">
            <v>66997</v>
          </cell>
          <cell r="AE632" t="str">
            <v>Society</v>
          </cell>
          <cell r="AF632" t="str">
            <v>Regular</v>
          </cell>
          <cell r="AG632" t="str">
            <v>Application Management</v>
          </cell>
          <cell r="AI632">
            <v>42.80833333333333</v>
          </cell>
          <cell r="AJ632">
            <v>3.5527777777777776</v>
          </cell>
        </row>
        <row r="633">
          <cell r="Z633">
            <v>66789</v>
          </cell>
          <cell r="AE633" t="str">
            <v>PWU</v>
          </cell>
          <cell r="AF633" t="str">
            <v>Regular</v>
          </cell>
          <cell r="AG633" t="str">
            <v>Infrastructure Management</v>
          </cell>
          <cell r="AI633">
            <v>42.788888888888891</v>
          </cell>
          <cell r="AJ633">
            <v>2.3555555555555556</v>
          </cell>
        </row>
        <row r="634">
          <cell r="Z634">
            <v>90686</v>
          </cell>
          <cell r="AE634" t="str">
            <v>Society</v>
          </cell>
          <cell r="AF634" t="str">
            <v>Regular</v>
          </cell>
          <cell r="AG634" t="str">
            <v>Infrastructure Management</v>
          </cell>
          <cell r="AI634">
            <v>42.744444444444447</v>
          </cell>
          <cell r="AJ634">
            <v>22.122222222222224</v>
          </cell>
        </row>
        <row r="635">
          <cell r="Z635">
            <v>81660</v>
          </cell>
          <cell r="AE635" t="str">
            <v>Society</v>
          </cell>
          <cell r="AF635" t="str">
            <v>Regular</v>
          </cell>
          <cell r="AG635" t="str">
            <v>Infrastructure Management</v>
          </cell>
          <cell r="AI635">
            <v>42.7</v>
          </cell>
          <cell r="AJ635">
            <v>2.5805555555555557</v>
          </cell>
        </row>
        <row r="636">
          <cell r="Z636">
            <v>88912</v>
          </cell>
          <cell r="AE636" t="str">
            <v>Society</v>
          </cell>
          <cell r="AF636" t="str">
            <v>Regular</v>
          </cell>
          <cell r="AG636" t="str">
            <v>Business Support</v>
          </cell>
          <cell r="AI636">
            <v>42.68333333333333</v>
          </cell>
          <cell r="AJ636">
            <v>21.81388888888889</v>
          </cell>
        </row>
        <row r="637">
          <cell r="Z637">
            <v>66789</v>
          </cell>
          <cell r="AE637" t="str">
            <v>PWU</v>
          </cell>
          <cell r="AF637" t="str">
            <v>Regular</v>
          </cell>
          <cell r="AG637" t="str">
            <v>Infrastructure Management</v>
          </cell>
          <cell r="AI637">
            <v>42.672222222222224</v>
          </cell>
          <cell r="AJ637">
            <v>3.1111111111111112</v>
          </cell>
        </row>
        <row r="638">
          <cell r="Z638">
            <v>190000</v>
          </cell>
          <cell r="AE638" t="str">
            <v>MCP</v>
          </cell>
          <cell r="AF638" t="str">
            <v>Regular</v>
          </cell>
          <cell r="AG638" t="str">
            <v>Business Support</v>
          </cell>
          <cell r="AI638">
            <v>42.65</v>
          </cell>
          <cell r="AJ638">
            <v>23.080555555555556</v>
          </cell>
        </row>
        <row r="639">
          <cell r="Z639">
            <v>73676</v>
          </cell>
          <cell r="AE639" t="str">
            <v>Society</v>
          </cell>
          <cell r="AF639" t="str">
            <v>Regular</v>
          </cell>
          <cell r="AG639" t="str">
            <v>Infrastructure Management</v>
          </cell>
          <cell r="AI639">
            <v>42.62222222222222</v>
          </cell>
          <cell r="AJ639">
            <v>22.2</v>
          </cell>
        </row>
        <row r="640">
          <cell r="Z640">
            <v>95275</v>
          </cell>
          <cell r="AE640" t="str">
            <v>MCP</v>
          </cell>
          <cell r="AF640" t="str">
            <v>Regular</v>
          </cell>
          <cell r="AG640" t="str">
            <v>Application Management</v>
          </cell>
          <cell r="AI640">
            <v>42.594444444444441</v>
          </cell>
          <cell r="AJ640">
            <v>16.833333333333332</v>
          </cell>
        </row>
        <row r="641">
          <cell r="Z641">
            <v>43685</v>
          </cell>
          <cell r="AE641" t="str">
            <v>PWU</v>
          </cell>
          <cell r="AF641" t="str">
            <v>Regular</v>
          </cell>
          <cell r="AG641" t="str">
            <v>Finance &amp; Pay Services</v>
          </cell>
          <cell r="AI641">
            <v>42.591666666666669</v>
          </cell>
          <cell r="AJ641">
            <v>3.8166666666666669</v>
          </cell>
        </row>
        <row r="642">
          <cell r="Z642">
            <v>49257</v>
          </cell>
          <cell r="AE642" t="str">
            <v>PWU</v>
          </cell>
          <cell r="AF642" t="str">
            <v>Regular</v>
          </cell>
          <cell r="AG642" t="str">
            <v>Finance &amp; Pay Services</v>
          </cell>
          <cell r="AI642">
            <v>42.586111111111109</v>
          </cell>
          <cell r="AJ642">
            <v>22.258333333333333</v>
          </cell>
        </row>
        <row r="643">
          <cell r="Z643">
            <v>68824</v>
          </cell>
          <cell r="AE643" t="str">
            <v>Society</v>
          </cell>
          <cell r="AF643" t="str">
            <v>Regular</v>
          </cell>
          <cell r="AG643" t="str">
            <v>Application Management</v>
          </cell>
          <cell r="AI643">
            <v>42.547222222222224</v>
          </cell>
          <cell r="AJ643">
            <v>14.708333333333334</v>
          </cell>
        </row>
        <row r="644">
          <cell r="Z644">
            <v>49257</v>
          </cell>
          <cell r="AE644" t="str">
            <v>PWU</v>
          </cell>
          <cell r="AF644" t="str">
            <v>Regular</v>
          </cell>
          <cell r="AG644" t="str">
            <v>Finance &amp; Pay Services</v>
          </cell>
          <cell r="AI644">
            <v>42.45</v>
          </cell>
          <cell r="AJ644">
            <v>13.222222222222221</v>
          </cell>
        </row>
        <row r="645">
          <cell r="Z645">
            <v>85938</v>
          </cell>
          <cell r="AE645" t="str">
            <v>Society</v>
          </cell>
          <cell r="AF645" t="str">
            <v>Regular</v>
          </cell>
          <cell r="AG645" t="str">
            <v>Application Management</v>
          </cell>
          <cell r="AI645">
            <v>42.444444444444443</v>
          </cell>
          <cell r="AJ645">
            <v>13.675000000000001</v>
          </cell>
        </row>
        <row r="646">
          <cell r="Z646">
            <v>49257</v>
          </cell>
          <cell r="AE646" t="str">
            <v>PWU</v>
          </cell>
          <cell r="AF646" t="str">
            <v>Regular</v>
          </cell>
          <cell r="AG646" t="str">
            <v>CSO</v>
          </cell>
          <cell r="AI646">
            <v>42.430555555555557</v>
          </cell>
          <cell r="AJ646">
            <v>12.925000000000001</v>
          </cell>
        </row>
        <row r="647">
          <cell r="Z647">
            <v>48020</v>
          </cell>
          <cell r="AE647" t="str">
            <v>MCP</v>
          </cell>
          <cell r="AF647" t="str">
            <v>Regular</v>
          </cell>
          <cell r="AG647" t="str">
            <v>Finance &amp; Pay Services</v>
          </cell>
          <cell r="AI647">
            <v>42.397222222222226</v>
          </cell>
          <cell r="AJ647">
            <v>9.3555555555555561</v>
          </cell>
        </row>
        <row r="648">
          <cell r="Z648">
            <v>81660</v>
          </cell>
          <cell r="AE648" t="str">
            <v>Society</v>
          </cell>
          <cell r="AF648" t="str">
            <v>Regular</v>
          </cell>
          <cell r="AG648" t="str">
            <v>Application Management</v>
          </cell>
          <cell r="AI648">
            <v>42.394444444444446</v>
          </cell>
          <cell r="AJ648">
            <v>4.2972222222222225</v>
          </cell>
        </row>
        <row r="649">
          <cell r="Z649">
            <v>42715</v>
          </cell>
          <cell r="AE649" t="str">
            <v>PWU</v>
          </cell>
          <cell r="AF649" t="str">
            <v>Regular</v>
          </cell>
          <cell r="AG649" t="str">
            <v>Business Support</v>
          </cell>
          <cell r="AI649">
            <v>42.388888888888886</v>
          </cell>
          <cell r="AJ649">
            <v>21.6</v>
          </cell>
        </row>
        <row r="650">
          <cell r="Z650">
            <v>55387</v>
          </cell>
          <cell r="AE650" t="str">
            <v>PWU</v>
          </cell>
          <cell r="AF650" t="str">
            <v>Regular</v>
          </cell>
          <cell r="AG650" t="str">
            <v>Finance &amp; Pay Services</v>
          </cell>
          <cell r="AI650">
            <v>42.344444444444441</v>
          </cell>
          <cell r="AJ650">
            <v>16.763888888888889</v>
          </cell>
        </row>
        <row r="651">
          <cell r="Z651">
            <v>58659</v>
          </cell>
          <cell r="AE651" t="str">
            <v>PWU</v>
          </cell>
          <cell r="AF651" t="str">
            <v>Regular</v>
          </cell>
          <cell r="AG651" t="str">
            <v>CSO</v>
          </cell>
          <cell r="AI651">
            <v>42.341666666666669</v>
          </cell>
          <cell r="AJ651">
            <v>5.6722222222222225</v>
          </cell>
        </row>
        <row r="652">
          <cell r="Z652">
            <v>68824</v>
          </cell>
          <cell r="AE652" t="str">
            <v>Society</v>
          </cell>
          <cell r="AF652" t="str">
            <v>Regular</v>
          </cell>
          <cell r="AG652" t="str">
            <v>Application Management</v>
          </cell>
          <cell r="AI652">
            <v>42.333333333333336</v>
          </cell>
          <cell r="AJ652">
            <v>17.869444444444444</v>
          </cell>
        </row>
        <row r="653">
          <cell r="Z653">
            <v>72946</v>
          </cell>
          <cell r="AE653" t="str">
            <v>Society</v>
          </cell>
          <cell r="AF653" t="str">
            <v>Regular</v>
          </cell>
          <cell r="AG653" t="str">
            <v>Settlements</v>
          </cell>
          <cell r="AI653">
            <v>42.319444444444443</v>
          </cell>
          <cell r="AJ653">
            <v>20.824999999999999</v>
          </cell>
        </row>
        <row r="654">
          <cell r="Z654">
            <v>66789</v>
          </cell>
          <cell r="AE654" t="str">
            <v>PWU</v>
          </cell>
          <cell r="AF654" t="str">
            <v>Regular</v>
          </cell>
          <cell r="AG654" t="str">
            <v>Infrastructure Management</v>
          </cell>
          <cell r="AI654">
            <v>42.263888888888886</v>
          </cell>
          <cell r="AJ654">
            <v>18.386111111111113</v>
          </cell>
        </row>
        <row r="655">
          <cell r="Z655">
            <v>79938</v>
          </cell>
          <cell r="AE655" t="str">
            <v>Society</v>
          </cell>
          <cell r="AF655" t="str">
            <v>Regular</v>
          </cell>
          <cell r="AG655" t="str">
            <v>Project Delivery</v>
          </cell>
          <cell r="AI655">
            <v>42.258333333333333</v>
          </cell>
          <cell r="AJ655">
            <v>1.6694444444444445</v>
          </cell>
        </row>
        <row r="656">
          <cell r="Z656">
            <v>94287</v>
          </cell>
          <cell r="AE656" t="str">
            <v>Society</v>
          </cell>
          <cell r="AF656" t="str">
            <v>Regular</v>
          </cell>
          <cell r="AG656" t="str">
            <v>Infrastructure Management</v>
          </cell>
          <cell r="AI656">
            <v>42.238888888888887</v>
          </cell>
          <cell r="AJ656">
            <v>13.261111111111111</v>
          </cell>
        </row>
        <row r="657">
          <cell r="Z657">
            <v>56000</v>
          </cell>
          <cell r="AE657" t="str">
            <v>MCP</v>
          </cell>
          <cell r="AF657" t="str">
            <v>Regular</v>
          </cell>
          <cell r="AG657" t="str">
            <v>Business Support</v>
          </cell>
          <cell r="AI657">
            <v>42.233333333333334</v>
          </cell>
          <cell r="AJ657">
            <v>24.230555555555554</v>
          </cell>
        </row>
        <row r="658">
          <cell r="Z658">
            <v>57570</v>
          </cell>
          <cell r="AE658" t="str">
            <v>MCP</v>
          </cell>
          <cell r="AF658" t="str">
            <v>Regular</v>
          </cell>
          <cell r="AG658" t="str">
            <v>Business Support</v>
          </cell>
          <cell r="AI658">
            <v>42.233333333333334</v>
          </cell>
          <cell r="AJ658">
            <v>3.6694444444444443</v>
          </cell>
        </row>
        <row r="659">
          <cell r="Z659">
            <v>98618</v>
          </cell>
          <cell r="AE659" t="str">
            <v>Society</v>
          </cell>
          <cell r="AF659" t="str">
            <v>Regular</v>
          </cell>
          <cell r="AG659" t="str">
            <v>Application Management</v>
          </cell>
          <cell r="AI659">
            <v>42.225000000000001</v>
          </cell>
          <cell r="AJ659">
            <v>23.419444444444444</v>
          </cell>
        </row>
        <row r="660">
          <cell r="Z660">
            <v>85469</v>
          </cell>
          <cell r="AE660" t="str">
            <v>Society</v>
          </cell>
          <cell r="AF660" t="str">
            <v>Temporary</v>
          </cell>
          <cell r="AG660" t="str">
            <v>Infrastructure Management</v>
          </cell>
          <cell r="AI660">
            <v>42.222222222222221</v>
          </cell>
          <cell r="AJ660">
            <v>1.0027777777777778</v>
          </cell>
        </row>
        <row r="661">
          <cell r="Z661">
            <v>80564</v>
          </cell>
          <cell r="AE661" t="str">
            <v>Society</v>
          </cell>
          <cell r="AF661" t="str">
            <v>Regular</v>
          </cell>
          <cell r="AG661" t="str">
            <v>Infrastructure Management</v>
          </cell>
          <cell r="AI661">
            <v>42.12777777777778</v>
          </cell>
          <cell r="AJ661">
            <v>15.652777777777779</v>
          </cell>
        </row>
        <row r="662">
          <cell r="Z662">
            <v>62781</v>
          </cell>
          <cell r="AE662" t="str">
            <v>PWU</v>
          </cell>
          <cell r="AF662" t="str">
            <v>Regular</v>
          </cell>
          <cell r="AG662" t="str">
            <v>Business Support</v>
          </cell>
          <cell r="AI662">
            <v>42.083333333333336</v>
          </cell>
          <cell r="AJ662">
            <v>7.2472222222222218</v>
          </cell>
        </row>
        <row r="663">
          <cell r="Z663">
            <v>52158</v>
          </cell>
          <cell r="AE663" t="str">
            <v>PWU</v>
          </cell>
          <cell r="AF663" t="str">
            <v>Regular</v>
          </cell>
          <cell r="AG663" t="str">
            <v>Finance &amp; Pay Services</v>
          </cell>
          <cell r="AI663">
            <v>42.044444444444444</v>
          </cell>
          <cell r="AJ663">
            <v>15.5</v>
          </cell>
        </row>
        <row r="664">
          <cell r="Z664">
            <v>77798</v>
          </cell>
          <cell r="AE664" t="str">
            <v>Society</v>
          </cell>
          <cell r="AF664" t="str">
            <v>Regular</v>
          </cell>
          <cell r="AG664" t="str">
            <v>Finance &amp; Pay Services</v>
          </cell>
          <cell r="AI664">
            <v>42.038888888888891</v>
          </cell>
          <cell r="AJ664">
            <v>12.902777777777779</v>
          </cell>
        </row>
        <row r="665">
          <cell r="Z665">
            <v>72580</v>
          </cell>
          <cell r="AE665" t="str">
            <v>Society</v>
          </cell>
          <cell r="AF665" t="str">
            <v>Regular</v>
          </cell>
          <cell r="AG665" t="str">
            <v>Infrastructure Management</v>
          </cell>
          <cell r="AI665">
            <v>42.022222222222226</v>
          </cell>
          <cell r="AJ665">
            <v>16.872222222222224</v>
          </cell>
        </row>
        <row r="666">
          <cell r="Z666">
            <v>108000</v>
          </cell>
          <cell r="AE666" t="str">
            <v>MCP</v>
          </cell>
          <cell r="AF666" t="str">
            <v>Regular</v>
          </cell>
          <cell r="AG666" t="str">
            <v>Infrastructure Management</v>
          </cell>
          <cell r="AI666">
            <v>41.986111111111114</v>
          </cell>
          <cell r="AJ666">
            <v>22.152777777777779</v>
          </cell>
        </row>
        <row r="667">
          <cell r="Z667">
            <v>49257</v>
          </cell>
          <cell r="AE667" t="str">
            <v>PWU</v>
          </cell>
          <cell r="AF667" t="str">
            <v>Regular</v>
          </cell>
          <cell r="AG667" t="str">
            <v>Settlements</v>
          </cell>
          <cell r="AI667">
            <v>41.9</v>
          </cell>
          <cell r="AJ667">
            <v>6.2166666666666668</v>
          </cell>
        </row>
        <row r="668">
          <cell r="Z668">
            <v>115000</v>
          </cell>
          <cell r="AE668" t="str">
            <v>MCP</v>
          </cell>
          <cell r="AF668" t="str">
            <v>Regular</v>
          </cell>
          <cell r="AG668" t="str">
            <v>Finance &amp; Pay Services</v>
          </cell>
          <cell r="AI668">
            <v>41.891666666666666</v>
          </cell>
          <cell r="AJ668">
            <v>1.1305555555555555</v>
          </cell>
        </row>
        <row r="669">
          <cell r="Z669">
            <v>51902</v>
          </cell>
          <cell r="AE669" t="str">
            <v>PWU</v>
          </cell>
          <cell r="AF669" t="str">
            <v>Regular</v>
          </cell>
          <cell r="AG669" t="str">
            <v>Infrastructure Management</v>
          </cell>
          <cell r="AI669">
            <v>41.891666666666666</v>
          </cell>
          <cell r="AJ669">
            <v>7.4138888888888888</v>
          </cell>
        </row>
        <row r="670">
          <cell r="Z670">
            <v>45519</v>
          </cell>
          <cell r="AE670" t="str">
            <v>PWU</v>
          </cell>
          <cell r="AF670" t="str">
            <v>Regular</v>
          </cell>
          <cell r="AG670" t="str">
            <v>Business Support</v>
          </cell>
          <cell r="AI670">
            <v>41.863888888888887</v>
          </cell>
          <cell r="AJ670">
            <v>5.8888888888888893</v>
          </cell>
        </row>
        <row r="671">
          <cell r="Z671">
            <v>94809</v>
          </cell>
          <cell r="AE671" t="str">
            <v>Society</v>
          </cell>
          <cell r="AF671" t="str">
            <v>Regular</v>
          </cell>
          <cell r="AG671" t="str">
            <v>Infrastructure Management</v>
          </cell>
          <cell r="AI671">
            <v>41.858333333333334</v>
          </cell>
          <cell r="AJ671">
            <v>13.541666666666666</v>
          </cell>
        </row>
        <row r="672">
          <cell r="Z672">
            <v>79520</v>
          </cell>
          <cell r="AE672" t="str">
            <v>Society</v>
          </cell>
          <cell r="AF672" t="str">
            <v>Regular</v>
          </cell>
          <cell r="AG672" t="str">
            <v>Infrastructure Management</v>
          </cell>
          <cell r="AI672">
            <v>41.841666666666669</v>
          </cell>
          <cell r="AJ672">
            <v>2.0499999999999998</v>
          </cell>
        </row>
        <row r="673">
          <cell r="Z673">
            <v>87608</v>
          </cell>
          <cell r="AE673" t="str">
            <v>Society</v>
          </cell>
          <cell r="AF673" t="str">
            <v>Regular</v>
          </cell>
          <cell r="AG673" t="str">
            <v>Application Management</v>
          </cell>
          <cell r="AI673">
            <v>41.825000000000003</v>
          </cell>
          <cell r="AJ673">
            <v>21.752777777777776</v>
          </cell>
        </row>
        <row r="674">
          <cell r="Z674">
            <v>83381</v>
          </cell>
          <cell r="AE674" t="str">
            <v>Society</v>
          </cell>
          <cell r="AF674" t="str">
            <v>Regular</v>
          </cell>
          <cell r="AG674" t="str">
            <v>Infrastructure Management</v>
          </cell>
          <cell r="AI674">
            <v>41.825000000000003</v>
          </cell>
          <cell r="AJ674">
            <v>3.4944444444444445</v>
          </cell>
        </row>
        <row r="675">
          <cell r="Z675">
            <v>81660</v>
          </cell>
          <cell r="AE675" t="str">
            <v>Society</v>
          </cell>
          <cell r="AF675" t="str">
            <v>Regular</v>
          </cell>
          <cell r="AG675" t="str">
            <v>Application Management</v>
          </cell>
          <cell r="AI675">
            <v>41.791666666666664</v>
          </cell>
          <cell r="AJ675">
            <v>2.2972222222222221</v>
          </cell>
        </row>
        <row r="676">
          <cell r="Z676">
            <v>52063</v>
          </cell>
          <cell r="AE676" t="str">
            <v>PWU</v>
          </cell>
          <cell r="AF676" t="str">
            <v>Regular</v>
          </cell>
          <cell r="AG676" t="str">
            <v>Finance &amp; Pay Services</v>
          </cell>
          <cell r="AI676">
            <v>41.777777777777779</v>
          </cell>
          <cell r="AJ676">
            <v>16.130555555555556</v>
          </cell>
        </row>
        <row r="677">
          <cell r="Z677">
            <v>74094</v>
          </cell>
          <cell r="AE677" t="str">
            <v>Society</v>
          </cell>
          <cell r="AF677" t="str">
            <v>Regular</v>
          </cell>
          <cell r="AG677" t="str">
            <v>Infrastructure Management</v>
          </cell>
          <cell r="AI677">
            <v>41.758333333333333</v>
          </cell>
          <cell r="AJ677">
            <v>3.1222222222222222</v>
          </cell>
        </row>
        <row r="678">
          <cell r="Z678">
            <v>65820</v>
          </cell>
          <cell r="AE678" t="str">
            <v>PWU</v>
          </cell>
          <cell r="AF678" t="str">
            <v>Regular</v>
          </cell>
          <cell r="AG678" t="str">
            <v>Infrastructure Management</v>
          </cell>
          <cell r="AI678">
            <v>41.755555555555553</v>
          </cell>
          <cell r="AJ678">
            <v>22.291666666666668</v>
          </cell>
        </row>
        <row r="679">
          <cell r="Z679">
            <v>91887</v>
          </cell>
          <cell r="AE679" t="str">
            <v>Society</v>
          </cell>
          <cell r="AF679" t="str">
            <v>Regular</v>
          </cell>
          <cell r="AG679" t="str">
            <v>Application Management</v>
          </cell>
          <cell r="AI679">
            <v>41.744444444444447</v>
          </cell>
          <cell r="AJ679">
            <v>23.083333333333332</v>
          </cell>
        </row>
        <row r="680">
          <cell r="Z680">
            <v>92000</v>
          </cell>
          <cell r="AE680" t="str">
            <v>MCP</v>
          </cell>
          <cell r="AF680" t="str">
            <v>Regular</v>
          </cell>
          <cell r="AG680" t="str">
            <v>Business Support</v>
          </cell>
          <cell r="AI680">
            <v>41.722222222222221</v>
          </cell>
          <cell r="AJ680">
            <v>19.347222222222221</v>
          </cell>
        </row>
        <row r="681">
          <cell r="Z681">
            <v>80825</v>
          </cell>
          <cell r="AE681" t="str">
            <v>Society</v>
          </cell>
          <cell r="AF681" t="str">
            <v>Regular</v>
          </cell>
          <cell r="AG681" t="str">
            <v>Infrastructure Management</v>
          </cell>
          <cell r="AI681">
            <v>41.694444444444443</v>
          </cell>
          <cell r="AJ681">
            <v>4.4611111111111112</v>
          </cell>
        </row>
        <row r="682">
          <cell r="Z682">
            <v>85469</v>
          </cell>
          <cell r="AE682" t="str">
            <v>Society</v>
          </cell>
          <cell r="AF682" t="str">
            <v>Regular</v>
          </cell>
          <cell r="AG682" t="str">
            <v>Infrastructure Management</v>
          </cell>
          <cell r="AI682">
            <v>41.638888888888886</v>
          </cell>
          <cell r="AJ682">
            <v>2.786111111111111</v>
          </cell>
        </row>
        <row r="683">
          <cell r="Z683">
            <v>80146</v>
          </cell>
          <cell r="AE683" t="str">
            <v>Society</v>
          </cell>
          <cell r="AF683" t="str">
            <v>Regular</v>
          </cell>
          <cell r="AG683" t="str">
            <v>Infrastructure Management</v>
          </cell>
          <cell r="AI683">
            <v>41.6</v>
          </cell>
          <cell r="AJ683">
            <v>16.038888888888888</v>
          </cell>
        </row>
        <row r="684">
          <cell r="Z684">
            <v>94756</v>
          </cell>
          <cell r="AE684" t="str">
            <v>Society</v>
          </cell>
          <cell r="AF684" t="str">
            <v>Regular</v>
          </cell>
          <cell r="AG684" t="str">
            <v>Infrastructure Management</v>
          </cell>
          <cell r="AI684">
            <v>41.594444444444441</v>
          </cell>
          <cell r="AJ684">
            <v>2.4972222222222222</v>
          </cell>
        </row>
        <row r="685">
          <cell r="Z685">
            <v>97052</v>
          </cell>
          <cell r="AE685" t="str">
            <v>Society</v>
          </cell>
          <cell r="AF685" t="str">
            <v>Regular</v>
          </cell>
          <cell r="AG685" t="str">
            <v>Infrastructure Management</v>
          </cell>
          <cell r="AI685">
            <v>41.575000000000003</v>
          </cell>
          <cell r="AJ685">
            <v>4.5083333333333337</v>
          </cell>
        </row>
        <row r="686">
          <cell r="Z686">
            <v>66528</v>
          </cell>
          <cell r="AE686" t="str">
            <v>Society</v>
          </cell>
          <cell r="AF686" t="str">
            <v>Regular</v>
          </cell>
          <cell r="AG686" t="str">
            <v>Finance &amp; Pay Services</v>
          </cell>
          <cell r="AI686">
            <v>41.552777777777777</v>
          </cell>
          <cell r="AJ686">
            <v>15.91388888888889</v>
          </cell>
        </row>
        <row r="687">
          <cell r="Z687">
            <v>97522</v>
          </cell>
          <cell r="AE687" t="str">
            <v>Society</v>
          </cell>
          <cell r="AF687" t="str">
            <v>Regular</v>
          </cell>
          <cell r="AG687" t="str">
            <v>Settlements</v>
          </cell>
          <cell r="AI687">
            <v>41.538888888888891</v>
          </cell>
          <cell r="AJ687">
            <v>18.647222222222222</v>
          </cell>
        </row>
        <row r="688">
          <cell r="Z688">
            <v>57103.63</v>
          </cell>
          <cell r="AE688" t="str">
            <v>MCP</v>
          </cell>
          <cell r="AF688" t="str">
            <v>Regular</v>
          </cell>
          <cell r="AG688" t="str">
            <v>Business Support</v>
          </cell>
          <cell r="AI688">
            <v>41.505555555555553</v>
          </cell>
          <cell r="AJ688">
            <v>4.2750000000000004</v>
          </cell>
        </row>
        <row r="689">
          <cell r="Z689">
            <v>56899</v>
          </cell>
          <cell r="AE689" t="str">
            <v>PWU</v>
          </cell>
          <cell r="AF689" t="str">
            <v>Regular</v>
          </cell>
          <cell r="AG689" t="str">
            <v>Finance &amp; Pay Services</v>
          </cell>
          <cell r="AI689">
            <v>41.5</v>
          </cell>
          <cell r="AJ689">
            <v>22.31388888888889</v>
          </cell>
        </row>
        <row r="690">
          <cell r="Z690">
            <v>74876</v>
          </cell>
          <cell r="AE690" t="str">
            <v>Society</v>
          </cell>
          <cell r="AF690" t="str">
            <v>Regular</v>
          </cell>
          <cell r="AG690" t="str">
            <v>Application Management</v>
          </cell>
          <cell r="AI690">
            <v>41.49722222222222</v>
          </cell>
          <cell r="AJ690">
            <v>22.588888888888889</v>
          </cell>
        </row>
        <row r="691">
          <cell r="Z691">
            <v>49257</v>
          </cell>
          <cell r="AE691" t="str">
            <v>PWU</v>
          </cell>
          <cell r="AF691" t="str">
            <v>Regular</v>
          </cell>
          <cell r="AG691" t="str">
            <v>Finance &amp; Pay Services</v>
          </cell>
          <cell r="AI691">
            <v>41.458333333333336</v>
          </cell>
          <cell r="AJ691">
            <v>5.927777777777778</v>
          </cell>
        </row>
        <row r="692">
          <cell r="Z692">
            <v>49257</v>
          </cell>
          <cell r="AE692" t="str">
            <v>PWU</v>
          </cell>
          <cell r="AF692" t="str">
            <v>Regular</v>
          </cell>
          <cell r="AG692" t="str">
            <v>Finance &amp; Pay Services</v>
          </cell>
          <cell r="AI692">
            <v>41.430555555555557</v>
          </cell>
          <cell r="AJ692">
            <v>6.2944444444444443</v>
          </cell>
        </row>
        <row r="693">
          <cell r="Z693">
            <v>49257</v>
          </cell>
          <cell r="AE693" t="str">
            <v>PWU</v>
          </cell>
          <cell r="AF693" t="str">
            <v>Regular</v>
          </cell>
          <cell r="AG693" t="str">
            <v>Finance &amp; Pay Services</v>
          </cell>
          <cell r="AI693">
            <v>41.408333333333331</v>
          </cell>
          <cell r="AJ693">
            <v>6.3555555555555552</v>
          </cell>
        </row>
        <row r="694">
          <cell r="Z694">
            <v>63046</v>
          </cell>
          <cell r="AE694" t="str">
            <v>PWU</v>
          </cell>
          <cell r="AF694" t="str">
            <v>Regular</v>
          </cell>
          <cell r="AG694" t="str">
            <v>Infrastructure Management</v>
          </cell>
          <cell r="AI694">
            <v>41.402777777777779</v>
          </cell>
          <cell r="AJ694">
            <v>3.1888888888888891</v>
          </cell>
        </row>
        <row r="695">
          <cell r="Z695">
            <v>78998</v>
          </cell>
          <cell r="AE695" t="str">
            <v>Society</v>
          </cell>
          <cell r="AF695" t="str">
            <v>Regular</v>
          </cell>
          <cell r="AG695" t="str">
            <v>Infrastructure Management</v>
          </cell>
          <cell r="AI695">
            <v>41.4</v>
          </cell>
          <cell r="AJ695">
            <v>3.3583333333333334</v>
          </cell>
        </row>
        <row r="696">
          <cell r="Z696">
            <v>86564</v>
          </cell>
          <cell r="AE696" t="str">
            <v>Society</v>
          </cell>
          <cell r="AF696" t="str">
            <v>Regular</v>
          </cell>
          <cell r="AG696" t="str">
            <v>Infrastructure Management</v>
          </cell>
          <cell r="AI696">
            <v>41.363888888888887</v>
          </cell>
          <cell r="AJ696">
            <v>18.252777777777776</v>
          </cell>
        </row>
        <row r="697">
          <cell r="Z697">
            <v>91626</v>
          </cell>
          <cell r="AE697" t="str">
            <v>Society</v>
          </cell>
          <cell r="AF697" t="str">
            <v>Regular</v>
          </cell>
          <cell r="AG697" t="str">
            <v>Infrastructure Management</v>
          </cell>
          <cell r="AI697">
            <v>41.35</v>
          </cell>
          <cell r="AJ697">
            <v>11.391666666666667</v>
          </cell>
        </row>
        <row r="698">
          <cell r="Z698">
            <v>37575</v>
          </cell>
          <cell r="AE698" t="str">
            <v>PWU</v>
          </cell>
          <cell r="AF698" t="str">
            <v>Regular</v>
          </cell>
          <cell r="AG698" t="str">
            <v>Business Support</v>
          </cell>
          <cell r="AI698">
            <v>41.283333333333331</v>
          </cell>
          <cell r="AJ698">
            <v>17.850000000000001</v>
          </cell>
        </row>
        <row r="699">
          <cell r="Z699">
            <v>87190</v>
          </cell>
          <cell r="AE699" t="str">
            <v>Society</v>
          </cell>
          <cell r="AF699" t="str">
            <v>Regular</v>
          </cell>
          <cell r="AG699" t="str">
            <v>Finance &amp; Pay Services</v>
          </cell>
          <cell r="AI699">
            <v>41.25277777777778</v>
          </cell>
          <cell r="AJ699">
            <v>4.0972222222222223</v>
          </cell>
        </row>
        <row r="700">
          <cell r="Z700">
            <v>36316</v>
          </cell>
          <cell r="AE700" t="str">
            <v>MCP</v>
          </cell>
          <cell r="AF700" t="str">
            <v>Temporary</v>
          </cell>
          <cell r="AG700" t="str">
            <v>Supply Management Services</v>
          </cell>
          <cell r="AI700">
            <v>41.211111111111109</v>
          </cell>
          <cell r="AJ700">
            <v>0.15833333333333333</v>
          </cell>
        </row>
        <row r="701">
          <cell r="Z701">
            <v>62132</v>
          </cell>
          <cell r="AE701" t="str">
            <v>PWU</v>
          </cell>
          <cell r="AF701" t="str">
            <v>Regular</v>
          </cell>
          <cell r="AG701" t="str">
            <v>Supply Management Services</v>
          </cell>
          <cell r="AI701">
            <v>41.166666666666664</v>
          </cell>
          <cell r="AJ701">
            <v>17.024999999999999</v>
          </cell>
        </row>
        <row r="702">
          <cell r="Z702">
            <v>66789</v>
          </cell>
          <cell r="AE702" t="str">
            <v>PWU</v>
          </cell>
          <cell r="AF702" t="str">
            <v>Regular</v>
          </cell>
          <cell r="AG702" t="str">
            <v>Infrastructure Management</v>
          </cell>
          <cell r="AI702">
            <v>41.158333333333331</v>
          </cell>
          <cell r="AJ702">
            <v>3.411111111111111</v>
          </cell>
        </row>
        <row r="703">
          <cell r="Z703">
            <v>63606</v>
          </cell>
          <cell r="AE703" t="str">
            <v>Society</v>
          </cell>
          <cell r="AF703" t="str">
            <v>Regular</v>
          </cell>
          <cell r="AG703" t="str">
            <v>Project Delivery</v>
          </cell>
          <cell r="AI703">
            <v>41.133333333333333</v>
          </cell>
          <cell r="AJ703">
            <v>16.705555555555556</v>
          </cell>
        </row>
        <row r="704">
          <cell r="Z704">
            <v>74563</v>
          </cell>
          <cell r="AE704" t="str">
            <v>Society</v>
          </cell>
          <cell r="AF704" t="str">
            <v>Temporary</v>
          </cell>
          <cell r="AG704" t="str">
            <v>Application Management</v>
          </cell>
          <cell r="AI704">
            <v>41.12777777777778</v>
          </cell>
          <cell r="AJ704">
            <v>0.41944444444444445</v>
          </cell>
        </row>
        <row r="705">
          <cell r="Z705">
            <v>72163</v>
          </cell>
          <cell r="AE705" t="str">
            <v>Society</v>
          </cell>
          <cell r="AF705" t="str">
            <v>Regular</v>
          </cell>
          <cell r="AG705" t="str">
            <v>Application Management</v>
          </cell>
          <cell r="AI705">
            <v>41.1</v>
          </cell>
          <cell r="AJ705">
            <v>2.8444444444444446</v>
          </cell>
        </row>
        <row r="706">
          <cell r="Z706">
            <v>70763</v>
          </cell>
          <cell r="AE706" t="str">
            <v>PWU</v>
          </cell>
          <cell r="AF706" t="str">
            <v>Regular</v>
          </cell>
          <cell r="AG706" t="str">
            <v>Infrastructure Management</v>
          </cell>
          <cell r="AI706">
            <v>41.1</v>
          </cell>
          <cell r="AJ706">
            <v>23.005555555555556</v>
          </cell>
        </row>
        <row r="707">
          <cell r="Z707">
            <v>68200</v>
          </cell>
          <cell r="AE707" t="str">
            <v>MCP</v>
          </cell>
          <cell r="AF707" t="str">
            <v>Regular</v>
          </cell>
          <cell r="AG707" t="str">
            <v>Application Management</v>
          </cell>
          <cell r="AI707">
            <v>41.036111111111111</v>
          </cell>
          <cell r="AJ707">
            <v>16.544444444444444</v>
          </cell>
        </row>
        <row r="708">
          <cell r="Z708">
            <v>105000</v>
          </cell>
          <cell r="AE708" t="str">
            <v>MCP</v>
          </cell>
          <cell r="AF708" t="str">
            <v>Regular</v>
          </cell>
          <cell r="AG708" t="str">
            <v>Finance &amp; Pay Services</v>
          </cell>
          <cell r="AI708">
            <v>40.988888888888887</v>
          </cell>
          <cell r="AJ708">
            <v>1.2694444444444444</v>
          </cell>
        </row>
        <row r="709">
          <cell r="Z709">
            <v>90350</v>
          </cell>
          <cell r="AE709" t="str">
            <v>MCP</v>
          </cell>
          <cell r="AF709" t="str">
            <v>Regular</v>
          </cell>
          <cell r="AG709" t="str">
            <v>Infrastructure Management</v>
          </cell>
          <cell r="AI709">
            <v>40.983333333333334</v>
          </cell>
          <cell r="AJ709">
            <v>19.252777777777776</v>
          </cell>
        </row>
        <row r="710">
          <cell r="Z710">
            <v>58659</v>
          </cell>
          <cell r="AE710" t="str">
            <v>PWU</v>
          </cell>
          <cell r="AF710" t="str">
            <v>Regular</v>
          </cell>
          <cell r="AG710" t="str">
            <v>Infrastructure Management</v>
          </cell>
          <cell r="AI710">
            <v>40.969444444444441</v>
          </cell>
          <cell r="AJ710">
            <v>3.9277777777777776</v>
          </cell>
        </row>
        <row r="711">
          <cell r="Z711">
            <v>86147</v>
          </cell>
          <cell r="AE711" t="str">
            <v>Society</v>
          </cell>
          <cell r="AF711" t="str">
            <v>Regular</v>
          </cell>
          <cell r="AG711" t="str">
            <v>Project Delivery</v>
          </cell>
          <cell r="AI711">
            <v>40.94166666666667</v>
          </cell>
          <cell r="AJ711">
            <v>23.158333333333335</v>
          </cell>
        </row>
        <row r="712">
          <cell r="Z712">
            <v>100000</v>
          </cell>
          <cell r="AE712" t="str">
            <v>MCP</v>
          </cell>
          <cell r="AF712" t="str">
            <v>Regular</v>
          </cell>
          <cell r="AG712" t="str">
            <v>Application Management</v>
          </cell>
          <cell r="AI712">
            <v>40.93333333333333</v>
          </cell>
          <cell r="AJ712">
            <v>12.422222222222222</v>
          </cell>
        </row>
        <row r="713">
          <cell r="Z713">
            <v>83590</v>
          </cell>
          <cell r="AE713" t="str">
            <v>Society</v>
          </cell>
          <cell r="AF713" t="str">
            <v>Regular</v>
          </cell>
          <cell r="AG713" t="str">
            <v>Infrastructure Management</v>
          </cell>
          <cell r="AI713">
            <v>40.858333333333334</v>
          </cell>
          <cell r="AJ713">
            <v>13.324999999999999</v>
          </cell>
        </row>
        <row r="714">
          <cell r="Z714">
            <v>66789</v>
          </cell>
          <cell r="AE714" t="str">
            <v>PWU</v>
          </cell>
          <cell r="AF714" t="str">
            <v>Regular</v>
          </cell>
          <cell r="AG714" t="str">
            <v>Infrastructure Management</v>
          </cell>
          <cell r="AI714">
            <v>40.833333333333336</v>
          </cell>
          <cell r="AJ714">
            <v>3.3333333333333335</v>
          </cell>
        </row>
        <row r="715">
          <cell r="Z715">
            <v>84999</v>
          </cell>
          <cell r="AE715" t="str">
            <v>Society</v>
          </cell>
          <cell r="AF715" t="str">
            <v>Regular</v>
          </cell>
          <cell r="AG715" t="str">
            <v>Infrastructure Management</v>
          </cell>
          <cell r="AI715">
            <v>40.81388888888889</v>
          </cell>
          <cell r="AJ715">
            <v>22.274999999999999</v>
          </cell>
        </row>
        <row r="716">
          <cell r="Z716">
            <v>85051</v>
          </cell>
          <cell r="AE716" t="str">
            <v>Society</v>
          </cell>
          <cell r="AF716" t="str">
            <v>Regular</v>
          </cell>
          <cell r="AG716" t="str">
            <v>Infrastructure Management</v>
          </cell>
          <cell r="AI716">
            <v>40.81111111111111</v>
          </cell>
          <cell r="AJ716">
            <v>15.861111111111111</v>
          </cell>
        </row>
        <row r="717">
          <cell r="Z717">
            <v>58659</v>
          </cell>
          <cell r="AE717" t="str">
            <v>PWU</v>
          </cell>
          <cell r="AF717" t="str">
            <v>Regular</v>
          </cell>
          <cell r="AG717" t="str">
            <v>CSO</v>
          </cell>
          <cell r="AI717">
            <v>40.766666666666666</v>
          </cell>
          <cell r="AJ717">
            <v>5.0777777777777775</v>
          </cell>
        </row>
        <row r="718">
          <cell r="Z718">
            <v>63046</v>
          </cell>
          <cell r="AE718" t="str">
            <v>PWU</v>
          </cell>
          <cell r="AF718" t="str">
            <v>Regular</v>
          </cell>
          <cell r="AG718" t="str">
            <v>Infrastructure Management</v>
          </cell>
          <cell r="AI718">
            <v>40.730555555555554</v>
          </cell>
          <cell r="AJ718">
            <v>22.805555555555557</v>
          </cell>
        </row>
        <row r="719">
          <cell r="Z719">
            <v>160000</v>
          </cell>
          <cell r="AE719" t="str">
            <v>MCP</v>
          </cell>
          <cell r="AF719" t="str">
            <v>Regular</v>
          </cell>
          <cell r="AG719" t="str">
            <v>Business Support</v>
          </cell>
          <cell r="AI719">
            <v>40.716666666666669</v>
          </cell>
          <cell r="AJ719">
            <v>15.375</v>
          </cell>
        </row>
        <row r="720">
          <cell r="Z720">
            <v>80825</v>
          </cell>
          <cell r="AE720" t="str">
            <v>Society</v>
          </cell>
          <cell r="AF720" t="str">
            <v>Regular</v>
          </cell>
          <cell r="AG720" t="str">
            <v>Project Delivery</v>
          </cell>
          <cell r="AI720">
            <v>40.708333333333336</v>
          </cell>
          <cell r="AJ720">
            <v>15.377777777777778</v>
          </cell>
        </row>
        <row r="721">
          <cell r="Z721">
            <v>128100</v>
          </cell>
          <cell r="AE721" t="str">
            <v>MCP</v>
          </cell>
          <cell r="AF721" t="str">
            <v>Regular</v>
          </cell>
          <cell r="AG721" t="str">
            <v>Infrastructure Management</v>
          </cell>
          <cell r="AI721">
            <v>40.655555555555559</v>
          </cell>
          <cell r="AJ721">
            <v>3.9750000000000001</v>
          </cell>
        </row>
        <row r="722">
          <cell r="Z722">
            <v>80825</v>
          </cell>
          <cell r="AE722" t="str">
            <v>Society</v>
          </cell>
          <cell r="AF722" t="str">
            <v>Regular</v>
          </cell>
          <cell r="AG722" t="str">
            <v>Application Management</v>
          </cell>
          <cell r="AI722">
            <v>40.647222222222226</v>
          </cell>
          <cell r="AJ722">
            <v>1.6694444444444445</v>
          </cell>
        </row>
        <row r="723">
          <cell r="Z723">
            <v>66162</v>
          </cell>
          <cell r="AE723" t="str">
            <v>Society</v>
          </cell>
          <cell r="AF723" t="str">
            <v>Regular</v>
          </cell>
          <cell r="AG723" t="str">
            <v>Business Support</v>
          </cell>
          <cell r="AI723">
            <v>40.630555555555553</v>
          </cell>
          <cell r="AJ723">
            <v>22.102777777777778</v>
          </cell>
        </row>
        <row r="724">
          <cell r="Z724">
            <v>67363</v>
          </cell>
          <cell r="AE724" t="str">
            <v>Society</v>
          </cell>
          <cell r="AF724" t="str">
            <v>Temporary</v>
          </cell>
          <cell r="AG724" t="str">
            <v>Application Management</v>
          </cell>
          <cell r="AI724">
            <v>40.62222222222222</v>
          </cell>
          <cell r="AJ724">
            <v>1.4222222222222223</v>
          </cell>
        </row>
        <row r="725">
          <cell r="Z725">
            <v>62781</v>
          </cell>
          <cell r="AE725" t="str">
            <v>PWU</v>
          </cell>
          <cell r="AF725" t="str">
            <v>Regular</v>
          </cell>
          <cell r="AG725" t="str">
            <v>Infrastructure Management</v>
          </cell>
          <cell r="AI725">
            <v>40.608333333333334</v>
          </cell>
          <cell r="AJ725">
            <v>7.0861111111111112</v>
          </cell>
        </row>
        <row r="726">
          <cell r="Z726">
            <v>80564</v>
          </cell>
          <cell r="AE726" t="str">
            <v>Society</v>
          </cell>
          <cell r="AF726" t="str">
            <v>Regular</v>
          </cell>
          <cell r="AG726" t="str">
            <v>Infrastructure Management</v>
          </cell>
          <cell r="AI726">
            <v>40.602777777777774</v>
          </cell>
          <cell r="AJ726">
            <v>14.316666666666666</v>
          </cell>
        </row>
        <row r="727">
          <cell r="Z727">
            <v>90686</v>
          </cell>
          <cell r="AE727" t="str">
            <v>Society</v>
          </cell>
          <cell r="AF727" t="str">
            <v>Regular</v>
          </cell>
          <cell r="AG727" t="str">
            <v>Infrastructure Management</v>
          </cell>
          <cell r="AI727">
            <v>40.6</v>
          </cell>
          <cell r="AJ727">
            <v>13.78888888888889</v>
          </cell>
        </row>
        <row r="728">
          <cell r="Z728">
            <v>58659</v>
          </cell>
          <cell r="AE728" t="str">
            <v>PWU</v>
          </cell>
          <cell r="AF728" t="str">
            <v>Regular</v>
          </cell>
          <cell r="AG728" t="str">
            <v>Finance &amp; Pay Services</v>
          </cell>
          <cell r="AI728">
            <v>40.577777777777776</v>
          </cell>
          <cell r="AJ728">
            <v>21.194444444444443</v>
          </cell>
        </row>
        <row r="729">
          <cell r="Z729">
            <v>96687</v>
          </cell>
          <cell r="AE729" t="str">
            <v>Society</v>
          </cell>
          <cell r="AF729" t="str">
            <v>Regular</v>
          </cell>
          <cell r="AG729" t="str">
            <v>Application Management</v>
          </cell>
          <cell r="AI729">
            <v>40.572222222222223</v>
          </cell>
          <cell r="AJ729">
            <v>15.338888888888889</v>
          </cell>
        </row>
        <row r="730">
          <cell r="Z730">
            <v>74876</v>
          </cell>
          <cell r="AE730" t="str">
            <v>Society</v>
          </cell>
          <cell r="AF730" t="str">
            <v>Regular</v>
          </cell>
          <cell r="AG730" t="str">
            <v>Application Management</v>
          </cell>
          <cell r="AI730">
            <v>40.56666666666667</v>
          </cell>
          <cell r="AJ730">
            <v>18.413888888888888</v>
          </cell>
        </row>
        <row r="731">
          <cell r="Z731">
            <v>69919</v>
          </cell>
          <cell r="AE731" t="str">
            <v>Society</v>
          </cell>
          <cell r="AF731" t="str">
            <v>Regular</v>
          </cell>
          <cell r="AG731" t="str">
            <v>Business Support</v>
          </cell>
          <cell r="AI731">
            <v>40.519444444444446</v>
          </cell>
          <cell r="AJ731">
            <v>13.380555555555556</v>
          </cell>
        </row>
        <row r="732">
          <cell r="Z732">
            <v>73676</v>
          </cell>
          <cell r="AE732" t="str">
            <v>Society</v>
          </cell>
          <cell r="AF732" t="str">
            <v>Regular</v>
          </cell>
          <cell r="AG732" t="str">
            <v>Infrastructure Management</v>
          </cell>
          <cell r="AI732">
            <v>40.486111111111114</v>
          </cell>
          <cell r="AJ732">
            <v>18.066666666666666</v>
          </cell>
        </row>
        <row r="733">
          <cell r="Z733">
            <v>58659</v>
          </cell>
          <cell r="AE733" t="str">
            <v>PWU</v>
          </cell>
          <cell r="AF733" t="str">
            <v>Regular</v>
          </cell>
          <cell r="AG733" t="str">
            <v>Finance &amp; Pay Services</v>
          </cell>
          <cell r="AI733">
            <v>40.452777777777776</v>
          </cell>
          <cell r="AJ733">
            <v>6.5083333333333337</v>
          </cell>
        </row>
        <row r="734">
          <cell r="Z734">
            <v>82494</v>
          </cell>
          <cell r="AE734" t="str">
            <v>Society</v>
          </cell>
          <cell r="AF734" t="str">
            <v>Regular</v>
          </cell>
          <cell r="AG734" t="str">
            <v>Application Management</v>
          </cell>
          <cell r="AI734">
            <v>40.44166666666667</v>
          </cell>
          <cell r="AJ734">
            <v>1.2444444444444445</v>
          </cell>
        </row>
        <row r="735">
          <cell r="Z735">
            <v>70763</v>
          </cell>
          <cell r="AE735" t="str">
            <v>PWU</v>
          </cell>
          <cell r="AF735" t="str">
            <v>Regular</v>
          </cell>
          <cell r="AG735" t="str">
            <v>Infrastructure Management</v>
          </cell>
          <cell r="AI735">
            <v>40.430555555555557</v>
          </cell>
          <cell r="AJ735">
            <v>13.380555555555556</v>
          </cell>
        </row>
        <row r="736">
          <cell r="Z736">
            <v>66789</v>
          </cell>
          <cell r="AE736" t="str">
            <v>PWU</v>
          </cell>
          <cell r="AF736" t="str">
            <v>Regular</v>
          </cell>
          <cell r="AG736" t="str">
            <v>Infrastructure Management</v>
          </cell>
          <cell r="AI736">
            <v>40.352777777777774</v>
          </cell>
          <cell r="AJ736">
            <v>13.074999999999999</v>
          </cell>
        </row>
        <row r="737">
          <cell r="Z737">
            <v>59522</v>
          </cell>
          <cell r="AE737" t="str">
            <v>PWU</v>
          </cell>
          <cell r="AF737" t="str">
            <v>Regular</v>
          </cell>
          <cell r="AG737" t="str">
            <v>Infrastructure Management</v>
          </cell>
          <cell r="AI737">
            <v>40.338888888888889</v>
          </cell>
          <cell r="AJ737">
            <v>18.56388888888889</v>
          </cell>
        </row>
        <row r="738">
          <cell r="Z738">
            <v>88025</v>
          </cell>
          <cell r="AE738" t="str">
            <v>Society</v>
          </cell>
          <cell r="AF738" t="str">
            <v>Regular</v>
          </cell>
          <cell r="AG738" t="str">
            <v>Infrastructure Management</v>
          </cell>
          <cell r="AI738">
            <v>40.325000000000003</v>
          </cell>
          <cell r="AJ738">
            <v>17.213888888888889</v>
          </cell>
        </row>
        <row r="739">
          <cell r="Z739">
            <v>83381</v>
          </cell>
          <cell r="AE739" t="str">
            <v>Society</v>
          </cell>
          <cell r="AF739" t="str">
            <v>Regular</v>
          </cell>
          <cell r="AG739" t="str">
            <v>Project Delivery</v>
          </cell>
          <cell r="AI739">
            <v>40.299999999999997</v>
          </cell>
          <cell r="AJ739">
            <v>4.1444444444444448</v>
          </cell>
        </row>
        <row r="740">
          <cell r="Z740">
            <v>83434</v>
          </cell>
          <cell r="AE740" t="str">
            <v>Society</v>
          </cell>
          <cell r="AF740" t="str">
            <v>Regular</v>
          </cell>
          <cell r="AG740" t="str">
            <v>Infrastructure Management</v>
          </cell>
          <cell r="AI740">
            <v>40.294444444444444</v>
          </cell>
          <cell r="AJ740">
            <v>0.50277777777777777</v>
          </cell>
        </row>
        <row r="741">
          <cell r="Z741">
            <v>65820</v>
          </cell>
          <cell r="AE741" t="str">
            <v>PWU</v>
          </cell>
          <cell r="AF741" t="str">
            <v>Regular</v>
          </cell>
          <cell r="AG741" t="str">
            <v>Infrastructure Management</v>
          </cell>
          <cell r="AI741">
            <v>40.263888888888886</v>
          </cell>
          <cell r="AJ741">
            <v>13.655555555555555</v>
          </cell>
        </row>
        <row r="742">
          <cell r="Z742">
            <v>43685</v>
          </cell>
          <cell r="AE742" t="str">
            <v>PWU</v>
          </cell>
          <cell r="AF742" t="str">
            <v>Regular</v>
          </cell>
          <cell r="AG742" t="str">
            <v>CSO</v>
          </cell>
          <cell r="AI742">
            <v>40.244444444444447</v>
          </cell>
          <cell r="AJ742">
            <v>3.6305555555555555</v>
          </cell>
        </row>
        <row r="743">
          <cell r="Z743">
            <v>73154</v>
          </cell>
          <cell r="AE743" t="str">
            <v>Society</v>
          </cell>
          <cell r="AF743" t="str">
            <v>Temporary</v>
          </cell>
          <cell r="AG743" t="str">
            <v>Application Management</v>
          </cell>
          <cell r="AI743">
            <v>40.225000000000001</v>
          </cell>
          <cell r="AJ743">
            <v>0.9</v>
          </cell>
        </row>
        <row r="744">
          <cell r="Z744">
            <v>55407</v>
          </cell>
          <cell r="AE744" t="str">
            <v>PWU</v>
          </cell>
          <cell r="AF744" t="str">
            <v>Temporary</v>
          </cell>
          <cell r="AG744" t="str">
            <v>Infrastructure Management</v>
          </cell>
          <cell r="AI744">
            <v>40.222222222222221</v>
          </cell>
          <cell r="AJ744">
            <v>1.3666666666666667</v>
          </cell>
        </row>
        <row r="745">
          <cell r="Z745">
            <v>64785</v>
          </cell>
          <cell r="AE745" t="str">
            <v>PWU</v>
          </cell>
          <cell r="AF745" t="str">
            <v>Regular</v>
          </cell>
          <cell r="AG745" t="str">
            <v>Infrastructure Management</v>
          </cell>
          <cell r="AI745">
            <v>40.216666666666669</v>
          </cell>
          <cell r="AJ745">
            <v>4.8388888888888886</v>
          </cell>
        </row>
        <row r="746">
          <cell r="Z746">
            <v>49257</v>
          </cell>
          <cell r="AE746" t="str">
            <v>PWU</v>
          </cell>
          <cell r="AF746" t="str">
            <v>Regular</v>
          </cell>
          <cell r="AG746" t="str">
            <v>Settlements</v>
          </cell>
          <cell r="AI746">
            <v>40.18611111111111</v>
          </cell>
          <cell r="AJ746">
            <v>5.7861111111111114</v>
          </cell>
        </row>
        <row r="747">
          <cell r="Z747">
            <v>57866</v>
          </cell>
          <cell r="AE747" t="str">
            <v>Society</v>
          </cell>
          <cell r="AF747" t="str">
            <v>Regular</v>
          </cell>
          <cell r="AG747" t="str">
            <v>Business Support</v>
          </cell>
          <cell r="AI747">
            <v>40.155555555555559</v>
          </cell>
          <cell r="AJ747">
            <v>17.652777777777779</v>
          </cell>
        </row>
        <row r="748">
          <cell r="Z748">
            <v>65820</v>
          </cell>
          <cell r="AE748" t="str">
            <v>PWU</v>
          </cell>
          <cell r="AF748" t="str">
            <v>Regular</v>
          </cell>
          <cell r="AG748" t="str">
            <v>Supply Management Services</v>
          </cell>
          <cell r="AI748">
            <v>40.152777777777779</v>
          </cell>
          <cell r="AJ748">
            <v>19.113888888888887</v>
          </cell>
        </row>
        <row r="749">
          <cell r="Z749">
            <v>55407</v>
          </cell>
          <cell r="AE749" t="str">
            <v>PWU</v>
          </cell>
          <cell r="AF749" t="str">
            <v>Temporary</v>
          </cell>
          <cell r="AG749" t="str">
            <v>Infrastructure Management</v>
          </cell>
          <cell r="AI749">
            <v>40.147222222222226</v>
          </cell>
          <cell r="AJ749">
            <v>1.1944444444444444</v>
          </cell>
        </row>
        <row r="750">
          <cell r="Z750">
            <v>78268</v>
          </cell>
          <cell r="AE750" t="str">
            <v>Society</v>
          </cell>
          <cell r="AF750" t="str">
            <v>Regular</v>
          </cell>
          <cell r="AG750" t="str">
            <v>Project Delivery</v>
          </cell>
          <cell r="AI750">
            <v>40.144444444444446</v>
          </cell>
          <cell r="AJ750">
            <v>1.9222222222222223</v>
          </cell>
        </row>
        <row r="751">
          <cell r="Z751">
            <v>71067</v>
          </cell>
          <cell r="AE751" t="str">
            <v>Society</v>
          </cell>
          <cell r="AF751" t="str">
            <v>Regular</v>
          </cell>
          <cell r="AG751" t="str">
            <v>Application Management</v>
          </cell>
          <cell r="AI751">
            <v>40.133333333333333</v>
          </cell>
          <cell r="AJ751">
            <v>18.925000000000001</v>
          </cell>
        </row>
        <row r="752">
          <cell r="Z752">
            <v>65820</v>
          </cell>
          <cell r="AE752" t="str">
            <v>PWU</v>
          </cell>
          <cell r="AF752" t="str">
            <v>Regular</v>
          </cell>
          <cell r="AG752" t="str">
            <v>Infrastructure Management</v>
          </cell>
          <cell r="AI752">
            <v>40.12222222222222</v>
          </cell>
          <cell r="AJ752">
            <v>13.641666666666667</v>
          </cell>
        </row>
        <row r="753">
          <cell r="Z753">
            <v>70763</v>
          </cell>
          <cell r="AE753" t="str">
            <v>PWU</v>
          </cell>
          <cell r="AF753" t="str">
            <v>Regular</v>
          </cell>
          <cell r="AG753" t="str">
            <v>Infrastructure Management</v>
          </cell>
          <cell r="AI753">
            <v>40.113888888888887</v>
          </cell>
          <cell r="AJ753">
            <v>18.033333333333335</v>
          </cell>
        </row>
        <row r="754">
          <cell r="Z754">
            <v>87190</v>
          </cell>
          <cell r="AE754" t="str">
            <v>Society</v>
          </cell>
          <cell r="AF754" t="str">
            <v>Regular</v>
          </cell>
          <cell r="AG754" t="str">
            <v>Infrastructure Management</v>
          </cell>
          <cell r="AI754">
            <v>40.108333333333334</v>
          </cell>
          <cell r="AJ754">
            <v>17.899999999999999</v>
          </cell>
        </row>
        <row r="755">
          <cell r="Z755">
            <v>96000</v>
          </cell>
          <cell r="AE755" t="str">
            <v>MCP</v>
          </cell>
          <cell r="AF755" t="str">
            <v>Regular</v>
          </cell>
          <cell r="AG755" t="str">
            <v>Supply Management Services</v>
          </cell>
          <cell r="AI755">
            <v>40.102777777777774</v>
          </cell>
          <cell r="AJ755">
            <v>3.1111111111111112</v>
          </cell>
        </row>
        <row r="756">
          <cell r="Z756">
            <v>49257</v>
          </cell>
          <cell r="AE756" t="str">
            <v>PWU</v>
          </cell>
          <cell r="AF756" t="str">
            <v>Regular</v>
          </cell>
          <cell r="AG756" t="str">
            <v>Finance &amp; Pay Services</v>
          </cell>
          <cell r="AI756">
            <v>40.06111111111111</v>
          </cell>
          <cell r="AJ756">
            <v>21.702777777777779</v>
          </cell>
        </row>
        <row r="757">
          <cell r="Z757">
            <v>53201</v>
          </cell>
          <cell r="AE757" t="str">
            <v>PWU</v>
          </cell>
          <cell r="AF757" t="str">
            <v>Regular</v>
          </cell>
          <cell r="AG757" t="str">
            <v>Finance &amp; Pay Services</v>
          </cell>
          <cell r="AI757">
            <v>40.036111111111111</v>
          </cell>
          <cell r="AJ757">
            <v>6.333333333333333</v>
          </cell>
        </row>
        <row r="758">
          <cell r="Z758">
            <v>76598</v>
          </cell>
          <cell r="AE758" t="str">
            <v>Society</v>
          </cell>
          <cell r="AF758" t="str">
            <v>Regular</v>
          </cell>
          <cell r="AG758" t="str">
            <v>Application Management</v>
          </cell>
          <cell r="AI758">
            <v>40.027777777777779</v>
          </cell>
          <cell r="AJ758">
            <v>21.269444444444446</v>
          </cell>
        </row>
        <row r="759">
          <cell r="Z759">
            <v>68041</v>
          </cell>
          <cell r="AE759" t="str">
            <v>Society</v>
          </cell>
          <cell r="AF759" t="str">
            <v>Regular</v>
          </cell>
          <cell r="AG759" t="str">
            <v>Application Management</v>
          </cell>
          <cell r="AI759">
            <v>40.024999999999999</v>
          </cell>
          <cell r="AJ759">
            <v>17.566666666666666</v>
          </cell>
        </row>
        <row r="760">
          <cell r="Z760">
            <v>102479</v>
          </cell>
          <cell r="AE760" t="str">
            <v>Society</v>
          </cell>
          <cell r="AF760" t="str">
            <v>Regular</v>
          </cell>
          <cell r="AG760" t="str">
            <v>Application Management</v>
          </cell>
          <cell r="AI760">
            <v>39.986111111111114</v>
          </cell>
          <cell r="AJ760">
            <v>16.608333333333334</v>
          </cell>
        </row>
        <row r="761">
          <cell r="Z761">
            <v>75816</v>
          </cell>
          <cell r="AE761" t="str">
            <v>Society</v>
          </cell>
          <cell r="AF761" t="str">
            <v>Regular</v>
          </cell>
          <cell r="AG761" t="str">
            <v>Infrastructure Management</v>
          </cell>
          <cell r="AI761">
            <v>39.961111111111109</v>
          </cell>
          <cell r="AJ761">
            <v>21.675000000000001</v>
          </cell>
        </row>
        <row r="762">
          <cell r="Z762">
            <v>71798</v>
          </cell>
          <cell r="AE762" t="str">
            <v>Society</v>
          </cell>
          <cell r="AF762" t="str">
            <v>Regular</v>
          </cell>
          <cell r="AG762" t="str">
            <v>Infrastructure Management</v>
          </cell>
          <cell r="AI762">
            <v>39.950000000000003</v>
          </cell>
          <cell r="AJ762">
            <v>14.508333333333333</v>
          </cell>
        </row>
        <row r="763">
          <cell r="Z763">
            <v>43685</v>
          </cell>
          <cell r="AE763" t="str">
            <v>PWU</v>
          </cell>
          <cell r="AF763" t="str">
            <v>Regular</v>
          </cell>
          <cell r="AG763" t="str">
            <v>CSO</v>
          </cell>
          <cell r="AI763">
            <v>39.947222222222223</v>
          </cell>
          <cell r="AJ763">
            <v>16.569444444444443</v>
          </cell>
        </row>
        <row r="764">
          <cell r="Z764">
            <v>44149</v>
          </cell>
          <cell r="AE764" t="str">
            <v>PWU</v>
          </cell>
          <cell r="AF764" t="str">
            <v>Regular</v>
          </cell>
          <cell r="AG764" t="str">
            <v>Business Support</v>
          </cell>
          <cell r="AI764">
            <v>39.94166666666667</v>
          </cell>
          <cell r="AJ764">
            <v>9.3972222222222221</v>
          </cell>
        </row>
        <row r="765">
          <cell r="Z765">
            <v>64128</v>
          </cell>
          <cell r="AE765" t="str">
            <v>Society</v>
          </cell>
          <cell r="AF765" t="str">
            <v>Regular</v>
          </cell>
          <cell r="AG765" t="str">
            <v>Finance &amp; Pay Services</v>
          </cell>
          <cell r="AI765">
            <v>39.94166666666667</v>
          </cell>
          <cell r="AJ765">
            <v>17.519444444444446</v>
          </cell>
        </row>
        <row r="766">
          <cell r="Z766">
            <v>88025</v>
          </cell>
          <cell r="AE766" t="str">
            <v>Society</v>
          </cell>
          <cell r="AF766" t="str">
            <v>Regular</v>
          </cell>
          <cell r="AG766" t="str">
            <v>Application Management</v>
          </cell>
          <cell r="AI766">
            <v>39.908333333333331</v>
          </cell>
          <cell r="AJ766">
            <v>12.902777777777779</v>
          </cell>
        </row>
        <row r="767">
          <cell r="Z767">
            <v>38617</v>
          </cell>
          <cell r="AE767" t="str">
            <v>PWU</v>
          </cell>
          <cell r="AF767" t="str">
            <v>Regular</v>
          </cell>
          <cell r="AG767" t="str">
            <v>Business Support</v>
          </cell>
          <cell r="AI767">
            <v>39.902777777777779</v>
          </cell>
          <cell r="AJ767">
            <v>4.7166666666666668</v>
          </cell>
        </row>
        <row r="768">
          <cell r="Z768">
            <v>71798</v>
          </cell>
          <cell r="AE768" t="str">
            <v>Society</v>
          </cell>
          <cell r="AF768" t="str">
            <v>Regular</v>
          </cell>
          <cell r="AG768" t="str">
            <v>Infrastructure Management</v>
          </cell>
          <cell r="AI768">
            <v>39.836111111111109</v>
          </cell>
          <cell r="AJ768">
            <v>17.899999999999999</v>
          </cell>
        </row>
        <row r="769">
          <cell r="Z769">
            <v>95226</v>
          </cell>
          <cell r="AE769" t="str">
            <v>Society</v>
          </cell>
          <cell r="AF769" t="str">
            <v>Regular</v>
          </cell>
          <cell r="AG769" t="str">
            <v>Application Management</v>
          </cell>
          <cell r="AI769">
            <v>39.825000000000003</v>
          </cell>
          <cell r="AJ769">
            <v>3.9249999999999998</v>
          </cell>
        </row>
        <row r="770">
          <cell r="Z770">
            <v>41482</v>
          </cell>
          <cell r="AE770" t="str">
            <v>Society</v>
          </cell>
          <cell r="AF770" t="str">
            <v>Regular</v>
          </cell>
          <cell r="AG770" t="str">
            <v>Business Support</v>
          </cell>
          <cell r="AI770">
            <v>39.825000000000003</v>
          </cell>
          <cell r="AJ770">
            <v>12.236111111111111</v>
          </cell>
        </row>
        <row r="771">
          <cell r="Z771">
            <v>93479.94</v>
          </cell>
          <cell r="AE771" t="str">
            <v>MCP</v>
          </cell>
          <cell r="AF771" t="str">
            <v>Regular</v>
          </cell>
          <cell r="AG771" t="str">
            <v>Project Delivery</v>
          </cell>
          <cell r="AI771">
            <v>39.819444444444443</v>
          </cell>
          <cell r="AJ771">
            <v>15.572222222222223</v>
          </cell>
        </row>
        <row r="772">
          <cell r="Z772">
            <v>65820</v>
          </cell>
          <cell r="AE772" t="str">
            <v>PWU</v>
          </cell>
          <cell r="AF772" t="str">
            <v>Regular</v>
          </cell>
          <cell r="AG772" t="str">
            <v>Supply Management Services</v>
          </cell>
          <cell r="AI772">
            <v>39.819444444444443</v>
          </cell>
          <cell r="AJ772">
            <v>3.9916666666666667</v>
          </cell>
        </row>
        <row r="773">
          <cell r="Z773">
            <v>55387</v>
          </cell>
          <cell r="AE773" t="str">
            <v>PWU</v>
          </cell>
          <cell r="AF773" t="str">
            <v>Regular</v>
          </cell>
          <cell r="AG773" t="str">
            <v>Finance &amp; Pay Services</v>
          </cell>
          <cell r="AI773">
            <v>39.797222222222224</v>
          </cell>
          <cell r="AJ773">
            <v>22.002777777777776</v>
          </cell>
        </row>
        <row r="774">
          <cell r="Z774">
            <v>91365</v>
          </cell>
          <cell r="AE774" t="str">
            <v>Society</v>
          </cell>
          <cell r="AF774" t="str">
            <v>Regular</v>
          </cell>
          <cell r="AG774" t="str">
            <v>Application Management</v>
          </cell>
          <cell r="AI774">
            <v>39.774999999999999</v>
          </cell>
          <cell r="AJ774">
            <v>13.241666666666667</v>
          </cell>
        </row>
        <row r="775">
          <cell r="Z775">
            <v>78164</v>
          </cell>
          <cell r="AE775" t="str">
            <v>Society</v>
          </cell>
          <cell r="AF775" t="str">
            <v>Temporary</v>
          </cell>
          <cell r="AG775" t="str">
            <v>Application Management</v>
          </cell>
          <cell r="AI775">
            <v>39.74722222222222</v>
          </cell>
          <cell r="AJ775">
            <v>0.67222222222222228</v>
          </cell>
        </row>
        <row r="776">
          <cell r="Z776">
            <v>83747</v>
          </cell>
          <cell r="AE776" t="str">
            <v>Society</v>
          </cell>
          <cell r="AF776" t="str">
            <v>Regular</v>
          </cell>
          <cell r="AG776" t="str">
            <v>Supply Management Services</v>
          </cell>
          <cell r="AI776">
            <v>39.725000000000001</v>
          </cell>
          <cell r="AJ776">
            <v>2.9805555555555556</v>
          </cell>
        </row>
        <row r="777">
          <cell r="Z777">
            <v>79938</v>
          </cell>
          <cell r="AE777" t="str">
            <v>Society</v>
          </cell>
          <cell r="AF777" t="str">
            <v>Regular</v>
          </cell>
          <cell r="AG777" t="str">
            <v>Infrastructure Management</v>
          </cell>
          <cell r="AI777">
            <v>39.716666666666669</v>
          </cell>
          <cell r="AJ777">
            <v>15.544444444444444</v>
          </cell>
        </row>
        <row r="778">
          <cell r="Z778">
            <v>50078</v>
          </cell>
          <cell r="AE778" t="str">
            <v>PWU</v>
          </cell>
          <cell r="AF778" t="str">
            <v>Temporary</v>
          </cell>
          <cell r="AG778" t="str">
            <v>Finance &amp; Pay Services</v>
          </cell>
          <cell r="AI778">
            <v>39.711111111111109</v>
          </cell>
          <cell r="AJ778">
            <v>0.94722222222222219</v>
          </cell>
        </row>
        <row r="779">
          <cell r="Z779">
            <v>82599</v>
          </cell>
          <cell r="AE779" t="str">
            <v>Society</v>
          </cell>
          <cell r="AF779" t="str">
            <v>Regular</v>
          </cell>
          <cell r="AG779" t="str">
            <v>Infrastructure Management</v>
          </cell>
          <cell r="AI779">
            <v>39.705555555555556</v>
          </cell>
          <cell r="AJ779">
            <v>13.25</v>
          </cell>
        </row>
        <row r="780">
          <cell r="Z780">
            <v>49257</v>
          </cell>
          <cell r="AE780" t="str">
            <v>PWU</v>
          </cell>
          <cell r="AF780" t="str">
            <v>Regular</v>
          </cell>
          <cell r="AG780" t="str">
            <v>Finance &amp; Pay Services</v>
          </cell>
          <cell r="AI780">
            <v>39.602777777777774</v>
          </cell>
          <cell r="AJ780">
            <v>4.8722222222222218</v>
          </cell>
        </row>
        <row r="781">
          <cell r="Z781">
            <v>49257</v>
          </cell>
          <cell r="AE781" t="str">
            <v>PWU</v>
          </cell>
          <cell r="AF781" t="str">
            <v>Regular</v>
          </cell>
          <cell r="AG781" t="str">
            <v>Finance &amp; Pay Services</v>
          </cell>
          <cell r="AI781">
            <v>39.594444444444441</v>
          </cell>
          <cell r="AJ781">
            <v>5.9666666666666668</v>
          </cell>
        </row>
        <row r="782">
          <cell r="Z782">
            <v>88443</v>
          </cell>
          <cell r="AE782" t="str">
            <v>Society</v>
          </cell>
          <cell r="AF782" t="str">
            <v>Regular</v>
          </cell>
          <cell r="AG782" t="str">
            <v>Infrastructure Management</v>
          </cell>
          <cell r="AI782">
            <v>39.583333333333336</v>
          </cell>
          <cell r="AJ782">
            <v>17.347222222222221</v>
          </cell>
        </row>
        <row r="783">
          <cell r="Z783">
            <v>90165</v>
          </cell>
          <cell r="AE783" t="str">
            <v>Society</v>
          </cell>
          <cell r="AF783" t="str">
            <v>Regular</v>
          </cell>
          <cell r="AG783" t="str">
            <v>Application Management</v>
          </cell>
          <cell r="AI783">
            <v>39.575000000000003</v>
          </cell>
          <cell r="AJ783">
            <v>12.675000000000001</v>
          </cell>
        </row>
        <row r="784">
          <cell r="Z784">
            <v>86147</v>
          </cell>
          <cell r="AE784" t="str">
            <v>Society</v>
          </cell>
          <cell r="AF784" t="str">
            <v>Regular</v>
          </cell>
          <cell r="AG784" t="str">
            <v>Infrastructure Management</v>
          </cell>
          <cell r="AI784">
            <v>39.575000000000003</v>
          </cell>
          <cell r="AJ784">
            <v>1.5249999999999999</v>
          </cell>
        </row>
        <row r="785">
          <cell r="Z785">
            <v>56123</v>
          </cell>
          <cell r="AE785" t="str">
            <v>MCP</v>
          </cell>
          <cell r="AF785" t="str">
            <v>Temporary</v>
          </cell>
          <cell r="AG785" t="str">
            <v>Supply Management Services</v>
          </cell>
          <cell r="AI785">
            <v>39.56666666666667</v>
          </cell>
          <cell r="AJ785">
            <v>2.1416666666666666</v>
          </cell>
        </row>
        <row r="786">
          <cell r="Z786">
            <v>52158</v>
          </cell>
          <cell r="AE786" t="str">
            <v>PWU</v>
          </cell>
          <cell r="AF786" t="str">
            <v>Regular</v>
          </cell>
          <cell r="AG786" t="str">
            <v>Supply Management Services</v>
          </cell>
          <cell r="AI786">
            <v>39.538888888888891</v>
          </cell>
          <cell r="AJ786">
            <v>4.9305555555555554</v>
          </cell>
        </row>
        <row r="787">
          <cell r="Z787">
            <v>49257</v>
          </cell>
          <cell r="AE787" t="str">
            <v>PWU</v>
          </cell>
          <cell r="AF787" t="str">
            <v>Regular</v>
          </cell>
          <cell r="AG787" t="str">
            <v>Finance &amp; Pay Services</v>
          </cell>
          <cell r="AI787">
            <v>39.491666666666667</v>
          </cell>
          <cell r="AJ787">
            <v>13.08611111111111</v>
          </cell>
        </row>
        <row r="788">
          <cell r="Z788">
            <v>96165</v>
          </cell>
          <cell r="AE788" t="str">
            <v>Society</v>
          </cell>
          <cell r="AF788" t="str">
            <v>Regular</v>
          </cell>
          <cell r="AG788" t="str">
            <v>Infrastructure Management</v>
          </cell>
          <cell r="AI788">
            <v>39.458333333333336</v>
          </cell>
          <cell r="AJ788">
            <v>15.619444444444444</v>
          </cell>
        </row>
        <row r="789">
          <cell r="Z789">
            <v>90895</v>
          </cell>
          <cell r="AE789" t="str">
            <v>Society</v>
          </cell>
          <cell r="AF789" t="str">
            <v>Regular</v>
          </cell>
          <cell r="AG789" t="str">
            <v>Infrastructure Management</v>
          </cell>
          <cell r="AI789">
            <v>39.388888888888886</v>
          </cell>
          <cell r="AJ789">
            <v>16.830555555555556</v>
          </cell>
        </row>
        <row r="790">
          <cell r="Z790">
            <v>73154</v>
          </cell>
          <cell r="AE790" t="str">
            <v>Society</v>
          </cell>
          <cell r="AF790" t="str">
            <v>Regular</v>
          </cell>
          <cell r="AG790" t="str">
            <v>Application Management</v>
          </cell>
          <cell r="AI790">
            <v>39.386111111111113</v>
          </cell>
          <cell r="AJ790">
            <v>13.922222222222222</v>
          </cell>
        </row>
        <row r="791">
          <cell r="Z791">
            <v>78372</v>
          </cell>
          <cell r="AE791" t="str">
            <v>Society</v>
          </cell>
          <cell r="AF791" t="str">
            <v>Regular</v>
          </cell>
          <cell r="AG791" t="str">
            <v>Infrastructure Management</v>
          </cell>
          <cell r="AI791">
            <v>39.37222222222222</v>
          </cell>
          <cell r="AJ791">
            <v>17.158333333333335</v>
          </cell>
        </row>
        <row r="792">
          <cell r="Z792">
            <v>116000</v>
          </cell>
          <cell r="AE792" t="str">
            <v>MCP</v>
          </cell>
          <cell r="AF792" t="str">
            <v>Regular</v>
          </cell>
          <cell r="AG792" t="str">
            <v>Finance &amp; Pay Services</v>
          </cell>
          <cell r="AI792">
            <v>39.355555555555554</v>
          </cell>
          <cell r="AJ792">
            <v>11.15</v>
          </cell>
        </row>
        <row r="793">
          <cell r="Z793">
            <v>65820</v>
          </cell>
          <cell r="AE793" t="str">
            <v>PWU</v>
          </cell>
          <cell r="AF793" t="str">
            <v>Regular</v>
          </cell>
          <cell r="AG793" t="str">
            <v>Supply Management Services</v>
          </cell>
          <cell r="AI793">
            <v>39.352777777777774</v>
          </cell>
          <cell r="AJ793">
            <v>3.1888888888888891</v>
          </cell>
        </row>
        <row r="794">
          <cell r="Z794">
            <v>79938</v>
          </cell>
          <cell r="AE794" t="str">
            <v>Society</v>
          </cell>
          <cell r="AF794" t="str">
            <v>Regular</v>
          </cell>
          <cell r="AG794" t="str">
            <v>Application Management</v>
          </cell>
          <cell r="AI794">
            <v>39.31388888888889</v>
          </cell>
          <cell r="AJ794">
            <v>1.925</v>
          </cell>
        </row>
        <row r="795">
          <cell r="Z795">
            <v>92043</v>
          </cell>
          <cell r="AE795" t="str">
            <v>Society</v>
          </cell>
          <cell r="AF795" t="str">
            <v>Regular</v>
          </cell>
          <cell r="AG795" t="str">
            <v>Application Management</v>
          </cell>
          <cell r="AI795">
            <v>39.31388888888889</v>
          </cell>
          <cell r="AJ795">
            <v>16.166666666666668</v>
          </cell>
        </row>
        <row r="796">
          <cell r="Z796">
            <v>52158</v>
          </cell>
          <cell r="AE796" t="str">
            <v>PWU</v>
          </cell>
          <cell r="AF796" t="str">
            <v>Regular</v>
          </cell>
          <cell r="AG796" t="str">
            <v>Supply Management Services</v>
          </cell>
          <cell r="AI796">
            <v>39.286111111111111</v>
          </cell>
          <cell r="AJ796">
            <v>4.9638888888888886</v>
          </cell>
        </row>
        <row r="797">
          <cell r="Z797">
            <v>66517</v>
          </cell>
          <cell r="AE797" t="str">
            <v>PWU</v>
          </cell>
          <cell r="AF797" t="str">
            <v>Regular</v>
          </cell>
          <cell r="AG797" t="str">
            <v>Infrastructure Management</v>
          </cell>
          <cell r="AI797">
            <v>39.274999999999999</v>
          </cell>
          <cell r="AJ797">
            <v>1.0916666666666666</v>
          </cell>
        </row>
        <row r="798">
          <cell r="Z798">
            <v>81660</v>
          </cell>
          <cell r="AE798" t="str">
            <v>Society</v>
          </cell>
          <cell r="AF798" t="str">
            <v>Regular</v>
          </cell>
          <cell r="AG798" t="str">
            <v>Application Management</v>
          </cell>
          <cell r="AI798">
            <v>39.216666666666669</v>
          </cell>
          <cell r="AJ798">
            <v>2.1055555555555556</v>
          </cell>
        </row>
        <row r="799">
          <cell r="Z799">
            <v>73154</v>
          </cell>
          <cell r="AE799" t="str">
            <v>Society</v>
          </cell>
          <cell r="AF799" t="str">
            <v>Regular</v>
          </cell>
          <cell r="AG799" t="str">
            <v>Infrastructure Management</v>
          </cell>
          <cell r="AI799">
            <v>39.202777777777776</v>
          </cell>
          <cell r="AJ799">
            <v>1.4805555555555556</v>
          </cell>
        </row>
        <row r="800">
          <cell r="Z800">
            <v>52158</v>
          </cell>
          <cell r="AE800" t="str">
            <v>PWU</v>
          </cell>
          <cell r="AF800" t="str">
            <v>Regular</v>
          </cell>
          <cell r="AG800" t="str">
            <v>Finance &amp; Pay Services</v>
          </cell>
          <cell r="AI800">
            <v>39.144444444444446</v>
          </cell>
          <cell r="AJ800">
            <v>4.8083333333333336</v>
          </cell>
        </row>
        <row r="801">
          <cell r="Z801">
            <v>62781</v>
          </cell>
          <cell r="AE801" t="str">
            <v>PWU</v>
          </cell>
          <cell r="AF801" t="str">
            <v>Temporary</v>
          </cell>
          <cell r="AG801" t="str">
            <v>Infrastructure Management</v>
          </cell>
          <cell r="AI801">
            <v>39.111111111111114</v>
          </cell>
          <cell r="AJ801">
            <v>1.3638888888888889</v>
          </cell>
        </row>
        <row r="802">
          <cell r="Z802">
            <v>62400</v>
          </cell>
          <cell r="AE802" t="str">
            <v>MCP</v>
          </cell>
          <cell r="AF802" t="str">
            <v>Regular</v>
          </cell>
          <cell r="AG802" t="str">
            <v>Finance &amp; Pay Services</v>
          </cell>
          <cell r="AI802">
            <v>39.105555555555554</v>
          </cell>
          <cell r="AJ802">
            <v>18.93611111111111</v>
          </cell>
        </row>
        <row r="803">
          <cell r="Z803">
            <v>88912</v>
          </cell>
          <cell r="AE803" t="str">
            <v>Society</v>
          </cell>
          <cell r="AF803" t="str">
            <v>Regular</v>
          </cell>
          <cell r="AG803" t="str">
            <v>Application Management</v>
          </cell>
          <cell r="AI803">
            <v>39.102777777777774</v>
          </cell>
          <cell r="AJ803">
            <v>12.886111111111111</v>
          </cell>
        </row>
        <row r="804">
          <cell r="Z804">
            <v>86356</v>
          </cell>
          <cell r="AE804" t="str">
            <v>Society</v>
          </cell>
          <cell r="AF804" t="str">
            <v>Regular</v>
          </cell>
          <cell r="AG804" t="str">
            <v>Application Management</v>
          </cell>
          <cell r="AI804">
            <v>39.027777777777779</v>
          </cell>
          <cell r="AJ804">
            <v>4.3361111111111112</v>
          </cell>
        </row>
        <row r="805">
          <cell r="Z805">
            <v>79938</v>
          </cell>
          <cell r="AE805" t="str">
            <v>Society</v>
          </cell>
          <cell r="AF805" t="str">
            <v>Regular</v>
          </cell>
          <cell r="AG805" t="str">
            <v>Infrastructure Management</v>
          </cell>
          <cell r="AI805">
            <v>39.011111111111113</v>
          </cell>
          <cell r="AJ805">
            <v>7.3972222222222221</v>
          </cell>
        </row>
        <row r="806">
          <cell r="Z806">
            <v>100079</v>
          </cell>
          <cell r="AE806" t="str">
            <v>Society</v>
          </cell>
          <cell r="AF806" t="str">
            <v>Regular</v>
          </cell>
          <cell r="AG806" t="str">
            <v>Business Support</v>
          </cell>
          <cell r="AI806">
            <v>39.00277777777778</v>
          </cell>
          <cell r="AJ806">
            <v>14.427777777777777</v>
          </cell>
        </row>
        <row r="807">
          <cell r="Z807">
            <v>55951</v>
          </cell>
          <cell r="AE807" t="str">
            <v>PWU</v>
          </cell>
          <cell r="AF807" t="str">
            <v>Regular</v>
          </cell>
          <cell r="AG807" t="str">
            <v>Business Support</v>
          </cell>
          <cell r="AI807">
            <v>38.99722222222222</v>
          </cell>
          <cell r="AJ807">
            <v>2.0944444444444446</v>
          </cell>
        </row>
        <row r="808">
          <cell r="Z808">
            <v>50078</v>
          </cell>
          <cell r="AE808" t="str">
            <v>PWU</v>
          </cell>
          <cell r="AF808" t="str">
            <v>Temporary</v>
          </cell>
          <cell r="AG808" t="str">
            <v>Finance &amp; Pay Services</v>
          </cell>
          <cell r="AI808">
            <v>38.986111111111114</v>
          </cell>
          <cell r="AJ808">
            <v>0.94722222222222219</v>
          </cell>
        </row>
        <row r="809">
          <cell r="Z809">
            <v>91156</v>
          </cell>
          <cell r="AE809" t="str">
            <v>Society</v>
          </cell>
          <cell r="AF809" t="str">
            <v>Regular</v>
          </cell>
          <cell r="AG809" t="str">
            <v>Infrastructure Management</v>
          </cell>
          <cell r="AI809">
            <v>38.93333333333333</v>
          </cell>
          <cell r="AJ809">
            <v>2.3416666666666668</v>
          </cell>
        </row>
        <row r="810">
          <cell r="Z810">
            <v>66789</v>
          </cell>
          <cell r="AE810" t="str">
            <v>PWU</v>
          </cell>
          <cell r="AF810" t="str">
            <v>Regular</v>
          </cell>
          <cell r="AG810" t="str">
            <v>Infrastructure Management</v>
          </cell>
          <cell r="AI810">
            <v>38.930555555555557</v>
          </cell>
          <cell r="AJ810">
            <v>2.3555555555555556</v>
          </cell>
        </row>
        <row r="811">
          <cell r="Z811">
            <v>52158</v>
          </cell>
          <cell r="AE811" t="str">
            <v>PWU</v>
          </cell>
          <cell r="AF811" t="str">
            <v>Regular</v>
          </cell>
          <cell r="AG811" t="str">
            <v>Finance &amp; Pay Services</v>
          </cell>
          <cell r="AI811">
            <v>38.924999999999997</v>
          </cell>
          <cell r="AJ811">
            <v>4.8638888888888889</v>
          </cell>
        </row>
        <row r="812">
          <cell r="Z812">
            <v>85938</v>
          </cell>
          <cell r="AE812" t="str">
            <v>Society</v>
          </cell>
          <cell r="AF812" t="str">
            <v>Regular</v>
          </cell>
          <cell r="AG812" t="str">
            <v>Application Management</v>
          </cell>
          <cell r="AI812">
            <v>38.913888888888891</v>
          </cell>
          <cell r="AJ812">
            <v>13.361111111111111</v>
          </cell>
        </row>
        <row r="813">
          <cell r="Z813">
            <v>86564</v>
          </cell>
          <cell r="AE813" t="str">
            <v>Society</v>
          </cell>
          <cell r="AF813" t="str">
            <v>Regular</v>
          </cell>
          <cell r="AG813" t="str">
            <v>Infrastructure Management</v>
          </cell>
          <cell r="AI813">
            <v>38.902777777777779</v>
          </cell>
          <cell r="AJ813">
            <v>13.655555555555555</v>
          </cell>
        </row>
        <row r="814">
          <cell r="Z814">
            <v>77798</v>
          </cell>
          <cell r="AE814" t="str">
            <v>Society</v>
          </cell>
          <cell r="AF814" t="str">
            <v>Regular</v>
          </cell>
          <cell r="AG814" t="str">
            <v>Supply Management Services</v>
          </cell>
          <cell r="AI814">
            <v>38.9</v>
          </cell>
          <cell r="AJ814">
            <v>18.074999999999999</v>
          </cell>
        </row>
        <row r="815">
          <cell r="Z815">
            <v>90165</v>
          </cell>
          <cell r="AE815" t="str">
            <v>Society</v>
          </cell>
          <cell r="AF815" t="str">
            <v>Regular</v>
          </cell>
          <cell r="AG815" t="str">
            <v>Infrastructure Management</v>
          </cell>
          <cell r="AI815">
            <v>38.891666666666666</v>
          </cell>
          <cell r="AJ815">
            <v>3.6777777777777776</v>
          </cell>
        </row>
        <row r="816">
          <cell r="Z816">
            <v>57509</v>
          </cell>
          <cell r="AE816" t="str">
            <v>PWU</v>
          </cell>
          <cell r="AF816" t="str">
            <v>Regular</v>
          </cell>
          <cell r="AG816" t="str">
            <v>Business Support</v>
          </cell>
          <cell r="AI816">
            <v>38.858333333333334</v>
          </cell>
          <cell r="AJ816">
            <v>6.3111111111111109</v>
          </cell>
        </row>
        <row r="817">
          <cell r="Z817">
            <v>56123</v>
          </cell>
          <cell r="AE817" t="str">
            <v>MCP</v>
          </cell>
          <cell r="AF817" t="str">
            <v>Temporary</v>
          </cell>
          <cell r="AG817" t="str">
            <v>Supply Management Services</v>
          </cell>
          <cell r="AI817">
            <v>38.844444444444441</v>
          </cell>
          <cell r="AJ817">
            <v>0.31111111111111112</v>
          </cell>
        </row>
        <row r="818">
          <cell r="Z818">
            <v>89330</v>
          </cell>
          <cell r="AE818" t="str">
            <v>Society</v>
          </cell>
          <cell r="AF818" t="str">
            <v>Regular</v>
          </cell>
          <cell r="AG818" t="str">
            <v>Business Support</v>
          </cell>
          <cell r="AI818">
            <v>38.841666666666669</v>
          </cell>
          <cell r="AJ818">
            <v>2.0583333333333331</v>
          </cell>
        </row>
        <row r="819">
          <cell r="Z819">
            <v>85051</v>
          </cell>
          <cell r="AE819" t="str">
            <v>Society</v>
          </cell>
          <cell r="AF819" t="str">
            <v>Regular</v>
          </cell>
          <cell r="AG819" t="str">
            <v>Application Management</v>
          </cell>
          <cell r="AI819">
            <v>38.783333333333331</v>
          </cell>
          <cell r="AJ819">
            <v>4.3861111111111111</v>
          </cell>
        </row>
        <row r="820">
          <cell r="Z820">
            <v>85469</v>
          </cell>
          <cell r="AE820" t="str">
            <v>Society</v>
          </cell>
          <cell r="AF820" t="str">
            <v>Regular</v>
          </cell>
          <cell r="AG820" t="str">
            <v>Infrastructure Management</v>
          </cell>
          <cell r="AI820">
            <v>38.666666666666664</v>
          </cell>
          <cell r="AJ820">
            <v>2.9222222222222221</v>
          </cell>
        </row>
        <row r="821">
          <cell r="Z821">
            <v>49257</v>
          </cell>
          <cell r="AE821" t="str">
            <v>PWU</v>
          </cell>
          <cell r="AF821" t="str">
            <v>Regular</v>
          </cell>
          <cell r="AG821" t="str">
            <v>Finance &amp; Pay Services</v>
          </cell>
          <cell r="AI821">
            <v>38.652777777777779</v>
          </cell>
          <cell r="AJ821">
            <v>13.997222222222222</v>
          </cell>
        </row>
        <row r="822">
          <cell r="Z822">
            <v>62781</v>
          </cell>
          <cell r="AE822" t="str">
            <v>PWU</v>
          </cell>
          <cell r="AF822" t="str">
            <v>Regular</v>
          </cell>
          <cell r="AG822" t="str">
            <v>Infrastructure Management</v>
          </cell>
          <cell r="AI822">
            <v>38.652777777777779</v>
          </cell>
          <cell r="AJ822">
            <v>14.816666666666666</v>
          </cell>
        </row>
        <row r="823">
          <cell r="Z823">
            <v>73520</v>
          </cell>
          <cell r="AE823" t="str">
            <v>Society</v>
          </cell>
          <cell r="AF823" t="str">
            <v>Regular</v>
          </cell>
          <cell r="AG823" t="str">
            <v>Finance &amp; Pay Services</v>
          </cell>
          <cell r="AI823">
            <v>38.65</v>
          </cell>
          <cell r="AJ823">
            <v>15.308333333333334</v>
          </cell>
        </row>
        <row r="824">
          <cell r="Z824">
            <v>56812</v>
          </cell>
          <cell r="AE824" t="str">
            <v>PWU</v>
          </cell>
          <cell r="AF824" t="str">
            <v>Regular</v>
          </cell>
          <cell r="AG824" t="str">
            <v>Supply Management Services</v>
          </cell>
          <cell r="AI824">
            <v>38.619444444444447</v>
          </cell>
          <cell r="AJ824">
            <v>12.416666666666666</v>
          </cell>
        </row>
        <row r="825">
          <cell r="Z825">
            <v>49257</v>
          </cell>
          <cell r="AE825" t="str">
            <v>PWU</v>
          </cell>
          <cell r="AF825" t="str">
            <v>Regular</v>
          </cell>
          <cell r="AG825" t="str">
            <v>Finance &amp; Pay Services</v>
          </cell>
          <cell r="AI825">
            <v>38.613888888888887</v>
          </cell>
          <cell r="AJ825">
            <v>7.2138888888888886</v>
          </cell>
        </row>
        <row r="826">
          <cell r="Z826">
            <v>71850</v>
          </cell>
          <cell r="AE826" t="str">
            <v>Society</v>
          </cell>
          <cell r="AF826" t="str">
            <v>Regular</v>
          </cell>
          <cell r="AG826" t="str">
            <v>Application Management</v>
          </cell>
          <cell r="AI826">
            <v>38.56111111111111</v>
          </cell>
          <cell r="AJ826">
            <v>16.738888888888887</v>
          </cell>
        </row>
        <row r="827">
          <cell r="Z827">
            <v>46301</v>
          </cell>
          <cell r="AE827" t="str">
            <v>PWU</v>
          </cell>
          <cell r="AF827" t="str">
            <v>Regular</v>
          </cell>
          <cell r="AG827" t="str">
            <v>Finance &amp; Pay Services</v>
          </cell>
          <cell r="AI827">
            <v>38.519444444444446</v>
          </cell>
          <cell r="AJ827">
            <v>16.011111111111113</v>
          </cell>
        </row>
        <row r="828">
          <cell r="Z828">
            <v>68928</v>
          </cell>
          <cell r="AE828" t="str">
            <v>Society</v>
          </cell>
          <cell r="AF828" t="str">
            <v>Regular</v>
          </cell>
          <cell r="AG828" t="str">
            <v>Application Management</v>
          </cell>
          <cell r="AI828">
            <v>38.49722222222222</v>
          </cell>
          <cell r="AJ828">
            <v>3.3805555555555555</v>
          </cell>
        </row>
        <row r="829">
          <cell r="Z829">
            <v>83747</v>
          </cell>
          <cell r="AE829" t="str">
            <v>Society</v>
          </cell>
          <cell r="AF829" t="str">
            <v>Regular</v>
          </cell>
          <cell r="AG829" t="str">
            <v>Supply Management Services</v>
          </cell>
          <cell r="AI829">
            <v>38.49722222222222</v>
          </cell>
          <cell r="AJ829">
            <v>4.1055555555555552</v>
          </cell>
        </row>
        <row r="830">
          <cell r="Z830">
            <v>71328</v>
          </cell>
          <cell r="AE830" t="str">
            <v>Society</v>
          </cell>
          <cell r="AF830" t="str">
            <v>Regular</v>
          </cell>
          <cell r="AG830" t="str">
            <v>Finance &amp; Pay Services</v>
          </cell>
          <cell r="AI830">
            <v>38.469444444444441</v>
          </cell>
          <cell r="AJ830">
            <v>12.436111111111112</v>
          </cell>
        </row>
        <row r="831">
          <cell r="Z831">
            <v>49257</v>
          </cell>
          <cell r="AE831" t="str">
            <v>PWU</v>
          </cell>
          <cell r="AF831" t="str">
            <v>Regular</v>
          </cell>
          <cell r="AG831" t="str">
            <v>Finance &amp; Pay Services</v>
          </cell>
          <cell r="AI831">
            <v>38.427777777777777</v>
          </cell>
          <cell r="AJ831">
            <v>14.633333333333333</v>
          </cell>
        </row>
        <row r="832">
          <cell r="Z832">
            <v>66476</v>
          </cell>
          <cell r="AE832" t="str">
            <v>PWU</v>
          </cell>
          <cell r="AF832" t="str">
            <v>Regular</v>
          </cell>
          <cell r="AG832" t="str">
            <v>Supply Management Services</v>
          </cell>
          <cell r="AI832">
            <v>38.427777777777777</v>
          </cell>
          <cell r="AJ832">
            <v>16.038888888888888</v>
          </cell>
        </row>
        <row r="833">
          <cell r="Z833">
            <v>75189</v>
          </cell>
          <cell r="AE833" t="str">
            <v>Society</v>
          </cell>
          <cell r="AF833" t="str">
            <v>Regular</v>
          </cell>
          <cell r="AG833" t="str">
            <v>Application Management</v>
          </cell>
          <cell r="AI833">
            <v>38.422222222222224</v>
          </cell>
          <cell r="AJ833">
            <v>3.1222222222222222</v>
          </cell>
        </row>
        <row r="834">
          <cell r="Z834">
            <v>72580</v>
          </cell>
          <cell r="AE834" t="str">
            <v>Society</v>
          </cell>
          <cell r="AF834" t="str">
            <v>Regular</v>
          </cell>
          <cell r="AG834" t="str">
            <v>Infrastructure Management</v>
          </cell>
          <cell r="AI834">
            <v>38.405555555555559</v>
          </cell>
          <cell r="AJ834">
            <v>16.2</v>
          </cell>
        </row>
        <row r="835">
          <cell r="Z835">
            <v>83381</v>
          </cell>
          <cell r="AE835" t="str">
            <v>Society</v>
          </cell>
          <cell r="AF835" t="str">
            <v>Regular</v>
          </cell>
          <cell r="AG835" t="str">
            <v>Application Management</v>
          </cell>
          <cell r="AI835">
            <v>38.363888888888887</v>
          </cell>
          <cell r="AJ835">
            <v>15.95</v>
          </cell>
        </row>
        <row r="836">
          <cell r="Z836">
            <v>85469</v>
          </cell>
          <cell r="AE836" t="str">
            <v>Society</v>
          </cell>
          <cell r="AF836" t="str">
            <v>Regular</v>
          </cell>
          <cell r="AG836" t="str">
            <v>Application Management</v>
          </cell>
          <cell r="AI836">
            <v>38.319444444444443</v>
          </cell>
          <cell r="AJ836">
            <v>14.166666666666666</v>
          </cell>
        </row>
        <row r="837">
          <cell r="Z837">
            <v>71433</v>
          </cell>
          <cell r="AE837" t="str">
            <v>Society</v>
          </cell>
          <cell r="AF837" t="str">
            <v>Regular</v>
          </cell>
          <cell r="AG837" t="str">
            <v>Settlements</v>
          </cell>
          <cell r="AI837">
            <v>38.216666666666669</v>
          </cell>
          <cell r="AJ837">
            <v>13.380555555555556</v>
          </cell>
        </row>
        <row r="838">
          <cell r="Z838">
            <v>102061</v>
          </cell>
          <cell r="AE838" t="str">
            <v>Society</v>
          </cell>
          <cell r="AF838" t="str">
            <v>Regular</v>
          </cell>
          <cell r="AG838" t="str">
            <v>Finance &amp; Pay Services</v>
          </cell>
          <cell r="AI838">
            <v>38.119444444444447</v>
          </cell>
          <cell r="AJ838">
            <v>15.3</v>
          </cell>
        </row>
        <row r="839">
          <cell r="Z839">
            <v>48788</v>
          </cell>
          <cell r="AE839" t="str">
            <v>PWU</v>
          </cell>
          <cell r="AF839" t="str">
            <v>Regular</v>
          </cell>
          <cell r="AG839" t="str">
            <v>Project Delivery</v>
          </cell>
          <cell r="AI839">
            <v>38.111111111111114</v>
          </cell>
          <cell r="AJ839">
            <v>3.5861111111111112</v>
          </cell>
        </row>
        <row r="840">
          <cell r="Z840">
            <v>44153</v>
          </cell>
          <cell r="AE840" t="str">
            <v>PWU</v>
          </cell>
          <cell r="AF840" t="str">
            <v>Regular</v>
          </cell>
          <cell r="AG840" t="str">
            <v>Business Support</v>
          </cell>
          <cell r="AI840">
            <v>38.086111111111109</v>
          </cell>
          <cell r="AJ840">
            <v>5.1722222222222225</v>
          </cell>
        </row>
        <row r="841">
          <cell r="Z841">
            <v>62781</v>
          </cell>
          <cell r="AE841" t="str">
            <v>PWU</v>
          </cell>
          <cell r="AF841" t="str">
            <v>Regular</v>
          </cell>
          <cell r="AG841" t="str">
            <v>Infrastructure Management</v>
          </cell>
          <cell r="AI841">
            <v>38.044444444444444</v>
          </cell>
          <cell r="AJ841">
            <v>2.9222222222222221</v>
          </cell>
        </row>
        <row r="842">
          <cell r="Z842">
            <v>92043</v>
          </cell>
          <cell r="AE842" t="str">
            <v>Society</v>
          </cell>
          <cell r="AF842" t="str">
            <v>Regular</v>
          </cell>
          <cell r="AG842" t="str">
            <v>Application Management</v>
          </cell>
          <cell r="AI842">
            <v>37.991666666666667</v>
          </cell>
          <cell r="AJ842">
            <v>13.266666666666667</v>
          </cell>
        </row>
        <row r="843">
          <cell r="Z843">
            <v>94756</v>
          </cell>
          <cell r="AE843" t="str">
            <v>Society</v>
          </cell>
          <cell r="AF843" t="str">
            <v>Regular</v>
          </cell>
          <cell r="AG843" t="str">
            <v>Application Management</v>
          </cell>
          <cell r="AI843">
            <v>37.891666666666666</v>
          </cell>
          <cell r="AJ843">
            <v>16.719444444444445</v>
          </cell>
        </row>
        <row r="844">
          <cell r="Z844">
            <v>74010</v>
          </cell>
          <cell r="AE844" t="str">
            <v>Society</v>
          </cell>
          <cell r="AF844" t="str">
            <v>Regular</v>
          </cell>
          <cell r="AG844" t="str">
            <v>Application Management</v>
          </cell>
          <cell r="AI844">
            <v>37.87777777777778</v>
          </cell>
          <cell r="AJ844">
            <v>1.8972222222222221</v>
          </cell>
        </row>
        <row r="845">
          <cell r="Z845">
            <v>81607</v>
          </cell>
          <cell r="AE845" t="str">
            <v>Society</v>
          </cell>
          <cell r="AF845" t="str">
            <v>Regular</v>
          </cell>
          <cell r="AG845" t="str">
            <v>Business Support</v>
          </cell>
          <cell r="AI845">
            <v>37.763888888888886</v>
          </cell>
          <cell r="AJ845">
            <v>2.2305555555555556</v>
          </cell>
        </row>
        <row r="846">
          <cell r="Z846">
            <v>58659</v>
          </cell>
          <cell r="AE846" t="str">
            <v>PWU</v>
          </cell>
          <cell r="AF846" t="str">
            <v>Regular</v>
          </cell>
          <cell r="AG846" t="str">
            <v>CSO</v>
          </cell>
          <cell r="AI846">
            <v>37.711111111111109</v>
          </cell>
          <cell r="AJ846">
            <v>6.0138888888888893</v>
          </cell>
        </row>
        <row r="847">
          <cell r="Z847">
            <v>89330</v>
          </cell>
          <cell r="AE847" t="str">
            <v>Society</v>
          </cell>
          <cell r="AF847" t="str">
            <v>Regular</v>
          </cell>
          <cell r="AG847" t="str">
            <v>Application Management</v>
          </cell>
          <cell r="AI847">
            <v>37.613888888888887</v>
          </cell>
          <cell r="AJ847">
            <v>12.347222222222221</v>
          </cell>
        </row>
        <row r="848">
          <cell r="Z848">
            <v>74981</v>
          </cell>
          <cell r="AE848" t="str">
            <v>Society</v>
          </cell>
          <cell r="AF848" t="str">
            <v>Regular</v>
          </cell>
          <cell r="AG848" t="str">
            <v>Application Management</v>
          </cell>
          <cell r="AI848">
            <v>37.547222222222224</v>
          </cell>
          <cell r="AJ848">
            <v>3.3583333333333334</v>
          </cell>
        </row>
        <row r="849">
          <cell r="Z849">
            <v>43685</v>
          </cell>
          <cell r="AE849" t="str">
            <v>PWU</v>
          </cell>
          <cell r="AF849" t="str">
            <v>Regular</v>
          </cell>
          <cell r="AG849" t="str">
            <v>CSO</v>
          </cell>
          <cell r="AI849">
            <v>37.486111111111114</v>
          </cell>
          <cell r="AJ849">
            <v>11.505555555555556</v>
          </cell>
        </row>
        <row r="850">
          <cell r="Z850">
            <v>66789</v>
          </cell>
          <cell r="AE850" t="str">
            <v>PWU</v>
          </cell>
          <cell r="AF850" t="str">
            <v>Regular</v>
          </cell>
          <cell r="AG850" t="str">
            <v>Infrastructure Management</v>
          </cell>
          <cell r="AI850">
            <v>37.486111111111114</v>
          </cell>
          <cell r="AJ850">
            <v>5.708333333333333</v>
          </cell>
        </row>
        <row r="851">
          <cell r="Z851">
            <v>92982</v>
          </cell>
          <cell r="AE851" t="str">
            <v>Society</v>
          </cell>
          <cell r="AF851" t="str">
            <v>Regular</v>
          </cell>
          <cell r="AG851" t="str">
            <v>Infrastructure Management</v>
          </cell>
          <cell r="AI851">
            <v>37.475000000000001</v>
          </cell>
          <cell r="AJ851">
            <v>4.0694444444444446</v>
          </cell>
        </row>
        <row r="852">
          <cell r="Z852">
            <v>85469</v>
          </cell>
          <cell r="AE852" t="str">
            <v>Society</v>
          </cell>
          <cell r="AF852" t="str">
            <v>Temporary</v>
          </cell>
          <cell r="AG852" t="str">
            <v>Infrastructure Management</v>
          </cell>
          <cell r="AI852">
            <v>37.475000000000001</v>
          </cell>
          <cell r="AJ852">
            <v>0.92777777777777781</v>
          </cell>
        </row>
        <row r="853">
          <cell r="Z853">
            <v>43685</v>
          </cell>
          <cell r="AE853" t="str">
            <v>PWU</v>
          </cell>
          <cell r="AF853" t="str">
            <v>Regular</v>
          </cell>
          <cell r="AG853" t="str">
            <v>CSO</v>
          </cell>
          <cell r="AI853">
            <v>37.469444444444441</v>
          </cell>
          <cell r="AJ853">
            <v>13.411111111111111</v>
          </cell>
        </row>
        <row r="854">
          <cell r="Z854">
            <v>75816</v>
          </cell>
          <cell r="AE854" t="str">
            <v>Society</v>
          </cell>
          <cell r="AF854" t="str">
            <v>Regular</v>
          </cell>
          <cell r="AG854" t="str">
            <v>Application Management</v>
          </cell>
          <cell r="AI854">
            <v>37.461111111111109</v>
          </cell>
          <cell r="AJ854">
            <v>3.5472222222222221</v>
          </cell>
        </row>
        <row r="855">
          <cell r="Z855">
            <v>41065</v>
          </cell>
          <cell r="AE855" t="str">
            <v>PWU</v>
          </cell>
          <cell r="AF855" t="str">
            <v>Temporary</v>
          </cell>
          <cell r="AG855" t="str">
            <v>Finance &amp; Pay Services</v>
          </cell>
          <cell r="AI855">
            <v>37.458333333333336</v>
          </cell>
          <cell r="AJ855">
            <v>0.30555555555555558</v>
          </cell>
        </row>
        <row r="856">
          <cell r="Z856">
            <v>64336</v>
          </cell>
          <cell r="AE856" t="str">
            <v>Society</v>
          </cell>
          <cell r="AF856" t="str">
            <v>Regular</v>
          </cell>
          <cell r="AG856" t="str">
            <v>Application Management</v>
          </cell>
          <cell r="AI856">
            <v>37.427777777777777</v>
          </cell>
          <cell r="AJ856">
            <v>3.5166666666666666</v>
          </cell>
        </row>
        <row r="857">
          <cell r="Z857">
            <v>58659</v>
          </cell>
          <cell r="AE857" t="str">
            <v>PWU</v>
          </cell>
          <cell r="AF857" t="str">
            <v>Regular</v>
          </cell>
          <cell r="AG857" t="str">
            <v>Infrastructure Management</v>
          </cell>
          <cell r="AI857">
            <v>37.419444444444444</v>
          </cell>
          <cell r="AJ857">
            <v>3.7055555555555557</v>
          </cell>
        </row>
        <row r="858">
          <cell r="Z858">
            <v>79364</v>
          </cell>
          <cell r="AE858" t="str">
            <v>Society</v>
          </cell>
          <cell r="AF858" t="str">
            <v>Regular</v>
          </cell>
          <cell r="AG858" t="str">
            <v>Application Management</v>
          </cell>
          <cell r="AI858">
            <v>37.31666666666667</v>
          </cell>
          <cell r="AJ858">
            <v>3.7250000000000001</v>
          </cell>
        </row>
        <row r="859">
          <cell r="Z859">
            <v>78268</v>
          </cell>
          <cell r="AE859" t="str">
            <v>Society</v>
          </cell>
          <cell r="AF859" t="str">
            <v>Regular</v>
          </cell>
          <cell r="AG859" t="str">
            <v>Application Management</v>
          </cell>
          <cell r="AI859">
            <v>37.305555555555557</v>
          </cell>
          <cell r="AJ859">
            <v>1.5555555555555556</v>
          </cell>
        </row>
        <row r="860">
          <cell r="Z860">
            <v>87190</v>
          </cell>
          <cell r="AE860" t="str">
            <v>Society</v>
          </cell>
          <cell r="AF860" t="str">
            <v>Regular</v>
          </cell>
          <cell r="AG860" t="str">
            <v>Application Management</v>
          </cell>
          <cell r="AI860">
            <v>37.266666666666666</v>
          </cell>
          <cell r="AJ860">
            <v>13.71111111111111</v>
          </cell>
        </row>
        <row r="861">
          <cell r="Z861">
            <v>45729</v>
          </cell>
          <cell r="AE861" t="str">
            <v>PWU</v>
          </cell>
          <cell r="AF861" t="str">
            <v>Regular</v>
          </cell>
          <cell r="AG861" t="str">
            <v>Finance &amp; Pay Services</v>
          </cell>
          <cell r="AI861">
            <v>37.263888888888886</v>
          </cell>
          <cell r="AJ861">
            <v>4.8388888888888886</v>
          </cell>
        </row>
        <row r="862">
          <cell r="Z862">
            <v>50078</v>
          </cell>
          <cell r="AE862" t="str">
            <v>PWU</v>
          </cell>
          <cell r="AF862" t="str">
            <v>Temporary</v>
          </cell>
          <cell r="AG862" t="str">
            <v>Finance &amp; Pay Services</v>
          </cell>
          <cell r="AI862">
            <v>37.263888888888886</v>
          </cell>
          <cell r="AJ862">
            <v>0.92500000000000004</v>
          </cell>
        </row>
        <row r="863">
          <cell r="Z863">
            <v>66789</v>
          </cell>
          <cell r="AE863" t="str">
            <v>PWU</v>
          </cell>
          <cell r="AF863" t="str">
            <v>Regular</v>
          </cell>
          <cell r="AG863" t="str">
            <v>Infrastructure Management</v>
          </cell>
          <cell r="AI863">
            <v>37.258333333333333</v>
          </cell>
          <cell r="AJ863">
            <v>3.411111111111111</v>
          </cell>
        </row>
        <row r="864">
          <cell r="Z864">
            <v>52158</v>
          </cell>
          <cell r="AE864" t="str">
            <v>PWU</v>
          </cell>
          <cell r="AF864" t="str">
            <v>Regular</v>
          </cell>
          <cell r="AG864" t="str">
            <v>Finance &amp; Pay Services</v>
          </cell>
          <cell r="AI864">
            <v>37.24722222222222</v>
          </cell>
          <cell r="AJ864">
            <v>5.5861111111111112</v>
          </cell>
        </row>
        <row r="865">
          <cell r="Z865">
            <v>81764</v>
          </cell>
          <cell r="AE865" t="str">
            <v>Society</v>
          </cell>
          <cell r="AF865" t="str">
            <v>Regular</v>
          </cell>
          <cell r="AG865" t="str">
            <v>Infrastructure Management</v>
          </cell>
          <cell r="AI865">
            <v>37.236111111111114</v>
          </cell>
          <cell r="AJ865">
            <v>13.519444444444444</v>
          </cell>
        </row>
        <row r="866">
          <cell r="Z866">
            <v>37544</v>
          </cell>
          <cell r="AE866" t="str">
            <v>PWU</v>
          </cell>
          <cell r="AF866" t="str">
            <v>Regular</v>
          </cell>
          <cell r="AG866" t="str">
            <v>Business Support</v>
          </cell>
          <cell r="AI866">
            <v>37.233333333333334</v>
          </cell>
          <cell r="AJ866">
            <v>17.763888888888889</v>
          </cell>
        </row>
        <row r="867">
          <cell r="Z867">
            <v>82964</v>
          </cell>
          <cell r="AE867" t="str">
            <v>Society</v>
          </cell>
          <cell r="AF867" t="str">
            <v>Regular</v>
          </cell>
          <cell r="AG867" t="str">
            <v>Application Management</v>
          </cell>
          <cell r="AI867">
            <v>37.211111111111109</v>
          </cell>
          <cell r="AJ867">
            <v>15.425000000000001</v>
          </cell>
        </row>
        <row r="868">
          <cell r="Z868">
            <v>66789</v>
          </cell>
          <cell r="AE868" t="str">
            <v>PWU</v>
          </cell>
          <cell r="AF868" t="str">
            <v>Regular</v>
          </cell>
          <cell r="AG868" t="str">
            <v>Infrastructure Management</v>
          </cell>
          <cell r="AI868">
            <v>37.200000000000003</v>
          </cell>
          <cell r="AJ868">
            <v>2.1444444444444444</v>
          </cell>
        </row>
        <row r="869">
          <cell r="Z869">
            <v>74981</v>
          </cell>
          <cell r="AE869" t="str">
            <v>Society</v>
          </cell>
          <cell r="AF869" t="str">
            <v>Temporary</v>
          </cell>
          <cell r="AG869" t="str">
            <v>Application Management</v>
          </cell>
          <cell r="AI869">
            <v>37.18888888888889</v>
          </cell>
          <cell r="AJ869">
            <v>1.1083333333333334</v>
          </cell>
        </row>
        <row r="870">
          <cell r="Z870">
            <v>45071</v>
          </cell>
          <cell r="AE870" t="str">
            <v>PWU</v>
          </cell>
          <cell r="AF870" t="str">
            <v>Regular</v>
          </cell>
          <cell r="AG870" t="str">
            <v>CSO</v>
          </cell>
          <cell r="AI870">
            <v>37.116666666666667</v>
          </cell>
          <cell r="AJ870">
            <v>8.7472222222222218</v>
          </cell>
        </row>
        <row r="871">
          <cell r="Z871">
            <v>87190</v>
          </cell>
          <cell r="AE871" t="str">
            <v>Society</v>
          </cell>
          <cell r="AF871" t="str">
            <v>Regular</v>
          </cell>
          <cell r="AG871" t="str">
            <v>Application Management</v>
          </cell>
          <cell r="AI871">
            <v>37.097222222222221</v>
          </cell>
          <cell r="AJ871">
            <v>4.2027777777777775</v>
          </cell>
        </row>
        <row r="872">
          <cell r="Z872">
            <v>51902</v>
          </cell>
          <cell r="AE872" t="str">
            <v>PWU</v>
          </cell>
          <cell r="AF872" t="str">
            <v>Regular</v>
          </cell>
          <cell r="AG872" t="str">
            <v>Business Support</v>
          </cell>
          <cell r="AI872">
            <v>37.094444444444441</v>
          </cell>
          <cell r="AJ872">
            <v>15.225</v>
          </cell>
        </row>
        <row r="873">
          <cell r="Z873">
            <v>49257</v>
          </cell>
          <cell r="AE873" t="str">
            <v>PWU</v>
          </cell>
          <cell r="AF873" t="str">
            <v>Regular</v>
          </cell>
          <cell r="AG873" t="str">
            <v>Business Support</v>
          </cell>
          <cell r="AI873">
            <v>37.075000000000003</v>
          </cell>
          <cell r="AJ873">
            <v>4.0305555555555559</v>
          </cell>
        </row>
        <row r="874">
          <cell r="Z874">
            <v>60914</v>
          </cell>
          <cell r="AE874" t="str">
            <v>PWU</v>
          </cell>
          <cell r="AF874" t="str">
            <v>Regular</v>
          </cell>
          <cell r="AG874" t="str">
            <v>Infrastructure Management</v>
          </cell>
          <cell r="AI874">
            <v>37.075000000000003</v>
          </cell>
          <cell r="AJ874">
            <v>3.0166666666666666</v>
          </cell>
        </row>
        <row r="875">
          <cell r="Z875">
            <v>46980</v>
          </cell>
          <cell r="AE875" t="str">
            <v>MCP</v>
          </cell>
          <cell r="AF875" t="str">
            <v>Regular</v>
          </cell>
          <cell r="AG875" t="str">
            <v>Project Delivery</v>
          </cell>
          <cell r="AI875">
            <v>37.033333333333331</v>
          </cell>
          <cell r="AJ875">
            <v>7.5444444444444443</v>
          </cell>
        </row>
        <row r="876">
          <cell r="Z876">
            <v>92304</v>
          </cell>
          <cell r="AE876" t="str">
            <v>Society</v>
          </cell>
          <cell r="AF876" t="str">
            <v>Regular</v>
          </cell>
          <cell r="AG876" t="str">
            <v>Finance &amp; Pay Services</v>
          </cell>
          <cell r="AI876">
            <v>37.022222222222226</v>
          </cell>
          <cell r="AJ876">
            <v>4.1166666666666663</v>
          </cell>
        </row>
        <row r="877">
          <cell r="Z877">
            <v>50078</v>
          </cell>
          <cell r="AE877" t="str">
            <v>PWU</v>
          </cell>
          <cell r="AF877" t="str">
            <v>Temporary</v>
          </cell>
          <cell r="AG877" t="str">
            <v>Finance &amp; Pay Services</v>
          </cell>
          <cell r="AI877">
            <v>37.022222222222226</v>
          </cell>
          <cell r="AJ877">
            <v>0.11666666666666667</v>
          </cell>
        </row>
        <row r="878">
          <cell r="Z878">
            <v>84216</v>
          </cell>
          <cell r="AE878" t="str">
            <v>Society</v>
          </cell>
          <cell r="AF878" t="str">
            <v>Regular</v>
          </cell>
          <cell r="AG878" t="str">
            <v>Application Management</v>
          </cell>
          <cell r="AI878">
            <v>37.016666666666666</v>
          </cell>
          <cell r="AJ878">
            <v>13.266666666666667</v>
          </cell>
        </row>
        <row r="879">
          <cell r="Z879">
            <v>66789</v>
          </cell>
          <cell r="AE879" t="str">
            <v>PWU</v>
          </cell>
          <cell r="AF879" t="str">
            <v>Regular</v>
          </cell>
          <cell r="AG879" t="str">
            <v>Infrastructure Management</v>
          </cell>
          <cell r="AI879">
            <v>37.011111111111113</v>
          </cell>
          <cell r="AJ879">
            <v>15.847222222222221</v>
          </cell>
        </row>
        <row r="880">
          <cell r="Z880">
            <v>50078</v>
          </cell>
          <cell r="AE880" t="str">
            <v>PWU</v>
          </cell>
          <cell r="AF880" t="str">
            <v>Temporary</v>
          </cell>
          <cell r="AG880" t="str">
            <v>Finance &amp; Pay Services</v>
          </cell>
          <cell r="AI880">
            <v>37</v>
          </cell>
          <cell r="AJ880">
            <v>0.88055555555555554</v>
          </cell>
        </row>
        <row r="881">
          <cell r="Z881">
            <v>84216</v>
          </cell>
          <cell r="AE881" t="str">
            <v>Society</v>
          </cell>
          <cell r="AF881" t="str">
            <v>Regular</v>
          </cell>
          <cell r="AG881" t="str">
            <v>Application Management</v>
          </cell>
          <cell r="AI881">
            <v>36.980555555555554</v>
          </cell>
          <cell r="AJ881">
            <v>13.002777777777778</v>
          </cell>
        </row>
        <row r="882">
          <cell r="Z882">
            <v>52158</v>
          </cell>
          <cell r="AE882" t="str">
            <v>PWU</v>
          </cell>
          <cell r="AF882" t="str">
            <v>Regular</v>
          </cell>
          <cell r="AG882" t="str">
            <v>Supply Management Services</v>
          </cell>
          <cell r="AI882">
            <v>36.93333333333333</v>
          </cell>
          <cell r="AJ882">
            <v>17.06388888888889</v>
          </cell>
        </row>
        <row r="883">
          <cell r="Z883">
            <v>89747</v>
          </cell>
          <cell r="AE883" t="str">
            <v>Society</v>
          </cell>
          <cell r="AF883" t="str">
            <v>Regular</v>
          </cell>
          <cell r="AG883" t="str">
            <v>Infrastructure Management</v>
          </cell>
          <cell r="AI883">
            <v>36.888888888888886</v>
          </cell>
          <cell r="AJ883">
            <v>4.125</v>
          </cell>
        </row>
        <row r="884">
          <cell r="Z884">
            <v>66789</v>
          </cell>
          <cell r="AE884" t="str">
            <v>PWU</v>
          </cell>
          <cell r="AF884" t="str">
            <v>Regular</v>
          </cell>
          <cell r="AG884" t="str">
            <v>Infrastructure Management</v>
          </cell>
          <cell r="AI884">
            <v>36.863888888888887</v>
          </cell>
          <cell r="AJ884">
            <v>5.6055555555555552</v>
          </cell>
        </row>
        <row r="885">
          <cell r="Z885">
            <v>58659</v>
          </cell>
          <cell r="AE885" t="str">
            <v>PWU</v>
          </cell>
          <cell r="AF885" t="str">
            <v>Regular</v>
          </cell>
          <cell r="AG885" t="str">
            <v>CSO</v>
          </cell>
          <cell r="AI885">
            <v>36.777777777777779</v>
          </cell>
          <cell r="AJ885">
            <v>6.0888888888888886</v>
          </cell>
        </row>
        <row r="886">
          <cell r="Z886">
            <v>51902</v>
          </cell>
          <cell r="AE886" t="str">
            <v>PWU</v>
          </cell>
          <cell r="AF886" t="str">
            <v>Regular</v>
          </cell>
          <cell r="AG886" t="str">
            <v>Project Delivery</v>
          </cell>
          <cell r="AI886">
            <v>36.769444444444446</v>
          </cell>
          <cell r="AJ886">
            <v>3.8583333333333334</v>
          </cell>
        </row>
        <row r="887">
          <cell r="Z887">
            <v>78164</v>
          </cell>
          <cell r="AE887" t="str">
            <v>Society</v>
          </cell>
          <cell r="AF887" t="str">
            <v>Regular</v>
          </cell>
          <cell r="AG887" t="str">
            <v>Infrastructure Management</v>
          </cell>
          <cell r="AI887">
            <v>36.766666666666666</v>
          </cell>
          <cell r="AJ887">
            <v>18.116666666666667</v>
          </cell>
        </row>
        <row r="888">
          <cell r="Z888">
            <v>85051</v>
          </cell>
          <cell r="AE888" t="str">
            <v>Society</v>
          </cell>
          <cell r="AF888" t="str">
            <v>Regular</v>
          </cell>
          <cell r="AG888" t="str">
            <v>Infrastructure Management</v>
          </cell>
          <cell r="AI888">
            <v>36.75277777777778</v>
          </cell>
          <cell r="AJ888">
            <v>14.252777777777778</v>
          </cell>
        </row>
        <row r="889">
          <cell r="Z889">
            <v>92500</v>
          </cell>
          <cell r="AE889" t="str">
            <v>MCP</v>
          </cell>
          <cell r="AF889" t="str">
            <v>Regular</v>
          </cell>
          <cell r="AG889" t="str">
            <v>Infrastructure Management</v>
          </cell>
          <cell r="AI889">
            <v>36.741666666666667</v>
          </cell>
          <cell r="AJ889">
            <v>13.633333333333333</v>
          </cell>
        </row>
        <row r="890">
          <cell r="Z890">
            <v>81660</v>
          </cell>
          <cell r="AE890" t="str">
            <v>Society</v>
          </cell>
          <cell r="AF890" t="str">
            <v>Regular</v>
          </cell>
          <cell r="AG890" t="str">
            <v>Infrastructure Management</v>
          </cell>
          <cell r="AI890">
            <v>36.708333333333336</v>
          </cell>
          <cell r="AJ890">
            <v>13.858333333333333</v>
          </cell>
        </row>
        <row r="891">
          <cell r="Z891">
            <v>76911</v>
          </cell>
          <cell r="AE891" t="str">
            <v>Society</v>
          </cell>
          <cell r="AF891" t="str">
            <v>Regular</v>
          </cell>
          <cell r="AG891" t="str">
            <v>Finance &amp; Pay Services</v>
          </cell>
          <cell r="AI891">
            <v>36.705555555555556</v>
          </cell>
          <cell r="AJ891">
            <v>4.1944444444444446</v>
          </cell>
        </row>
        <row r="892">
          <cell r="Z892">
            <v>63606</v>
          </cell>
          <cell r="AE892" t="str">
            <v>Society</v>
          </cell>
          <cell r="AF892" t="str">
            <v>Regular</v>
          </cell>
          <cell r="AG892" t="str">
            <v>Application Management</v>
          </cell>
          <cell r="AI892">
            <v>36.661111111111111</v>
          </cell>
          <cell r="AJ892">
            <v>2.4527777777777779</v>
          </cell>
        </row>
        <row r="893">
          <cell r="Z893">
            <v>81660</v>
          </cell>
          <cell r="AE893" t="str">
            <v>Society</v>
          </cell>
          <cell r="AF893" t="str">
            <v>Temporary</v>
          </cell>
          <cell r="AG893" t="str">
            <v>Application Management</v>
          </cell>
          <cell r="AI893">
            <v>36.658333333333331</v>
          </cell>
          <cell r="AJ893">
            <v>0.67222222222222228</v>
          </cell>
        </row>
        <row r="894">
          <cell r="Z894">
            <v>81764</v>
          </cell>
          <cell r="AE894" t="str">
            <v>Society</v>
          </cell>
          <cell r="AF894" t="str">
            <v>Regular</v>
          </cell>
          <cell r="AG894" t="str">
            <v>Application Management</v>
          </cell>
          <cell r="AI894">
            <v>36.65</v>
          </cell>
          <cell r="AJ894">
            <v>13.708333333333334</v>
          </cell>
        </row>
        <row r="895">
          <cell r="Z895">
            <v>58659</v>
          </cell>
          <cell r="AE895" t="str">
            <v>PWU</v>
          </cell>
          <cell r="AF895" t="str">
            <v>Regular</v>
          </cell>
          <cell r="AG895" t="str">
            <v>CSO</v>
          </cell>
          <cell r="AI895">
            <v>36.638888888888886</v>
          </cell>
          <cell r="AJ895">
            <v>5.6861111111111109</v>
          </cell>
        </row>
        <row r="896">
          <cell r="Z896">
            <v>69919</v>
          </cell>
          <cell r="AE896" t="str">
            <v>Society</v>
          </cell>
          <cell r="AF896" t="str">
            <v>Temporary</v>
          </cell>
          <cell r="AG896" t="str">
            <v>Application Management</v>
          </cell>
          <cell r="AI896">
            <v>36.630555555555553</v>
          </cell>
          <cell r="AJ896">
            <v>0.41944444444444445</v>
          </cell>
        </row>
        <row r="897">
          <cell r="Z897">
            <v>46301</v>
          </cell>
          <cell r="AE897" t="str">
            <v>PWU</v>
          </cell>
          <cell r="AF897" t="str">
            <v>Regular</v>
          </cell>
          <cell r="AG897" t="str">
            <v>Finance &amp; Pay Services</v>
          </cell>
          <cell r="AI897">
            <v>36.602777777777774</v>
          </cell>
          <cell r="AJ897">
            <v>4.8861111111111111</v>
          </cell>
        </row>
        <row r="898">
          <cell r="Z898">
            <v>76911</v>
          </cell>
          <cell r="AE898" t="str">
            <v>Society</v>
          </cell>
          <cell r="AF898" t="str">
            <v>Regular</v>
          </cell>
          <cell r="AG898" t="str">
            <v>Finance &amp; Pay Services</v>
          </cell>
          <cell r="AI898">
            <v>36.591666666666669</v>
          </cell>
          <cell r="AJ898">
            <v>1.0027777777777778</v>
          </cell>
        </row>
        <row r="899">
          <cell r="Z899">
            <v>52158</v>
          </cell>
          <cell r="AE899" t="str">
            <v>PWU</v>
          </cell>
          <cell r="AF899" t="str">
            <v>Regular</v>
          </cell>
          <cell r="AG899" t="str">
            <v>Finance &amp; Pay Services</v>
          </cell>
          <cell r="AI899">
            <v>36.569444444444443</v>
          </cell>
          <cell r="AJ899">
            <v>17.661111111111111</v>
          </cell>
        </row>
        <row r="900">
          <cell r="Z900">
            <v>72946</v>
          </cell>
          <cell r="AE900" t="str">
            <v>Society</v>
          </cell>
          <cell r="AF900" t="str">
            <v>Regular</v>
          </cell>
          <cell r="AG900" t="str">
            <v>Finance &amp; Pay Services</v>
          </cell>
          <cell r="AI900">
            <v>36.530555555555559</v>
          </cell>
          <cell r="AJ900">
            <v>1.1944444444444444</v>
          </cell>
        </row>
        <row r="901">
          <cell r="Z901">
            <v>79938</v>
          </cell>
          <cell r="AE901" t="str">
            <v>Society</v>
          </cell>
          <cell r="AF901" t="str">
            <v>Regular</v>
          </cell>
          <cell r="AG901" t="str">
            <v>Application Management</v>
          </cell>
          <cell r="AI901">
            <v>36.491666666666667</v>
          </cell>
          <cell r="AJ901">
            <v>1.4333333333333333</v>
          </cell>
        </row>
        <row r="902">
          <cell r="Z902">
            <v>66580</v>
          </cell>
          <cell r="AE902" t="str">
            <v>Society</v>
          </cell>
          <cell r="AF902" t="str">
            <v>Regular</v>
          </cell>
          <cell r="AG902" t="str">
            <v>Infrastructure Management</v>
          </cell>
          <cell r="AI902">
            <v>36.486111111111114</v>
          </cell>
          <cell r="AJ902">
            <v>4.5694444444444446</v>
          </cell>
        </row>
        <row r="903">
          <cell r="Z903">
            <v>50078</v>
          </cell>
          <cell r="AE903" t="str">
            <v>PWU</v>
          </cell>
          <cell r="AF903" t="str">
            <v>Temporary</v>
          </cell>
          <cell r="AG903" t="str">
            <v>Finance &amp; Pay Services</v>
          </cell>
          <cell r="AI903">
            <v>36.483333333333334</v>
          </cell>
          <cell r="AJ903">
            <v>0.92500000000000004</v>
          </cell>
        </row>
        <row r="904">
          <cell r="Z904">
            <v>78998</v>
          </cell>
          <cell r="AE904" t="str">
            <v>Society</v>
          </cell>
          <cell r="AF904" t="str">
            <v>Regular</v>
          </cell>
          <cell r="AG904" t="str">
            <v>Infrastructure Management</v>
          </cell>
          <cell r="AI904">
            <v>36.475000000000001</v>
          </cell>
          <cell r="AJ904">
            <v>14.447222222222223</v>
          </cell>
        </row>
        <row r="905">
          <cell r="Z905">
            <v>78581</v>
          </cell>
          <cell r="AE905" t="str">
            <v>Society</v>
          </cell>
          <cell r="AF905" t="str">
            <v>Regular</v>
          </cell>
          <cell r="AG905" t="str">
            <v>Infrastructure Management</v>
          </cell>
          <cell r="AI905">
            <v>36.402777777777779</v>
          </cell>
          <cell r="AJ905">
            <v>2.1694444444444443</v>
          </cell>
        </row>
        <row r="906">
          <cell r="Z906">
            <v>72633</v>
          </cell>
          <cell r="AE906" t="str">
            <v>Society</v>
          </cell>
          <cell r="AF906" t="str">
            <v>Temporary</v>
          </cell>
          <cell r="AG906" t="str">
            <v>Finance &amp; Pay Services</v>
          </cell>
          <cell r="AI906">
            <v>36.397222222222226</v>
          </cell>
          <cell r="AJ906">
            <v>0.96111111111111114</v>
          </cell>
        </row>
        <row r="907">
          <cell r="Z907">
            <v>55387</v>
          </cell>
          <cell r="AE907" t="str">
            <v>PWU</v>
          </cell>
          <cell r="AF907" t="str">
            <v>Regular</v>
          </cell>
          <cell r="AG907" t="str">
            <v>Finance &amp; Pay Services</v>
          </cell>
          <cell r="AI907">
            <v>36.388888888888886</v>
          </cell>
          <cell r="AJ907">
            <v>13.675000000000001</v>
          </cell>
        </row>
        <row r="908">
          <cell r="Z908">
            <v>105000</v>
          </cell>
          <cell r="AE908" t="str">
            <v>MCP</v>
          </cell>
          <cell r="AF908" t="str">
            <v>Regular</v>
          </cell>
          <cell r="AG908" t="str">
            <v>Infrastructure Management</v>
          </cell>
          <cell r="AI908">
            <v>36.305555555555557</v>
          </cell>
          <cell r="AJ908">
            <v>13.230555555555556</v>
          </cell>
        </row>
        <row r="909">
          <cell r="Z909">
            <v>53694</v>
          </cell>
          <cell r="AE909" t="str">
            <v>PWU</v>
          </cell>
          <cell r="AF909" t="str">
            <v>Temporary</v>
          </cell>
          <cell r="AG909" t="str">
            <v>Infrastructure Management</v>
          </cell>
          <cell r="AI909">
            <v>36.299999999999997</v>
          </cell>
          <cell r="AJ909">
            <v>0.69722222222222219</v>
          </cell>
        </row>
        <row r="910">
          <cell r="Z910">
            <v>26715</v>
          </cell>
          <cell r="AE910" t="str">
            <v>PWU</v>
          </cell>
          <cell r="AF910" t="str">
            <v>Regular</v>
          </cell>
          <cell r="AG910" t="str">
            <v>Infrastructure Management</v>
          </cell>
          <cell r="AI910">
            <v>36.269444444444446</v>
          </cell>
          <cell r="AJ910">
            <v>14.480555555555556</v>
          </cell>
        </row>
        <row r="911">
          <cell r="Z911">
            <v>95226</v>
          </cell>
          <cell r="AE911" t="str">
            <v>Society</v>
          </cell>
          <cell r="AF911" t="str">
            <v>Regular</v>
          </cell>
          <cell r="AG911" t="str">
            <v>Infrastructure Management</v>
          </cell>
          <cell r="AI911">
            <v>36.241666666666667</v>
          </cell>
          <cell r="AJ911">
            <v>13.458333333333334</v>
          </cell>
        </row>
        <row r="912">
          <cell r="Z912">
            <v>70598</v>
          </cell>
          <cell r="AE912" t="str">
            <v>Society</v>
          </cell>
          <cell r="AF912" t="str">
            <v>Regular</v>
          </cell>
          <cell r="AG912" t="str">
            <v>Infrastructure Management</v>
          </cell>
          <cell r="AI912">
            <v>36.094444444444441</v>
          </cell>
          <cell r="AJ912">
            <v>3.4194444444444443</v>
          </cell>
        </row>
        <row r="913">
          <cell r="Z913">
            <v>74876</v>
          </cell>
          <cell r="AE913" t="str">
            <v>Society</v>
          </cell>
          <cell r="AF913" t="str">
            <v>Regular</v>
          </cell>
          <cell r="AG913" t="str">
            <v>Application Management</v>
          </cell>
          <cell r="AI913">
            <v>36.091666666666669</v>
          </cell>
          <cell r="AJ913">
            <v>4.7805555555555559</v>
          </cell>
        </row>
        <row r="914">
          <cell r="Z914">
            <v>66789</v>
          </cell>
          <cell r="AE914" t="str">
            <v>PWU</v>
          </cell>
          <cell r="AF914" t="str">
            <v>Regular</v>
          </cell>
          <cell r="AG914" t="str">
            <v>Infrastructure Management</v>
          </cell>
          <cell r="AI914">
            <v>36.077777777777776</v>
          </cell>
          <cell r="AJ914">
            <v>16.31111111111111</v>
          </cell>
        </row>
        <row r="915">
          <cell r="Z915">
            <v>66789</v>
          </cell>
          <cell r="AE915" t="str">
            <v>PWU</v>
          </cell>
          <cell r="AF915" t="str">
            <v>Regular</v>
          </cell>
          <cell r="AG915" t="str">
            <v>Infrastructure Management</v>
          </cell>
          <cell r="AI915">
            <v>36.06111111111111</v>
          </cell>
          <cell r="AJ915">
            <v>1.4166666666666667</v>
          </cell>
        </row>
        <row r="916">
          <cell r="Z916">
            <v>69398</v>
          </cell>
          <cell r="AE916" t="str">
            <v>Society</v>
          </cell>
          <cell r="AF916" t="str">
            <v>Regular</v>
          </cell>
          <cell r="AG916" t="str">
            <v>Application Management</v>
          </cell>
          <cell r="AI916">
            <v>36.038888888888891</v>
          </cell>
          <cell r="AJ916">
            <v>4.2972222222222225</v>
          </cell>
        </row>
        <row r="917">
          <cell r="Z917">
            <v>92982</v>
          </cell>
          <cell r="AE917" t="str">
            <v>Society</v>
          </cell>
          <cell r="AF917" t="str">
            <v>Regular</v>
          </cell>
          <cell r="AG917" t="str">
            <v>Finance &amp; Pay Services</v>
          </cell>
          <cell r="AI917">
            <v>36.036111111111111</v>
          </cell>
          <cell r="AJ917">
            <v>1.2333333333333334</v>
          </cell>
        </row>
        <row r="918">
          <cell r="Z918">
            <v>70830</v>
          </cell>
          <cell r="AE918" t="str">
            <v>MCP</v>
          </cell>
          <cell r="AF918" t="str">
            <v>Regular</v>
          </cell>
          <cell r="AG918" t="str">
            <v>Finance &amp; Pay Services</v>
          </cell>
          <cell r="AI918">
            <v>36.027777777777779</v>
          </cell>
          <cell r="AJ918">
            <v>7.2333333333333334</v>
          </cell>
        </row>
        <row r="919">
          <cell r="Z919">
            <v>55387</v>
          </cell>
          <cell r="AE919" t="str">
            <v>PWU</v>
          </cell>
          <cell r="AF919" t="str">
            <v>Regular</v>
          </cell>
          <cell r="AG919" t="str">
            <v>CSO</v>
          </cell>
          <cell r="AI919">
            <v>35.988888888888887</v>
          </cell>
          <cell r="AJ919">
            <v>4.8527777777777779</v>
          </cell>
        </row>
        <row r="920">
          <cell r="Z920">
            <v>86773</v>
          </cell>
          <cell r="AE920" t="str">
            <v>Society</v>
          </cell>
          <cell r="AF920" t="str">
            <v>Regular</v>
          </cell>
          <cell r="AG920" t="str">
            <v>Infrastructure Management</v>
          </cell>
          <cell r="AI920">
            <v>35.988888888888887</v>
          </cell>
          <cell r="AJ920">
            <v>13.16388888888889</v>
          </cell>
        </row>
        <row r="921">
          <cell r="Z921">
            <v>44193</v>
          </cell>
          <cell r="AE921" t="str">
            <v>Society</v>
          </cell>
          <cell r="AF921" t="str">
            <v>Regular</v>
          </cell>
          <cell r="AG921" t="str">
            <v>Business Support</v>
          </cell>
          <cell r="AI921">
            <v>35.969444444444441</v>
          </cell>
          <cell r="AJ921">
            <v>17.005555555555556</v>
          </cell>
        </row>
        <row r="922">
          <cell r="Z922">
            <v>69606</v>
          </cell>
          <cell r="AE922" t="str">
            <v>Society</v>
          </cell>
          <cell r="AF922" t="str">
            <v>Regular</v>
          </cell>
          <cell r="AG922" t="str">
            <v>Infrastructure Management</v>
          </cell>
          <cell r="AI922">
            <v>35.969444444444441</v>
          </cell>
          <cell r="AJ922">
            <v>3.4750000000000001</v>
          </cell>
        </row>
        <row r="923">
          <cell r="Z923">
            <v>83381</v>
          </cell>
          <cell r="AE923" t="str">
            <v>Society</v>
          </cell>
          <cell r="AF923" t="str">
            <v>Regular</v>
          </cell>
          <cell r="AG923" t="str">
            <v>Application Management</v>
          </cell>
          <cell r="AI923">
            <v>35.924999999999997</v>
          </cell>
          <cell r="AJ923">
            <v>6.4444444444444446</v>
          </cell>
        </row>
        <row r="924">
          <cell r="Z924">
            <v>79781</v>
          </cell>
          <cell r="AE924" t="str">
            <v>Society</v>
          </cell>
          <cell r="AF924" t="str">
            <v>Temporary</v>
          </cell>
          <cell r="AG924" t="str">
            <v>Application Management</v>
          </cell>
          <cell r="AI924">
            <v>35.916666666666664</v>
          </cell>
          <cell r="AJ924">
            <v>0.43611111111111112</v>
          </cell>
        </row>
        <row r="925">
          <cell r="Z925">
            <v>80355</v>
          </cell>
          <cell r="AE925" t="str">
            <v>Society</v>
          </cell>
          <cell r="AF925" t="str">
            <v>Regular</v>
          </cell>
          <cell r="AG925" t="str">
            <v>Supply Management Services</v>
          </cell>
          <cell r="AI925">
            <v>35.894444444444446</v>
          </cell>
          <cell r="AJ925">
            <v>4.0111111111111111</v>
          </cell>
        </row>
        <row r="926">
          <cell r="Z926">
            <v>58659</v>
          </cell>
          <cell r="AE926" t="str">
            <v>PWU</v>
          </cell>
          <cell r="AF926" t="str">
            <v>Regular</v>
          </cell>
          <cell r="AG926" t="str">
            <v>Finance &amp; Pay Services</v>
          </cell>
          <cell r="AI926">
            <v>35.875</v>
          </cell>
          <cell r="AJ926">
            <v>5.8583333333333334</v>
          </cell>
        </row>
        <row r="927">
          <cell r="Z927">
            <v>92043</v>
          </cell>
          <cell r="AE927" t="str">
            <v>Society</v>
          </cell>
          <cell r="AF927" t="str">
            <v>Regular</v>
          </cell>
          <cell r="AG927" t="str">
            <v>Application Management</v>
          </cell>
          <cell r="AI927">
            <v>35.780555555555559</v>
          </cell>
          <cell r="AJ927">
            <v>13.411111111111111</v>
          </cell>
        </row>
        <row r="928">
          <cell r="Z928">
            <v>49257</v>
          </cell>
          <cell r="AE928" t="str">
            <v>PWU</v>
          </cell>
          <cell r="AF928" t="str">
            <v>Regular</v>
          </cell>
          <cell r="AG928" t="str">
            <v>Finance &amp; Pay Services</v>
          </cell>
          <cell r="AI928">
            <v>35.744444444444447</v>
          </cell>
          <cell r="AJ928">
            <v>6.4555555555555557</v>
          </cell>
        </row>
        <row r="929">
          <cell r="Z929">
            <v>42265</v>
          </cell>
          <cell r="AE929" t="str">
            <v>MCP</v>
          </cell>
          <cell r="AF929" t="str">
            <v>Regular</v>
          </cell>
          <cell r="AG929" t="str">
            <v>Finance &amp; Pay Services</v>
          </cell>
          <cell r="AI929">
            <v>35.674999999999997</v>
          </cell>
          <cell r="AJ929">
            <v>1.9055555555555554</v>
          </cell>
        </row>
        <row r="930">
          <cell r="Z930">
            <v>49981</v>
          </cell>
          <cell r="AE930" t="str">
            <v>PWU</v>
          </cell>
          <cell r="AF930" t="str">
            <v>Regular</v>
          </cell>
          <cell r="AG930" t="str">
            <v>Business Support</v>
          </cell>
          <cell r="AI930">
            <v>35.616666666666667</v>
          </cell>
          <cell r="AJ930">
            <v>2.1333333333333333</v>
          </cell>
        </row>
        <row r="931">
          <cell r="Z931">
            <v>40073</v>
          </cell>
          <cell r="AE931" t="str">
            <v>PWU</v>
          </cell>
          <cell r="AF931" t="str">
            <v>Regular</v>
          </cell>
          <cell r="AG931" t="str">
            <v>Infrastructure Management</v>
          </cell>
          <cell r="AI931">
            <v>35.588888888888889</v>
          </cell>
          <cell r="AJ931">
            <v>14.569444444444445</v>
          </cell>
        </row>
        <row r="932">
          <cell r="Z932">
            <v>86356</v>
          </cell>
          <cell r="AE932" t="str">
            <v>Society</v>
          </cell>
          <cell r="AF932" t="str">
            <v>Regular</v>
          </cell>
          <cell r="AG932" t="str">
            <v>Application Management</v>
          </cell>
          <cell r="AI932">
            <v>35.530555555555559</v>
          </cell>
          <cell r="AJ932">
            <v>2.8277777777777779</v>
          </cell>
        </row>
        <row r="933">
          <cell r="Z933">
            <v>63606</v>
          </cell>
          <cell r="AE933" t="str">
            <v>Society</v>
          </cell>
          <cell r="AF933" t="str">
            <v>Temporary</v>
          </cell>
          <cell r="AG933" t="str">
            <v>Application Management</v>
          </cell>
          <cell r="AI933">
            <v>35.455555555555556</v>
          </cell>
          <cell r="AJ933">
            <v>1.3388888888888888</v>
          </cell>
        </row>
        <row r="934">
          <cell r="Z934">
            <v>67549</v>
          </cell>
          <cell r="AE934" t="str">
            <v>MCP</v>
          </cell>
          <cell r="AF934" t="str">
            <v>Regular</v>
          </cell>
          <cell r="AG934" t="str">
            <v>Business Support</v>
          </cell>
          <cell r="AI934">
            <v>35.341666666666669</v>
          </cell>
          <cell r="AJ934">
            <v>13.608333333333333</v>
          </cell>
        </row>
        <row r="935">
          <cell r="Z935">
            <v>62781</v>
          </cell>
          <cell r="AE935" t="str">
            <v>PWU</v>
          </cell>
          <cell r="AF935" t="str">
            <v>Regular</v>
          </cell>
          <cell r="AG935" t="str">
            <v>Infrastructure Management</v>
          </cell>
          <cell r="AI935">
            <v>35.327777777777776</v>
          </cell>
          <cell r="AJ935">
            <v>1.3666666666666667</v>
          </cell>
        </row>
        <row r="936">
          <cell r="Z936">
            <v>45749</v>
          </cell>
          <cell r="AE936" t="str">
            <v>PWU</v>
          </cell>
          <cell r="AF936" t="str">
            <v>Temporary</v>
          </cell>
          <cell r="AG936" t="str">
            <v>Application Management</v>
          </cell>
          <cell r="AI936">
            <v>35.31666666666667</v>
          </cell>
          <cell r="AJ936">
            <v>0.36666666666666664</v>
          </cell>
        </row>
        <row r="937">
          <cell r="Z937">
            <v>50078</v>
          </cell>
          <cell r="AE937" t="str">
            <v>PWU</v>
          </cell>
          <cell r="AF937" t="str">
            <v>Temporary</v>
          </cell>
          <cell r="AG937" t="str">
            <v>Finance &amp; Pay Services</v>
          </cell>
          <cell r="AI937">
            <v>35.283333333333331</v>
          </cell>
          <cell r="AJ937">
            <v>0.94722222222222219</v>
          </cell>
        </row>
        <row r="938">
          <cell r="Z938">
            <v>30201</v>
          </cell>
          <cell r="AE938" t="str">
            <v>Society</v>
          </cell>
          <cell r="AF938" t="str">
            <v>Regular</v>
          </cell>
          <cell r="AG938" t="str">
            <v>Finance &amp; Pay Services</v>
          </cell>
          <cell r="AI938">
            <v>35.225000000000001</v>
          </cell>
          <cell r="AJ938">
            <v>13.225</v>
          </cell>
        </row>
        <row r="939">
          <cell r="Z939">
            <v>53694</v>
          </cell>
          <cell r="AE939" t="str">
            <v>PWU</v>
          </cell>
          <cell r="AF939" t="str">
            <v>Temporary</v>
          </cell>
          <cell r="AG939" t="str">
            <v>Infrastructure Management</v>
          </cell>
          <cell r="AI939">
            <v>35.172222222222224</v>
          </cell>
          <cell r="AJ939">
            <v>0.96666666666666667</v>
          </cell>
        </row>
        <row r="940">
          <cell r="Z940">
            <v>82077</v>
          </cell>
          <cell r="AE940" t="str">
            <v>Society</v>
          </cell>
          <cell r="AF940" t="str">
            <v>Regular</v>
          </cell>
          <cell r="AG940" t="str">
            <v>Application Management</v>
          </cell>
          <cell r="AI940">
            <v>35.152777777777779</v>
          </cell>
          <cell r="AJ940">
            <v>2.8083333333333331</v>
          </cell>
        </row>
        <row r="941">
          <cell r="Z941">
            <v>74355</v>
          </cell>
          <cell r="AE941" t="str">
            <v>Society</v>
          </cell>
          <cell r="AF941" t="str">
            <v>Regular</v>
          </cell>
          <cell r="AG941" t="str">
            <v>Application Management</v>
          </cell>
          <cell r="AI941">
            <v>35.15</v>
          </cell>
          <cell r="AJ941">
            <v>4.1638888888888888</v>
          </cell>
        </row>
        <row r="942">
          <cell r="Z942">
            <v>59849</v>
          </cell>
          <cell r="AE942" t="str">
            <v>Society</v>
          </cell>
          <cell r="AF942" t="str">
            <v>Regular</v>
          </cell>
          <cell r="AG942" t="str">
            <v>Application Management</v>
          </cell>
          <cell r="AI942">
            <v>35.06111111111111</v>
          </cell>
          <cell r="AJ942">
            <v>1.575</v>
          </cell>
        </row>
        <row r="943">
          <cell r="Z943">
            <v>55407</v>
          </cell>
          <cell r="AE943" t="str">
            <v>PWU</v>
          </cell>
          <cell r="AF943" t="str">
            <v>Temporary</v>
          </cell>
          <cell r="AG943" t="str">
            <v>Infrastructure Management</v>
          </cell>
          <cell r="AI943">
            <v>35.005555555555553</v>
          </cell>
          <cell r="AJ943">
            <v>1.3666666666666667</v>
          </cell>
        </row>
        <row r="944">
          <cell r="Z944">
            <v>46301</v>
          </cell>
          <cell r="AE944" t="str">
            <v>PWU</v>
          </cell>
          <cell r="AF944" t="str">
            <v>Regular</v>
          </cell>
          <cell r="AG944" t="str">
            <v>Settlements</v>
          </cell>
          <cell r="AI944">
            <v>34.983333333333334</v>
          </cell>
          <cell r="AJ944">
            <v>4.8527777777777779</v>
          </cell>
        </row>
        <row r="945">
          <cell r="Z945">
            <v>50078</v>
          </cell>
          <cell r="AE945" t="str">
            <v>PWU</v>
          </cell>
          <cell r="AF945" t="str">
            <v>Temporary</v>
          </cell>
          <cell r="AG945" t="str">
            <v>Finance &amp; Pay Services</v>
          </cell>
          <cell r="AI945">
            <v>34.975000000000001</v>
          </cell>
          <cell r="AJ945">
            <v>0.92500000000000004</v>
          </cell>
        </row>
        <row r="946">
          <cell r="Z946">
            <v>61675</v>
          </cell>
          <cell r="AE946" t="str">
            <v>Society</v>
          </cell>
          <cell r="AF946" t="str">
            <v>Temporary</v>
          </cell>
          <cell r="AG946" t="str">
            <v>Application Management</v>
          </cell>
          <cell r="AI946">
            <v>34.955555555555556</v>
          </cell>
          <cell r="AJ946">
            <v>0.76666666666666672</v>
          </cell>
        </row>
        <row r="947">
          <cell r="Z947">
            <v>62781</v>
          </cell>
          <cell r="AE947" t="str">
            <v>PWU</v>
          </cell>
          <cell r="AF947" t="str">
            <v>Temporary</v>
          </cell>
          <cell r="AG947" t="str">
            <v>Infrastructure Management</v>
          </cell>
          <cell r="AI947">
            <v>34.93888888888889</v>
          </cell>
          <cell r="AJ947">
            <v>0.41944444444444445</v>
          </cell>
        </row>
        <row r="948">
          <cell r="Z948">
            <v>63046</v>
          </cell>
          <cell r="AE948" t="str">
            <v>PWU</v>
          </cell>
          <cell r="AF948" t="str">
            <v>Regular</v>
          </cell>
          <cell r="AG948" t="str">
            <v>Infrastructure Management</v>
          </cell>
          <cell r="AI948">
            <v>34.916666666666664</v>
          </cell>
          <cell r="AJ948">
            <v>3.2472222222222222</v>
          </cell>
        </row>
        <row r="949">
          <cell r="Z949">
            <v>49257</v>
          </cell>
          <cell r="AE949" t="str">
            <v>PWU</v>
          </cell>
          <cell r="AF949" t="str">
            <v>Regular</v>
          </cell>
          <cell r="AG949" t="str">
            <v>Finance &amp; Pay Services</v>
          </cell>
          <cell r="AI949">
            <v>34.852777777777774</v>
          </cell>
          <cell r="AJ949">
            <v>4.3361111111111112</v>
          </cell>
        </row>
        <row r="950">
          <cell r="Z950">
            <v>50078</v>
          </cell>
          <cell r="AE950" t="str">
            <v>PWU</v>
          </cell>
          <cell r="AF950" t="str">
            <v>Temporary</v>
          </cell>
          <cell r="AG950" t="str">
            <v>Finance &amp; Pay Services</v>
          </cell>
          <cell r="AI950">
            <v>34.847222222222221</v>
          </cell>
          <cell r="AJ950">
            <v>0.11666666666666667</v>
          </cell>
        </row>
        <row r="951">
          <cell r="Z951">
            <v>96217</v>
          </cell>
          <cell r="AE951" t="str">
            <v>Society</v>
          </cell>
          <cell r="AF951" t="str">
            <v>Regular</v>
          </cell>
          <cell r="AG951" t="str">
            <v>Infrastructure Management</v>
          </cell>
          <cell r="AI951">
            <v>34.797222222222224</v>
          </cell>
          <cell r="AJ951">
            <v>13.938888888888888</v>
          </cell>
        </row>
        <row r="952">
          <cell r="Z952">
            <v>64128</v>
          </cell>
          <cell r="AE952" t="str">
            <v>Society</v>
          </cell>
          <cell r="AF952" t="str">
            <v>Temporary</v>
          </cell>
          <cell r="AG952" t="str">
            <v>Finance &amp; Pay Services</v>
          </cell>
          <cell r="AI952">
            <v>34.794444444444444</v>
          </cell>
          <cell r="AJ952">
            <v>0.94722222222222219</v>
          </cell>
        </row>
        <row r="953">
          <cell r="Z953">
            <v>73154</v>
          </cell>
          <cell r="AE953" t="str">
            <v>Society</v>
          </cell>
          <cell r="AF953" t="str">
            <v>Regular</v>
          </cell>
          <cell r="AG953" t="str">
            <v>Project Delivery</v>
          </cell>
          <cell r="AI953">
            <v>34.774999999999999</v>
          </cell>
          <cell r="AJ953">
            <v>7.6694444444444443</v>
          </cell>
        </row>
        <row r="954">
          <cell r="Z954">
            <v>66789</v>
          </cell>
          <cell r="AE954" t="str">
            <v>PWU</v>
          </cell>
          <cell r="AF954" t="str">
            <v>Regular</v>
          </cell>
          <cell r="AG954" t="str">
            <v>Infrastructure Management</v>
          </cell>
          <cell r="AI954">
            <v>34.772222222222226</v>
          </cell>
          <cell r="AJ954">
            <v>3.411111111111111</v>
          </cell>
        </row>
        <row r="955">
          <cell r="Z955">
            <v>58659</v>
          </cell>
          <cell r="AE955" t="str">
            <v>PWU</v>
          </cell>
          <cell r="AF955" t="str">
            <v>Regular</v>
          </cell>
          <cell r="AG955" t="str">
            <v>CSO</v>
          </cell>
          <cell r="AI955">
            <v>34.761111111111113</v>
          </cell>
          <cell r="AJ955">
            <v>5.5555555555555554</v>
          </cell>
        </row>
        <row r="956">
          <cell r="Z956">
            <v>78007</v>
          </cell>
          <cell r="AE956" t="str">
            <v>Society</v>
          </cell>
          <cell r="AF956" t="str">
            <v>Regular</v>
          </cell>
          <cell r="AG956" t="str">
            <v>Business Support</v>
          </cell>
          <cell r="AI956">
            <v>34.719444444444441</v>
          </cell>
          <cell r="AJ956">
            <v>1.8305555555555555</v>
          </cell>
        </row>
        <row r="957">
          <cell r="Z957">
            <v>85469</v>
          </cell>
          <cell r="AE957" t="str">
            <v>Society</v>
          </cell>
          <cell r="AF957" t="str">
            <v>Regular</v>
          </cell>
          <cell r="AG957" t="str">
            <v>Infrastructure Management</v>
          </cell>
          <cell r="AI957">
            <v>34.694444444444443</v>
          </cell>
          <cell r="AJ957">
            <v>2.5722222222222224</v>
          </cell>
        </row>
        <row r="958">
          <cell r="Z958">
            <v>43200</v>
          </cell>
          <cell r="AE958" t="str">
            <v>MCP</v>
          </cell>
          <cell r="AF958" t="str">
            <v>Regular</v>
          </cell>
          <cell r="AG958" t="str">
            <v>Finance &amp; Pay Services</v>
          </cell>
          <cell r="AI958">
            <v>34.68333333333333</v>
          </cell>
          <cell r="AJ958">
            <v>5.0472222222222225</v>
          </cell>
        </row>
        <row r="959">
          <cell r="Z959">
            <v>58659</v>
          </cell>
          <cell r="AE959" t="str">
            <v>PWU</v>
          </cell>
          <cell r="AF959" t="str">
            <v>Regular</v>
          </cell>
          <cell r="AG959" t="str">
            <v>Infrastructure Management</v>
          </cell>
          <cell r="AI959">
            <v>34.672222222222224</v>
          </cell>
          <cell r="AJ959">
            <v>3.6111111111111112</v>
          </cell>
        </row>
        <row r="960">
          <cell r="Z960">
            <v>49257</v>
          </cell>
          <cell r="AE960" t="str">
            <v>PWU</v>
          </cell>
          <cell r="AF960" t="str">
            <v>Regular</v>
          </cell>
          <cell r="AG960" t="str">
            <v>Finance &amp; Pay Services</v>
          </cell>
          <cell r="AI960">
            <v>34.605555555555554</v>
          </cell>
          <cell r="AJ960">
            <v>6.45</v>
          </cell>
        </row>
        <row r="961">
          <cell r="Z961">
            <v>76598</v>
          </cell>
          <cell r="AE961" t="str">
            <v>Society</v>
          </cell>
          <cell r="AF961" t="str">
            <v>Regular</v>
          </cell>
          <cell r="AG961" t="str">
            <v>Application Management</v>
          </cell>
          <cell r="AI961">
            <v>34.572222222222223</v>
          </cell>
          <cell r="AJ961">
            <v>3.0555555555555554</v>
          </cell>
        </row>
        <row r="962">
          <cell r="Z962">
            <v>49257</v>
          </cell>
          <cell r="AE962" t="str">
            <v>PWU</v>
          </cell>
          <cell r="AF962" t="str">
            <v>Regular</v>
          </cell>
          <cell r="AG962" t="str">
            <v>Finance &amp; Pay Services</v>
          </cell>
          <cell r="AI962">
            <v>34.572222222222223</v>
          </cell>
          <cell r="AJ962">
            <v>5.1194444444444445</v>
          </cell>
        </row>
        <row r="963">
          <cell r="Z963">
            <v>49028</v>
          </cell>
          <cell r="AE963" t="str">
            <v>PWU</v>
          </cell>
          <cell r="AF963" t="str">
            <v>Regular</v>
          </cell>
          <cell r="AG963" t="str">
            <v>Finance &amp; Pay Services</v>
          </cell>
          <cell r="AI963">
            <v>34.552777777777777</v>
          </cell>
          <cell r="AJ963">
            <v>4.8388888888888886</v>
          </cell>
        </row>
        <row r="964">
          <cell r="Z964">
            <v>50345</v>
          </cell>
          <cell r="AE964" t="str">
            <v>PWU</v>
          </cell>
          <cell r="AF964" t="str">
            <v>Regular</v>
          </cell>
          <cell r="AG964" t="str">
            <v>Finance &amp; Pay Services</v>
          </cell>
          <cell r="AI964">
            <v>34.536111111111111</v>
          </cell>
          <cell r="AJ964">
            <v>3.8305555555555557</v>
          </cell>
        </row>
        <row r="965">
          <cell r="Z965">
            <v>70076</v>
          </cell>
          <cell r="AE965" t="str">
            <v>Society</v>
          </cell>
          <cell r="AF965" t="str">
            <v>Regular</v>
          </cell>
          <cell r="AG965" t="str">
            <v>Finance &amp; Pay Services</v>
          </cell>
          <cell r="AI965">
            <v>34.5</v>
          </cell>
          <cell r="AJ965">
            <v>3.3333333333333335</v>
          </cell>
        </row>
        <row r="966">
          <cell r="Z966">
            <v>50078</v>
          </cell>
          <cell r="AE966" t="str">
            <v>PWU</v>
          </cell>
          <cell r="AF966" t="str">
            <v>Temporary</v>
          </cell>
          <cell r="AG966" t="str">
            <v>Finance &amp; Pay Services</v>
          </cell>
          <cell r="AI966">
            <v>34.466666666666669</v>
          </cell>
          <cell r="AJ966">
            <v>0.11666666666666667</v>
          </cell>
        </row>
        <row r="967">
          <cell r="Z967">
            <v>87608</v>
          </cell>
          <cell r="AE967" t="str">
            <v>Society</v>
          </cell>
          <cell r="AF967" t="str">
            <v>Regular</v>
          </cell>
          <cell r="AG967" t="str">
            <v>Application Management</v>
          </cell>
          <cell r="AI967">
            <v>34.463888888888889</v>
          </cell>
          <cell r="AJ967">
            <v>1.2805555555555554</v>
          </cell>
        </row>
        <row r="968">
          <cell r="Z968">
            <v>74824</v>
          </cell>
          <cell r="AE968" t="str">
            <v>Society</v>
          </cell>
          <cell r="AF968" t="str">
            <v>Temporary</v>
          </cell>
          <cell r="AG968" t="str">
            <v>Infrastructure Management</v>
          </cell>
          <cell r="AI968">
            <v>34.44166666666667</v>
          </cell>
          <cell r="AJ968">
            <v>0.73611111111111116</v>
          </cell>
        </row>
        <row r="969">
          <cell r="Z969">
            <v>52158</v>
          </cell>
          <cell r="AE969" t="str">
            <v>PWU</v>
          </cell>
          <cell r="AF969" t="str">
            <v>Regular</v>
          </cell>
          <cell r="AG969" t="str">
            <v>Finance &amp; Pay Services</v>
          </cell>
          <cell r="AI969">
            <v>34.43888888888889</v>
          </cell>
          <cell r="AJ969">
            <v>6.041666666666667</v>
          </cell>
        </row>
        <row r="970">
          <cell r="Z970">
            <v>66789</v>
          </cell>
          <cell r="AE970" t="str">
            <v>PWU</v>
          </cell>
          <cell r="AF970" t="str">
            <v>Regular</v>
          </cell>
          <cell r="AG970" t="str">
            <v>Infrastructure Management</v>
          </cell>
          <cell r="AI970">
            <v>34.397222222222226</v>
          </cell>
          <cell r="AJ970">
            <v>11.522222222222222</v>
          </cell>
        </row>
        <row r="971">
          <cell r="Z971">
            <v>49257</v>
          </cell>
          <cell r="AE971" t="str">
            <v>PWU</v>
          </cell>
          <cell r="AF971" t="str">
            <v>Regular</v>
          </cell>
          <cell r="AG971" t="str">
            <v>Finance &amp; Pay Services</v>
          </cell>
          <cell r="AI971">
            <v>34.394444444444446</v>
          </cell>
          <cell r="AJ971">
            <v>5.7249999999999996</v>
          </cell>
        </row>
        <row r="972">
          <cell r="Z972">
            <v>88912</v>
          </cell>
          <cell r="AE972" t="str">
            <v>Society</v>
          </cell>
          <cell r="AF972" t="str">
            <v>Regular</v>
          </cell>
          <cell r="AG972" t="str">
            <v>Application Management</v>
          </cell>
          <cell r="AI972">
            <v>34.283333333333331</v>
          </cell>
          <cell r="AJ972">
            <v>2.6555555555555554</v>
          </cell>
        </row>
        <row r="973">
          <cell r="Z973">
            <v>49257</v>
          </cell>
          <cell r="AE973" t="str">
            <v>PWU</v>
          </cell>
          <cell r="AF973" t="str">
            <v>Regular</v>
          </cell>
          <cell r="AG973" t="str">
            <v>Finance &amp; Pay Services</v>
          </cell>
          <cell r="AI973">
            <v>34.280555555555559</v>
          </cell>
          <cell r="AJ973">
            <v>6.5083333333333337</v>
          </cell>
        </row>
        <row r="974">
          <cell r="Z974">
            <v>62093</v>
          </cell>
          <cell r="AE974" t="str">
            <v>Society</v>
          </cell>
          <cell r="AF974" t="str">
            <v>Temporary</v>
          </cell>
          <cell r="AG974" t="str">
            <v>Application Management</v>
          </cell>
          <cell r="AI974">
            <v>34.258333333333333</v>
          </cell>
          <cell r="AJ974">
            <v>1.3388888888888888</v>
          </cell>
        </row>
        <row r="975">
          <cell r="Z975">
            <v>64128</v>
          </cell>
          <cell r="AE975" t="str">
            <v>Society</v>
          </cell>
          <cell r="AF975" t="str">
            <v>Regular</v>
          </cell>
          <cell r="AG975" t="str">
            <v>Finance &amp; Pay Services</v>
          </cell>
          <cell r="AI975">
            <v>34.25</v>
          </cell>
          <cell r="AJ975">
            <v>6.5250000000000004</v>
          </cell>
        </row>
        <row r="976">
          <cell r="Z976">
            <v>46884</v>
          </cell>
          <cell r="AE976" t="str">
            <v>PWU</v>
          </cell>
          <cell r="AF976" t="str">
            <v>Regular</v>
          </cell>
          <cell r="AG976" t="str">
            <v>Business Support</v>
          </cell>
          <cell r="AI976">
            <v>34.18611111111111</v>
          </cell>
          <cell r="AJ976">
            <v>6.3083333333333336</v>
          </cell>
        </row>
        <row r="977">
          <cell r="Z977">
            <v>55387</v>
          </cell>
          <cell r="AE977" t="str">
            <v>PWU</v>
          </cell>
          <cell r="AF977" t="str">
            <v>Regular</v>
          </cell>
          <cell r="AG977" t="str">
            <v>Finance &amp; Pay Services</v>
          </cell>
          <cell r="AI977">
            <v>34.177777777777777</v>
          </cell>
          <cell r="AJ977">
            <v>12.830555555555556</v>
          </cell>
        </row>
        <row r="978">
          <cell r="Z978">
            <v>66789</v>
          </cell>
          <cell r="AE978" t="str">
            <v>PWU</v>
          </cell>
          <cell r="AF978" t="str">
            <v>Regular</v>
          </cell>
          <cell r="AG978" t="str">
            <v>Infrastructure Management</v>
          </cell>
          <cell r="AI978">
            <v>34.138888888888886</v>
          </cell>
          <cell r="AJ978">
            <v>8.4583333333333339</v>
          </cell>
        </row>
        <row r="979">
          <cell r="Z979">
            <v>64785</v>
          </cell>
          <cell r="AE979" t="str">
            <v>PWU</v>
          </cell>
          <cell r="AF979" t="str">
            <v>Regular</v>
          </cell>
          <cell r="AG979" t="str">
            <v>Infrastructure Management</v>
          </cell>
          <cell r="AI979">
            <v>34.108333333333334</v>
          </cell>
          <cell r="AJ979">
            <v>1.3861111111111111</v>
          </cell>
        </row>
        <row r="980">
          <cell r="Z980">
            <v>78894</v>
          </cell>
          <cell r="AE980" t="str">
            <v>Society</v>
          </cell>
          <cell r="AF980" t="str">
            <v>Regular</v>
          </cell>
          <cell r="AG980" t="str">
            <v>Business Support</v>
          </cell>
          <cell r="AI980">
            <v>34.038888888888891</v>
          </cell>
          <cell r="AJ980">
            <v>2.3444444444444446</v>
          </cell>
        </row>
        <row r="981">
          <cell r="Z981">
            <v>46780</v>
          </cell>
          <cell r="AE981" t="str">
            <v>MCP</v>
          </cell>
          <cell r="AF981" t="str">
            <v>Regular</v>
          </cell>
          <cell r="AG981" t="str">
            <v>Business Support</v>
          </cell>
          <cell r="AI981">
            <v>34.036111111111111</v>
          </cell>
          <cell r="AJ981">
            <v>4.5250000000000004</v>
          </cell>
        </row>
        <row r="982">
          <cell r="Z982">
            <v>79938</v>
          </cell>
          <cell r="AE982" t="str">
            <v>Society</v>
          </cell>
          <cell r="AF982" t="str">
            <v>Regular</v>
          </cell>
          <cell r="AG982" t="str">
            <v>Application Management</v>
          </cell>
          <cell r="AI982">
            <v>33.972222222222221</v>
          </cell>
          <cell r="AJ982">
            <v>1.6694444444444445</v>
          </cell>
        </row>
        <row r="983">
          <cell r="Z983">
            <v>49257</v>
          </cell>
          <cell r="AE983" t="str">
            <v>PWU</v>
          </cell>
          <cell r="AF983" t="str">
            <v>Regular</v>
          </cell>
          <cell r="AG983" t="str">
            <v>Finance &amp; Pay Services</v>
          </cell>
          <cell r="AI983">
            <v>33.950000000000003</v>
          </cell>
          <cell r="AJ983">
            <v>12.963888888888889</v>
          </cell>
        </row>
        <row r="984">
          <cell r="Z984">
            <v>78894</v>
          </cell>
          <cell r="AE984" t="str">
            <v>Society</v>
          </cell>
          <cell r="AF984" t="str">
            <v>Regular</v>
          </cell>
          <cell r="AG984" t="str">
            <v>Business Support</v>
          </cell>
          <cell r="AI984">
            <v>33.902777777777779</v>
          </cell>
          <cell r="AJ984">
            <v>2.4583333333333335</v>
          </cell>
        </row>
        <row r="985">
          <cell r="Z985">
            <v>75816</v>
          </cell>
          <cell r="AE985" t="str">
            <v>Society</v>
          </cell>
          <cell r="AF985" t="str">
            <v>Regular</v>
          </cell>
          <cell r="AG985" t="str">
            <v>Application Management</v>
          </cell>
          <cell r="AI985">
            <v>33.81111111111111</v>
          </cell>
          <cell r="AJ985">
            <v>1.6694444444444445</v>
          </cell>
        </row>
        <row r="986">
          <cell r="Z986">
            <v>43685</v>
          </cell>
          <cell r="AE986" t="str">
            <v>PWU</v>
          </cell>
          <cell r="AF986" t="str">
            <v>Regular</v>
          </cell>
          <cell r="AG986" t="str">
            <v>CSO</v>
          </cell>
          <cell r="AI986">
            <v>33.741666666666667</v>
          </cell>
          <cell r="AJ986">
            <v>15.886111111111111</v>
          </cell>
        </row>
        <row r="987">
          <cell r="Z987">
            <v>84216</v>
          </cell>
          <cell r="AE987" t="str">
            <v>Society</v>
          </cell>
          <cell r="AF987" t="str">
            <v>Regular</v>
          </cell>
          <cell r="AG987" t="str">
            <v>Application Management</v>
          </cell>
          <cell r="AI987">
            <v>33.713888888888889</v>
          </cell>
          <cell r="AJ987">
            <v>3.7166666666666668</v>
          </cell>
        </row>
        <row r="988">
          <cell r="Z988">
            <v>62781</v>
          </cell>
          <cell r="AE988" t="str">
            <v>PWU</v>
          </cell>
          <cell r="AF988" t="str">
            <v>Regular</v>
          </cell>
          <cell r="AG988" t="str">
            <v>Infrastructure Management</v>
          </cell>
          <cell r="AI988">
            <v>33.380555555555553</v>
          </cell>
          <cell r="AJ988">
            <v>1.1944444444444444</v>
          </cell>
        </row>
        <row r="989">
          <cell r="Z989">
            <v>65820</v>
          </cell>
          <cell r="AE989" t="str">
            <v>PWU</v>
          </cell>
          <cell r="AF989" t="str">
            <v>Regular</v>
          </cell>
          <cell r="AG989" t="str">
            <v>Infrastructure Management</v>
          </cell>
          <cell r="AI989">
            <v>33.37777777777778</v>
          </cell>
          <cell r="AJ989">
            <v>2.9361111111111109</v>
          </cell>
        </row>
        <row r="990">
          <cell r="Z990">
            <v>85469</v>
          </cell>
          <cell r="AE990" t="str">
            <v>Society</v>
          </cell>
          <cell r="AF990" t="str">
            <v>Temporary</v>
          </cell>
          <cell r="AG990" t="str">
            <v>Infrastructure Management</v>
          </cell>
          <cell r="AI990">
            <v>33.31111111111111</v>
          </cell>
          <cell r="AJ990">
            <v>0.67777777777777781</v>
          </cell>
        </row>
        <row r="991">
          <cell r="Z991">
            <v>55407</v>
          </cell>
          <cell r="AE991" t="str">
            <v>PWU</v>
          </cell>
          <cell r="AF991" t="str">
            <v>Temporary</v>
          </cell>
          <cell r="AG991" t="str">
            <v>Infrastructure Management</v>
          </cell>
          <cell r="AI991">
            <v>33.30833333333333</v>
          </cell>
          <cell r="AJ991">
            <v>1.2694444444444444</v>
          </cell>
        </row>
        <row r="992">
          <cell r="Z992">
            <v>49257</v>
          </cell>
          <cell r="AE992" t="str">
            <v>PWU</v>
          </cell>
          <cell r="AF992" t="str">
            <v>Regular</v>
          </cell>
          <cell r="AG992" t="str">
            <v>Finance &amp; Pay Services</v>
          </cell>
          <cell r="AI992">
            <v>33.297222222222224</v>
          </cell>
          <cell r="AJ992">
            <v>4.3361111111111112</v>
          </cell>
        </row>
        <row r="993">
          <cell r="Z993">
            <v>49257</v>
          </cell>
          <cell r="AE993" t="str">
            <v>PWU</v>
          </cell>
          <cell r="AF993" t="str">
            <v>Regular</v>
          </cell>
          <cell r="AG993" t="str">
            <v>Settlements</v>
          </cell>
          <cell r="AI993">
            <v>33.297222222222224</v>
          </cell>
          <cell r="AJ993">
            <v>5.6138888888888889</v>
          </cell>
        </row>
        <row r="994">
          <cell r="Z994">
            <v>49257</v>
          </cell>
          <cell r="AE994" t="str">
            <v>PWU</v>
          </cell>
          <cell r="AF994" t="str">
            <v>Regular</v>
          </cell>
          <cell r="AG994" t="str">
            <v>CSO</v>
          </cell>
          <cell r="AI994">
            <v>33.291666666666664</v>
          </cell>
          <cell r="AJ994">
            <v>2.9833333333333334</v>
          </cell>
        </row>
        <row r="995">
          <cell r="Z995">
            <v>72580</v>
          </cell>
          <cell r="AE995" t="str">
            <v>Society</v>
          </cell>
          <cell r="AF995" t="str">
            <v>Regular</v>
          </cell>
          <cell r="AG995" t="str">
            <v>Application Management</v>
          </cell>
          <cell r="AI995">
            <v>33.274999999999999</v>
          </cell>
          <cell r="AJ995">
            <v>3.4277777777777776</v>
          </cell>
        </row>
        <row r="996">
          <cell r="Z996">
            <v>49257</v>
          </cell>
          <cell r="AE996" t="str">
            <v>PWU</v>
          </cell>
          <cell r="AF996" t="str">
            <v>Regular</v>
          </cell>
          <cell r="AG996" t="str">
            <v>Finance &amp; Pay Services</v>
          </cell>
          <cell r="AI996">
            <v>33.272222222222226</v>
          </cell>
          <cell r="AJ996">
            <v>6.3416666666666668</v>
          </cell>
        </row>
        <row r="997">
          <cell r="Z997">
            <v>49257</v>
          </cell>
          <cell r="AE997" t="str">
            <v>PWU</v>
          </cell>
          <cell r="AF997" t="str">
            <v>Regular</v>
          </cell>
          <cell r="AG997" t="str">
            <v>Finance &amp; Pay Services</v>
          </cell>
          <cell r="AI997">
            <v>33.266666666666666</v>
          </cell>
          <cell r="AJ997">
            <v>6.083333333333333</v>
          </cell>
        </row>
        <row r="998">
          <cell r="Z998">
            <v>49257</v>
          </cell>
          <cell r="AE998" t="str">
            <v>PWU</v>
          </cell>
          <cell r="AF998" t="str">
            <v>Regular</v>
          </cell>
          <cell r="AG998" t="str">
            <v>Finance &amp; Pay Services</v>
          </cell>
          <cell r="AI998">
            <v>33.255555555555553</v>
          </cell>
          <cell r="AJ998">
            <v>6.0083333333333337</v>
          </cell>
        </row>
        <row r="999">
          <cell r="Z999">
            <v>66789</v>
          </cell>
          <cell r="AE999" t="str">
            <v>PWU</v>
          </cell>
          <cell r="AF999" t="str">
            <v>Regular</v>
          </cell>
          <cell r="AG999" t="str">
            <v>Infrastructure Management</v>
          </cell>
          <cell r="AI999">
            <v>33.24722222222222</v>
          </cell>
          <cell r="AJ999">
            <v>2.9222222222222221</v>
          </cell>
        </row>
        <row r="1000">
          <cell r="Z1000">
            <v>87608</v>
          </cell>
          <cell r="AE1000" t="str">
            <v>Society</v>
          </cell>
          <cell r="AF1000" t="str">
            <v>Regular</v>
          </cell>
          <cell r="AG1000" t="str">
            <v>Infrastructure Management</v>
          </cell>
          <cell r="AI1000">
            <v>33.236111111111114</v>
          </cell>
          <cell r="AJ1000">
            <v>1.3</v>
          </cell>
        </row>
        <row r="1001">
          <cell r="Z1001">
            <v>58659</v>
          </cell>
          <cell r="AE1001" t="str">
            <v>PWU</v>
          </cell>
          <cell r="AF1001" t="str">
            <v>Regular</v>
          </cell>
          <cell r="AG1001" t="str">
            <v>CSO</v>
          </cell>
          <cell r="AI1001">
            <v>33.18611111111111</v>
          </cell>
          <cell r="AJ1001">
            <v>5.2805555555555559</v>
          </cell>
        </row>
        <row r="1002">
          <cell r="Z1002">
            <v>53725</v>
          </cell>
          <cell r="AE1002" t="str">
            <v>PWU</v>
          </cell>
          <cell r="AF1002" t="str">
            <v>Regular</v>
          </cell>
          <cell r="AG1002" t="str">
            <v>Business Support</v>
          </cell>
          <cell r="AI1002">
            <v>33.130555555555553</v>
          </cell>
          <cell r="AJ1002">
            <v>6.3305555555555557</v>
          </cell>
        </row>
        <row r="1003">
          <cell r="Z1003">
            <v>67832</v>
          </cell>
          <cell r="AE1003" t="str">
            <v>Society</v>
          </cell>
          <cell r="AF1003" t="str">
            <v>Regular</v>
          </cell>
          <cell r="AG1003" t="str">
            <v>Application Management</v>
          </cell>
          <cell r="AI1003">
            <v>33.111111111111114</v>
          </cell>
          <cell r="AJ1003">
            <v>3.2194444444444446</v>
          </cell>
        </row>
        <row r="1004">
          <cell r="Z1004">
            <v>79938</v>
          </cell>
          <cell r="AE1004" t="str">
            <v>Society</v>
          </cell>
          <cell r="AF1004" t="str">
            <v>Regular</v>
          </cell>
          <cell r="AG1004" t="str">
            <v>Infrastructure Management</v>
          </cell>
          <cell r="AI1004">
            <v>33.06666666666667</v>
          </cell>
          <cell r="AJ1004">
            <v>12.327777777777778</v>
          </cell>
        </row>
        <row r="1005">
          <cell r="Z1005">
            <v>87000</v>
          </cell>
          <cell r="AE1005" t="str">
            <v>MCP</v>
          </cell>
          <cell r="AF1005" t="str">
            <v>Regular</v>
          </cell>
          <cell r="AG1005" t="str">
            <v>Finance &amp; Pay Services</v>
          </cell>
          <cell r="AI1005">
            <v>33.06111111111111</v>
          </cell>
          <cell r="AJ1005">
            <v>8.1305555555555564</v>
          </cell>
        </row>
        <row r="1006">
          <cell r="Z1006">
            <v>79938</v>
          </cell>
          <cell r="AE1006" t="str">
            <v>Society</v>
          </cell>
          <cell r="AF1006" t="str">
            <v>Regular</v>
          </cell>
          <cell r="AG1006" t="str">
            <v>Application Management</v>
          </cell>
          <cell r="AI1006">
            <v>33.036111111111111</v>
          </cell>
          <cell r="AJ1006">
            <v>2.6861111111111109</v>
          </cell>
        </row>
        <row r="1007">
          <cell r="Z1007">
            <v>76546</v>
          </cell>
          <cell r="AE1007" t="str">
            <v>Society</v>
          </cell>
          <cell r="AF1007" t="str">
            <v>Regular</v>
          </cell>
          <cell r="AG1007" t="str">
            <v>Project Delivery</v>
          </cell>
          <cell r="AI1007">
            <v>33.00277777777778</v>
          </cell>
          <cell r="AJ1007">
            <v>1.9166666666666667</v>
          </cell>
        </row>
        <row r="1008">
          <cell r="Z1008">
            <v>89747</v>
          </cell>
          <cell r="AE1008" t="str">
            <v>Society</v>
          </cell>
          <cell r="AF1008" t="str">
            <v>Regular</v>
          </cell>
          <cell r="AG1008" t="str">
            <v>Finance &amp; Pay Services</v>
          </cell>
          <cell r="AI1008">
            <v>32.988888888888887</v>
          </cell>
          <cell r="AJ1008">
            <v>1.2527777777777778</v>
          </cell>
        </row>
        <row r="1009">
          <cell r="Z1009">
            <v>74981</v>
          </cell>
          <cell r="AE1009" t="str">
            <v>Society</v>
          </cell>
          <cell r="AF1009" t="str">
            <v>Regular</v>
          </cell>
          <cell r="AG1009" t="str">
            <v>Application Management</v>
          </cell>
          <cell r="AI1009">
            <v>32.975000000000001</v>
          </cell>
          <cell r="AJ1009">
            <v>1.5944444444444446</v>
          </cell>
        </row>
        <row r="1010">
          <cell r="Z1010">
            <v>49257</v>
          </cell>
          <cell r="AE1010" t="str">
            <v>PWU</v>
          </cell>
          <cell r="AF1010" t="str">
            <v>Regular</v>
          </cell>
          <cell r="AG1010" t="str">
            <v>Finance &amp; Pay Services</v>
          </cell>
          <cell r="AI1010">
            <v>32.963888888888889</v>
          </cell>
          <cell r="AJ1010">
            <v>5.7750000000000004</v>
          </cell>
        </row>
        <row r="1011">
          <cell r="Z1011">
            <v>74981</v>
          </cell>
          <cell r="AE1011" t="str">
            <v>Society</v>
          </cell>
          <cell r="AF1011" t="str">
            <v>Regular</v>
          </cell>
          <cell r="AG1011" t="str">
            <v>Application Management</v>
          </cell>
          <cell r="AI1011">
            <v>32.902777777777779</v>
          </cell>
          <cell r="AJ1011">
            <v>3.6111111111111112</v>
          </cell>
        </row>
        <row r="1012">
          <cell r="Z1012">
            <v>49257</v>
          </cell>
          <cell r="AE1012" t="str">
            <v>PWU</v>
          </cell>
          <cell r="AF1012" t="str">
            <v>Regular</v>
          </cell>
          <cell r="AG1012" t="str">
            <v>Finance &amp; Pay Services</v>
          </cell>
          <cell r="AI1012">
            <v>32.9</v>
          </cell>
          <cell r="AJ1012">
            <v>4.3361111111111112</v>
          </cell>
        </row>
        <row r="1013">
          <cell r="Z1013">
            <v>58659</v>
          </cell>
          <cell r="AE1013" t="str">
            <v>PWU</v>
          </cell>
          <cell r="AF1013" t="str">
            <v>Regular</v>
          </cell>
          <cell r="AG1013" t="str">
            <v>Infrastructure Management</v>
          </cell>
          <cell r="AI1013">
            <v>32.886111111111113</v>
          </cell>
          <cell r="AJ1013">
            <v>3.5555555555555554</v>
          </cell>
        </row>
        <row r="1014">
          <cell r="Z1014">
            <v>62781</v>
          </cell>
          <cell r="AE1014" t="str">
            <v>PWU</v>
          </cell>
          <cell r="AF1014" t="str">
            <v>Temporary</v>
          </cell>
          <cell r="AG1014" t="str">
            <v>Infrastructure Management</v>
          </cell>
          <cell r="AI1014">
            <v>32.87777777777778</v>
          </cell>
          <cell r="AJ1014">
            <v>0.33055555555555555</v>
          </cell>
        </row>
        <row r="1015">
          <cell r="Z1015">
            <v>69189</v>
          </cell>
          <cell r="AE1015" t="str">
            <v>Society</v>
          </cell>
          <cell r="AF1015" t="str">
            <v>Regular</v>
          </cell>
          <cell r="AG1015" t="str">
            <v>Finance &amp; Pay Services</v>
          </cell>
          <cell r="AI1015">
            <v>32.797222222222224</v>
          </cell>
          <cell r="AJ1015">
            <v>3.6305555555555555</v>
          </cell>
        </row>
        <row r="1016">
          <cell r="Z1016">
            <v>76598</v>
          </cell>
          <cell r="AE1016" t="str">
            <v>Society</v>
          </cell>
          <cell r="AF1016" t="str">
            <v>Regular</v>
          </cell>
          <cell r="AG1016" t="str">
            <v>Infrastructure Management</v>
          </cell>
          <cell r="AI1016">
            <v>32.769444444444446</v>
          </cell>
          <cell r="AJ1016">
            <v>3.0861111111111112</v>
          </cell>
        </row>
        <row r="1017">
          <cell r="Z1017">
            <v>91156</v>
          </cell>
          <cell r="AE1017" t="str">
            <v>Society</v>
          </cell>
          <cell r="AF1017" t="str">
            <v>Temporary</v>
          </cell>
          <cell r="AG1017" t="str">
            <v>Settlements</v>
          </cell>
          <cell r="AI1017">
            <v>32.761111111111113</v>
          </cell>
          <cell r="AJ1017">
            <v>1.175</v>
          </cell>
        </row>
        <row r="1018">
          <cell r="Z1018">
            <v>62781</v>
          </cell>
          <cell r="AE1018" t="str">
            <v>PWU</v>
          </cell>
          <cell r="AF1018" t="str">
            <v>Regular</v>
          </cell>
          <cell r="AG1018" t="str">
            <v>Infrastructure Management</v>
          </cell>
          <cell r="AI1018">
            <v>32.744444444444447</v>
          </cell>
          <cell r="AJ1018">
            <v>3.2472222222222222</v>
          </cell>
        </row>
        <row r="1019">
          <cell r="Z1019">
            <v>56812</v>
          </cell>
          <cell r="AE1019" t="str">
            <v>PWU</v>
          </cell>
          <cell r="AF1019" t="str">
            <v>Regular</v>
          </cell>
          <cell r="AG1019" t="str">
            <v>Supply Management Services</v>
          </cell>
          <cell r="AI1019">
            <v>32.725000000000001</v>
          </cell>
          <cell r="AJ1019">
            <v>4.2750000000000004</v>
          </cell>
        </row>
        <row r="1020">
          <cell r="Z1020">
            <v>61362</v>
          </cell>
          <cell r="AE1020" t="str">
            <v>Society</v>
          </cell>
          <cell r="AF1020" t="str">
            <v>Temporary</v>
          </cell>
          <cell r="AG1020" t="str">
            <v>Application Management</v>
          </cell>
          <cell r="AI1020">
            <v>32.722222222222221</v>
          </cell>
          <cell r="AJ1020">
            <v>1.2694444444444444</v>
          </cell>
        </row>
        <row r="1021">
          <cell r="Z1021">
            <v>90999</v>
          </cell>
          <cell r="AE1021" t="str">
            <v>Society</v>
          </cell>
          <cell r="AF1021" t="str">
            <v>Regular</v>
          </cell>
          <cell r="AG1021" t="str">
            <v>Business Support</v>
          </cell>
          <cell r="AI1021">
            <v>32.530555555555559</v>
          </cell>
          <cell r="AJ1021">
            <v>2.0583333333333331</v>
          </cell>
        </row>
        <row r="1022">
          <cell r="Z1022">
            <v>72163</v>
          </cell>
          <cell r="AE1022" t="str">
            <v>Society</v>
          </cell>
          <cell r="AF1022" t="str">
            <v>Temporary</v>
          </cell>
          <cell r="AG1022" t="str">
            <v>Application Management</v>
          </cell>
          <cell r="AI1022">
            <v>32.461111111111109</v>
          </cell>
          <cell r="AJ1022">
            <v>0.50277777777777777</v>
          </cell>
        </row>
        <row r="1023">
          <cell r="Z1023">
            <v>58659</v>
          </cell>
          <cell r="AE1023" t="str">
            <v>PWU</v>
          </cell>
          <cell r="AF1023" t="str">
            <v>Regular</v>
          </cell>
          <cell r="AG1023" t="str">
            <v>Finance &amp; Pay Services</v>
          </cell>
          <cell r="AI1023">
            <v>32.391666666666666</v>
          </cell>
          <cell r="AJ1023">
            <v>5.7833333333333332</v>
          </cell>
        </row>
        <row r="1024">
          <cell r="Z1024">
            <v>58659</v>
          </cell>
          <cell r="AE1024" t="str">
            <v>PWU</v>
          </cell>
          <cell r="AF1024" t="str">
            <v>Regular</v>
          </cell>
          <cell r="AG1024" t="str">
            <v>Infrastructure Management</v>
          </cell>
          <cell r="AI1024">
            <v>32.291666666666664</v>
          </cell>
          <cell r="AJ1024">
            <v>6.4944444444444445</v>
          </cell>
        </row>
        <row r="1025">
          <cell r="Z1025">
            <v>68406</v>
          </cell>
          <cell r="AE1025" t="str">
            <v>Society</v>
          </cell>
          <cell r="AF1025" t="str">
            <v>Regular</v>
          </cell>
          <cell r="AG1025" t="str">
            <v>Infrastructure Management</v>
          </cell>
          <cell r="AI1025">
            <v>32.238888888888887</v>
          </cell>
          <cell r="AJ1025">
            <v>3.3361111111111112</v>
          </cell>
        </row>
        <row r="1026">
          <cell r="Z1026">
            <v>47687.56</v>
          </cell>
          <cell r="AE1026" t="str">
            <v>MCP</v>
          </cell>
          <cell r="AF1026" t="str">
            <v>Regular</v>
          </cell>
          <cell r="AG1026" t="str">
            <v>Business Support</v>
          </cell>
          <cell r="AI1026">
            <v>32.225000000000001</v>
          </cell>
          <cell r="AJ1026">
            <v>4.3361111111111112</v>
          </cell>
        </row>
        <row r="1027">
          <cell r="Z1027">
            <v>60162</v>
          </cell>
          <cell r="AE1027" t="str">
            <v>Society</v>
          </cell>
          <cell r="AF1027" t="str">
            <v>Regular</v>
          </cell>
          <cell r="AG1027" t="str">
            <v>Business Support</v>
          </cell>
          <cell r="AI1027">
            <v>32.211111111111109</v>
          </cell>
          <cell r="AJ1027">
            <v>5.7833333333333332</v>
          </cell>
        </row>
        <row r="1028">
          <cell r="Z1028">
            <v>65432</v>
          </cell>
          <cell r="AE1028" t="str">
            <v>Society</v>
          </cell>
          <cell r="AF1028" t="str">
            <v>Regular</v>
          </cell>
          <cell r="AG1028" t="str">
            <v>Application Management</v>
          </cell>
          <cell r="AI1028">
            <v>32.163888888888891</v>
          </cell>
          <cell r="AJ1028">
            <v>4.4305555555555554</v>
          </cell>
        </row>
        <row r="1029">
          <cell r="Z1029">
            <v>73415</v>
          </cell>
          <cell r="AE1029" t="str">
            <v>Society</v>
          </cell>
          <cell r="AF1029" t="str">
            <v>Regular</v>
          </cell>
          <cell r="AG1029" t="str">
            <v>Infrastructure Management</v>
          </cell>
          <cell r="AI1029">
            <v>32.161111111111111</v>
          </cell>
          <cell r="AJ1029">
            <v>3.3527777777777779</v>
          </cell>
        </row>
        <row r="1030">
          <cell r="Z1030">
            <v>52158</v>
          </cell>
          <cell r="AE1030" t="str">
            <v>PWU</v>
          </cell>
          <cell r="AF1030" t="str">
            <v>Regular</v>
          </cell>
          <cell r="AG1030" t="str">
            <v>Finance &amp; Pay Services</v>
          </cell>
          <cell r="AI1030">
            <v>32.133333333333333</v>
          </cell>
          <cell r="AJ1030">
            <v>4.427777777777778</v>
          </cell>
        </row>
        <row r="1031">
          <cell r="Z1031">
            <v>49257</v>
          </cell>
          <cell r="AE1031" t="str">
            <v>PWU</v>
          </cell>
          <cell r="AF1031" t="str">
            <v>Regular</v>
          </cell>
          <cell r="AG1031" t="str">
            <v>CSO</v>
          </cell>
          <cell r="AI1031">
            <v>32.116666666666667</v>
          </cell>
          <cell r="AJ1031">
            <v>2.4972222222222222</v>
          </cell>
        </row>
        <row r="1032">
          <cell r="Z1032">
            <v>69919</v>
          </cell>
          <cell r="AE1032" t="str">
            <v>Society</v>
          </cell>
          <cell r="AF1032" t="str">
            <v>Temporary</v>
          </cell>
          <cell r="AG1032" t="str">
            <v>Application Management</v>
          </cell>
          <cell r="AI1032">
            <v>32.111111111111114</v>
          </cell>
          <cell r="AJ1032">
            <v>0.21666666666666667</v>
          </cell>
        </row>
        <row r="1033">
          <cell r="Z1033">
            <v>58659</v>
          </cell>
          <cell r="AE1033" t="str">
            <v>PWU</v>
          </cell>
          <cell r="AF1033" t="str">
            <v>Regular</v>
          </cell>
          <cell r="AG1033" t="str">
            <v>Finance &amp; Pay Services</v>
          </cell>
          <cell r="AI1033">
            <v>32.069444444444443</v>
          </cell>
          <cell r="AJ1033">
            <v>6.4944444444444445</v>
          </cell>
        </row>
        <row r="1034">
          <cell r="Z1034">
            <v>82077</v>
          </cell>
          <cell r="AE1034" t="str">
            <v>Society</v>
          </cell>
          <cell r="AF1034" t="str">
            <v>Regular</v>
          </cell>
          <cell r="AG1034" t="str">
            <v>Supply Management Services</v>
          </cell>
          <cell r="AI1034">
            <v>32.00277777777778</v>
          </cell>
          <cell r="AJ1034">
            <v>2.9944444444444445</v>
          </cell>
        </row>
        <row r="1035">
          <cell r="Z1035">
            <v>76598</v>
          </cell>
          <cell r="AE1035" t="str">
            <v>Society</v>
          </cell>
          <cell r="AF1035" t="str">
            <v>Regular</v>
          </cell>
          <cell r="AG1035" t="str">
            <v>Infrastructure Management</v>
          </cell>
          <cell r="AI1035">
            <v>31.969444444444445</v>
          </cell>
          <cell r="AJ1035">
            <v>2.3361111111111112</v>
          </cell>
        </row>
        <row r="1036">
          <cell r="Z1036">
            <v>36316</v>
          </cell>
          <cell r="AE1036" t="str">
            <v>MCP</v>
          </cell>
          <cell r="AF1036" t="str">
            <v>Temporary</v>
          </cell>
          <cell r="AG1036" t="str">
            <v>Supply Management Services</v>
          </cell>
          <cell r="AI1036">
            <v>31.969444444444445</v>
          </cell>
          <cell r="AJ1036">
            <v>0.15833333333333333</v>
          </cell>
        </row>
        <row r="1037">
          <cell r="Z1037">
            <v>58659</v>
          </cell>
          <cell r="AE1037" t="str">
            <v>PWU</v>
          </cell>
          <cell r="AF1037" t="str">
            <v>Regular</v>
          </cell>
          <cell r="AG1037" t="str">
            <v>Finance &amp; Pay Services</v>
          </cell>
          <cell r="AI1037">
            <v>31.919444444444444</v>
          </cell>
          <cell r="AJ1037">
            <v>5.7750000000000004</v>
          </cell>
        </row>
        <row r="1038">
          <cell r="Z1038">
            <v>95000</v>
          </cell>
          <cell r="AE1038" t="str">
            <v>MCP</v>
          </cell>
          <cell r="AF1038" t="str">
            <v>Regular</v>
          </cell>
          <cell r="AG1038" t="str">
            <v>Infrastructure Management</v>
          </cell>
          <cell r="AI1038">
            <v>31.8</v>
          </cell>
          <cell r="AJ1038">
            <v>1.5916666666666666</v>
          </cell>
        </row>
        <row r="1039">
          <cell r="Z1039">
            <v>87190</v>
          </cell>
          <cell r="AE1039" t="str">
            <v>Society</v>
          </cell>
          <cell r="AF1039" t="str">
            <v>Regular</v>
          </cell>
          <cell r="AG1039" t="str">
            <v>Application Management</v>
          </cell>
          <cell r="AI1039">
            <v>31.791666666666668</v>
          </cell>
          <cell r="AJ1039">
            <v>4.0666666666666664</v>
          </cell>
        </row>
        <row r="1040">
          <cell r="Z1040">
            <v>52158</v>
          </cell>
          <cell r="AE1040" t="str">
            <v>PWU</v>
          </cell>
          <cell r="AF1040" t="str">
            <v>Regular</v>
          </cell>
          <cell r="AG1040" t="str">
            <v>Finance &amp; Pay Services</v>
          </cell>
          <cell r="AI1040">
            <v>31.736111111111111</v>
          </cell>
          <cell r="AJ1040">
            <v>4.572222222222222</v>
          </cell>
        </row>
        <row r="1041">
          <cell r="Z1041">
            <v>73989</v>
          </cell>
          <cell r="AE1041" t="str">
            <v>Society</v>
          </cell>
          <cell r="AF1041" t="str">
            <v>Regular</v>
          </cell>
          <cell r="AG1041" t="str">
            <v>Infrastructure Management</v>
          </cell>
          <cell r="AI1041">
            <v>31.736111111111111</v>
          </cell>
          <cell r="AJ1041">
            <v>1.7666666666666666</v>
          </cell>
        </row>
        <row r="1042">
          <cell r="Z1042">
            <v>49257</v>
          </cell>
          <cell r="AE1042" t="str">
            <v>PWU</v>
          </cell>
          <cell r="AF1042" t="str">
            <v>Regular</v>
          </cell>
          <cell r="AG1042" t="str">
            <v>CSO</v>
          </cell>
          <cell r="AI1042">
            <v>31.719444444444445</v>
          </cell>
          <cell r="AJ1042">
            <v>2.4972222222222222</v>
          </cell>
        </row>
        <row r="1043">
          <cell r="Z1043">
            <v>109262</v>
          </cell>
          <cell r="AE1043" t="str">
            <v>Society</v>
          </cell>
          <cell r="AF1043" t="str">
            <v>Regular</v>
          </cell>
          <cell r="AG1043" t="str">
            <v>Business Support</v>
          </cell>
          <cell r="AI1043">
            <v>31.68611111111111</v>
          </cell>
          <cell r="AJ1043">
            <v>2.1138888888888889</v>
          </cell>
        </row>
        <row r="1044">
          <cell r="Z1044">
            <v>88400</v>
          </cell>
          <cell r="AE1044" t="str">
            <v>MCP</v>
          </cell>
          <cell r="AF1044" t="str">
            <v>Regular</v>
          </cell>
          <cell r="AG1044" t="str">
            <v>Infrastructure Management</v>
          </cell>
          <cell r="AI1044">
            <v>31.625</v>
          </cell>
          <cell r="AJ1044">
            <v>2.0583333333333331</v>
          </cell>
        </row>
        <row r="1045">
          <cell r="Z1045">
            <v>66789</v>
          </cell>
          <cell r="AE1045" t="str">
            <v>PWU</v>
          </cell>
          <cell r="AF1045" t="str">
            <v>Regular</v>
          </cell>
          <cell r="AG1045" t="str">
            <v>Infrastructure Management</v>
          </cell>
          <cell r="AI1045">
            <v>31.613888888888887</v>
          </cell>
          <cell r="AJ1045">
            <v>4.052777777777778</v>
          </cell>
        </row>
        <row r="1046">
          <cell r="Z1046">
            <v>79781</v>
          </cell>
          <cell r="AE1046" t="str">
            <v>Society</v>
          </cell>
          <cell r="AF1046" t="str">
            <v>Regular</v>
          </cell>
          <cell r="AG1046" t="str">
            <v>Application Management</v>
          </cell>
          <cell r="AI1046">
            <v>31.574999999999999</v>
          </cell>
          <cell r="AJ1046">
            <v>3.3027777777777776</v>
          </cell>
        </row>
        <row r="1047">
          <cell r="Z1047">
            <v>63606</v>
          </cell>
          <cell r="AE1047" t="str">
            <v>Society</v>
          </cell>
          <cell r="AF1047" t="str">
            <v>Regular</v>
          </cell>
          <cell r="AG1047" t="str">
            <v>Application Management</v>
          </cell>
          <cell r="AI1047">
            <v>31.547222222222221</v>
          </cell>
          <cell r="AJ1047">
            <v>2.4527777777777779</v>
          </cell>
        </row>
        <row r="1048">
          <cell r="Z1048">
            <v>55139</v>
          </cell>
          <cell r="AE1048" t="str">
            <v>Society</v>
          </cell>
          <cell r="AF1048" t="str">
            <v>Regular</v>
          </cell>
          <cell r="AG1048" t="str">
            <v>Finance &amp; Pay Services</v>
          </cell>
          <cell r="AI1048">
            <v>31.419444444444444</v>
          </cell>
          <cell r="AJ1048">
            <v>5.6</v>
          </cell>
        </row>
        <row r="1049">
          <cell r="Z1049">
            <v>63606</v>
          </cell>
          <cell r="AE1049" t="str">
            <v>Society</v>
          </cell>
          <cell r="AF1049" t="str">
            <v>Regular</v>
          </cell>
          <cell r="AG1049" t="str">
            <v>Application Management</v>
          </cell>
          <cell r="AI1049">
            <v>31.316666666666666</v>
          </cell>
          <cell r="AJ1049">
            <v>3.9666666666666668</v>
          </cell>
        </row>
        <row r="1050">
          <cell r="Z1050">
            <v>76598</v>
          </cell>
          <cell r="AE1050" t="str">
            <v>Society</v>
          </cell>
          <cell r="AF1050" t="str">
            <v>Regular</v>
          </cell>
          <cell r="AG1050" t="str">
            <v>Application Management</v>
          </cell>
          <cell r="AI1050">
            <v>31.291666666666668</v>
          </cell>
          <cell r="AJ1050">
            <v>3.2944444444444443</v>
          </cell>
        </row>
        <row r="1051">
          <cell r="Z1051">
            <v>50078</v>
          </cell>
          <cell r="AE1051" t="str">
            <v>PWU</v>
          </cell>
          <cell r="AF1051" t="str">
            <v>Temporary</v>
          </cell>
          <cell r="AG1051" t="str">
            <v>Finance &amp; Pay Services</v>
          </cell>
          <cell r="AI1051">
            <v>31.272222222222222</v>
          </cell>
          <cell r="AJ1051">
            <v>0.92777777777777781</v>
          </cell>
        </row>
        <row r="1052">
          <cell r="Z1052">
            <v>58659</v>
          </cell>
          <cell r="AE1052" t="str">
            <v>PWU</v>
          </cell>
          <cell r="AF1052" t="str">
            <v>Regular</v>
          </cell>
          <cell r="AG1052" t="str">
            <v>Finance &amp; Pay Services</v>
          </cell>
          <cell r="AI1052">
            <v>31.213888888888889</v>
          </cell>
          <cell r="AJ1052">
            <v>6.3388888888888886</v>
          </cell>
        </row>
        <row r="1053">
          <cell r="Z1053">
            <v>52158</v>
          </cell>
          <cell r="AE1053" t="str">
            <v>PWU</v>
          </cell>
          <cell r="AF1053" t="str">
            <v>Regular</v>
          </cell>
          <cell r="AG1053" t="str">
            <v>Finance &amp; Pay Services</v>
          </cell>
          <cell r="AI1053">
            <v>31.133333333333333</v>
          </cell>
          <cell r="AJ1053">
            <v>4.8083333333333336</v>
          </cell>
        </row>
        <row r="1054">
          <cell r="Z1054">
            <v>84216</v>
          </cell>
          <cell r="AE1054" t="str">
            <v>Society</v>
          </cell>
          <cell r="AF1054" t="str">
            <v>Regular</v>
          </cell>
          <cell r="AG1054" t="str">
            <v>Infrastructure Management</v>
          </cell>
          <cell r="AI1054">
            <v>31.133333333333333</v>
          </cell>
          <cell r="AJ1054">
            <v>1.9361111111111111</v>
          </cell>
        </row>
        <row r="1055">
          <cell r="Z1055">
            <v>59849</v>
          </cell>
          <cell r="AE1055" t="str">
            <v>Society</v>
          </cell>
          <cell r="AF1055" t="str">
            <v>Temporary</v>
          </cell>
          <cell r="AG1055" t="str">
            <v>Application Management</v>
          </cell>
          <cell r="AI1055">
            <v>31.127777777777776</v>
          </cell>
          <cell r="AJ1055">
            <v>1.1277777777777778</v>
          </cell>
        </row>
        <row r="1056">
          <cell r="Z1056">
            <v>49257</v>
          </cell>
          <cell r="AE1056" t="str">
            <v>PWU</v>
          </cell>
          <cell r="AF1056" t="str">
            <v>Regular</v>
          </cell>
          <cell r="AG1056" t="str">
            <v>Finance &amp; Pay Services</v>
          </cell>
          <cell r="AI1056">
            <v>31.036111111111111</v>
          </cell>
          <cell r="AJ1056">
            <v>4.5027777777777782</v>
          </cell>
        </row>
        <row r="1057">
          <cell r="Z1057">
            <v>58659</v>
          </cell>
          <cell r="AE1057" t="str">
            <v>PWU</v>
          </cell>
          <cell r="AF1057" t="str">
            <v>Regular</v>
          </cell>
          <cell r="AG1057" t="str">
            <v>Finance &amp; Pay Services</v>
          </cell>
          <cell r="AI1057">
            <v>31.019444444444446</v>
          </cell>
          <cell r="AJ1057">
            <v>6.0194444444444448</v>
          </cell>
        </row>
        <row r="1058">
          <cell r="Z1058">
            <v>63606</v>
          </cell>
          <cell r="AE1058" t="str">
            <v>Society</v>
          </cell>
          <cell r="AF1058" t="str">
            <v>Regular</v>
          </cell>
          <cell r="AG1058" t="str">
            <v>Business Support</v>
          </cell>
          <cell r="AI1058">
            <v>30.969444444444445</v>
          </cell>
          <cell r="AJ1058">
            <v>2.1138888888888889</v>
          </cell>
        </row>
        <row r="1059">
          <cell r="Z1059">
            <v>55407</v>
          </cell>
          <cell r="AE1059" t="str">
            <v>PWU</v>
          </cell>
          <cell r="AF1059" t="str">
            <v>Temporary</v>
          </cell>
          <cell r="AG1059" t="str">
            <v>Infrastructure Management</v>
          </cell>
          <cell r="AI1059">
            <v>30.916666666666668</v>
          </cell>
          <cell r="AJ1059">
            <v>1.1166666666666667</v>
          </cell>
        </row>
        <row r="1060">
          <cell r="Z1060">
            <v>58659</v>
          </cell>
          <cell r="AE1060" t="str">
            <v>PWU</v>
          </cell>
          <cell r="AF1060" t="str">
            <v>Regular</v>
          </cell>
          <cell r="AG1060" t="str">
            <v>Finance &amp; Pay Services</v>
          </cell>
          <cell r="AI1060">
            <v>30.897222222222222</v>
          </cell>
          <cell r="AJ1060">
            <v>5.8611111111111107</v>
          </cell>
        </row>
        <row r="1061">
          <cell r="Z1061">
            <v>62781</v>
          </cell>
          <cell r="AE1061" t="str">
            <v>PWU</v>
          </cell>
          <cell r="AF1061" t="str">
            <v>Regular</v>
          </cell>
          <cell r="AG1061" t="str">
            <v>Infrastructure Management</v>
          </cell>
          <cell r="AI1061">
            <v>30.894444444444446</v>
          </cell>
          <cell r="AJ1061">
            <v>1.3666666666666667</v>
          </cell>
        </row>
        <row r="1062">
          <cell r="Z1062">
            <v>59849</v>
          </cell>
          <cell r="AE1062" t="str">
            <v>Society</v>
          </cell>
          <cell r="AF1062" t="str">
            <v>Temporary</v>
          </cell>
          <cell r="AG1062" t="str">
            <v>Application Management</v>
          </cell>
          <cell r="AI1062">
            <v>30.794444444444444</v>
          </cell>
          <cell r="AJ1062">
            <v>0.88055555555555554</v>
          </cell>
        </row>
        <row r="1063">
          <cell r="Z1063">
            <v>49257</v>
          </cell>
          <cell r="AE1063" t="str">
            <v>PWU</v>
          </cell>
          <cell r="AF1063" t="str">
            <v>Regular</v>
          </cell>
          <cell r="AG1063" t="str">
            <v>Finance &amp; Pay Services</v>
          </cell>
          <cell r="AI1063">
            <v>30.788888888888888</v>
          </cell>
          <cell r="AJ1063">
            <v>5.6083333333333334</v>
          </cell>
        </row>
        <row r="1064">
          <cell r="Z1064">
            <v>65432</v>
          </cell>
          <cell r="AE1064" t="str">
            <v>Society</v>
          </cell>
          <cell r="AF1064" t="str">
            <v>Regular</v>
          </cell>
          <cell r="AG1064" t="str">
            <v>Application Management</v>
          </cell>
          <cell r="AI1064">
            <v>30.766666666666666</v>
          </cell>
          <cell r="AJ1064">
            <v>2.0305555555555554</v>
          </cell>
        </row>
        <row r="1065">
          <cell r="Z1065">
            <v>26847</v>
          </cell>
          <cell r="AE1065" t="str">
            <v>PWU</v>
          </cell>
          <cell r="AF1065" t="str">
            <v>Temporary</v>
          </cell>
          <cell r="AG1065" t="str">
            <v>Infrastructure Management</v>
          </cell>
          <cell r="AI1065">
            <v>30.761111111111113</v>
          </cell>
          <cell r="AJ1065">
            <v>0.21666666666666667</v>
          </cell>
        </row>
        <row r="1066">
          <cell r="Z1066">
            <v>41065</v>
          </cell>
          <cell r="AE1066" t="str">
            <v>PWU</v>
          </cell>
          <cell r="AF1066" t="str">
            <v>Temporary</v>
          </cell>
          <cell r="AG1066" t="str">
            <v>Finance &amp; Pay Services</v>
          </cell>
          <cell r="AI1066">
            <v>30.641666666666666</v>
          </cell>
          <cell r="AJ1066">
            <v>0.98611111111111116</v>
          </cell>
        </row>
        <row r="1067">
          <cell r="Z1067">
            <v>84216</v>
          </cell>
          <cell r="AE1067" t="str">
            <v>Society</v>
          </cell>
          <cell r="AF1067" t="str">
            <v>Regular</v>
          </cell>
          <cell r="AG1067" t="str">
            <v>Application Management</v>
          </cell>
          <cell r="AI1067">
            <v>30.547222222222221</v>
          </cell>
          <cell r="AJ1067">
            <v>3.1305555555555555</v>
          </cell>
        </row>
        <row r="1068">
          <cell r="Z1068">
            <v>74824</v>
          </cell>
          <cell r="AE1068" t="str">
            <v>Society</v>
          </cell>
          <cell r="AF1068" t="str">
            <v>Temporary</v>
          </cell>
          <cell r="AG1068" t="str">
            <v>Infrastructure Management</v>
          </cell>
          <cell r="AI1068">
            <v>30.530555555555555</v>
          </cell>
          <cell r="AJ1068">
            <v>0.73611111111111116</v>
          </cell>
        </row>
        <row r="1069">
          <cell r="Z1069">
            <v>41065</v>
          </cell>
          <cell r="AE1069" t="str">
            <v>PWU</v>
          </cell>
          <cell r="AF1069" t="str">
            <v>Temporary</v>
          </cell>
          <cell r="AG1069" t="str">
            <v>Finance &amp; Pay Services</v>
          </cell>
          <cell r="AI1069">
            <v>30.397222222222222</v>
          </cell>
          <cell r="AJ1069">
            <v>0.94722222222222219</v>
          </cell>
        </row>
        <row r="1070">
          <cell r="Z1070">
            <v>58659</v>
          </cell>
          <cell r="AE1070" t="str">
            <v>PWU</v>
          </cell>
          <cell r="AF1070" t="str">
            <v>Regular</v>
          </cell>
          <cell r="AG1070" t="str">
            <v>CSO</v>
          </cell>
          <cell r="AI1070">
            <v>30.330555555555556</v>
          </cell>
          <cell r="AJ1070">
            <v>5.6111111111111107</v>
          </cell>
        </row>
        <row r="1071">
          <cell r="Z1071">
            <v>53694</v>
          </cell>
          <cell r="AE1071" t="str">
            <v>PWU</v>
          </cell>
          <cell r="AF1071" t="str">
            <v>Temporary</v>
          </cell>
          <cell r="AG1071" t="str">
            <v>Infrastructure Management</v>
          </cell>
          <cell r="AI1071">
            <v>30.225000000000001</v>
          </cell>
          <cell r="AJ1071">
            <v>0.96666666666666667</v>
          </cell>
        </row>
        <row r="1072">
          <cell r="Z1072">
            <v>63919</v>
          </cell>
          <cell r="AE1072" t="str">
            <v>Society</v>
          </cell>
          <cell r="AF1072" t="str">
            <v>Regular</v>
          </cell>
          <cell r="AG1072" t="str">
            <v>Application Management</v>
          </cell>
          <cell r="AI1072">
            <v>30.222222222222221</v>
          </cell>
          <cell r="AJ1072">
            <v>3.45</v>
          </cell>
        </row>
        <row r="1073">
          <cell r="Z1073">
            <v>65849</v>
          </cell>
          <cell r="AE1073" t="str">
            <v>Society</v>
          </cell>
          <cell r="AF1073" t="str">
            <v>Regular</v>
          </cell>
          <cell r="AG1073" t="str">
            <v>Application Management</v>
          </cell>
          <cell r="AI1073">
            <v>30.213888888888889</v>
          </cell>
          <cell r="AJ1073">
            <v>1.5833333333333333</v>
          </cell>
        </row>
        <row r="1074">
          <cell r="Z1074">
            <v>59849</v>
          </cell>
          <cell r="AE1074" t="str">
            <v>Society</v>
          </cell>
          <cell r="AF1074" t="str">
            <v>Temporary</v>
          </cell>
          <cell r="AG1074" t="str">
            <v>Application Management</v>
          </cell>
          <cell r="AI1074">
            <v>30.180555555555557</v>
          </cell>
          <cell r="AJ1074">
            <v>1.0333333333333334</v>
          </cell>
        </row>
        <row r="1075">
          <cell r="Z1075">
            <v>65432</v>
          </cell>
          <cell r="AE1075" t="str">
            <v>Society</v>
          </cell>
          <cell r="AF1075" t="str">
            <v>Regular</v>
          </cell>
          <cell r="AG1075" t="str">
            <v>Application Management</v>
          </cell>
          <cell r="AI1075">
            <v>30.141666666666666</v>
          </cell>
          <cell r="AJ1075">
            <v>6.4916666666666663</v>
          </cell>
        </row>
        <row r="1076">
          <cell r="Z1076">
            <v>49257</v>
          </cell>
          <cell r="AE1076" t="str">
            <v>PWU</v>
          </cell>
          <cell r="AF1076" t="str">
            <v>Regular</v>
          </cell>
          <cell r="AG1076" t="str">
            <v>Finance &amp; Pay Services</v>
          </cell>
          <cell r="AI1076">
            <v>30.119444444444444</v>
          </cell>
          <cell r="AJ1076">
            <v>4.802777777777778</v>
          </cell>
        </row>
        <row r="1077">
          <cell r="Z1077">
            <v>58659</v>
          </cell>
          <cell r="AE1077" t="str">
            <v>PWU</v>
          </cell>
          <cell r="AF1077" t="str">
            <v>Regular</v>
          </cell>
          <cell r="AG1077" t="str">
            <v>Finance &amp; Pay Services</v>
          </cell>
          <cell r="AI1077">
            <v>30.080555555555556</v>
          </cell>
          <cell r="AJ1077">
            <v>5.8194444444444446</v>
          </cell>
        </row>
        <row r="1078">
          <cell r="Z1078">
            <v>43685</v>
          </cell>
          <cell r="AE1078" t="str">
            <v>PWU</v>
          </cell>
          <cell r="AF1078" t="str">
            <v>Regular</v>
          </cell>
          <cell r="AG1078" t="str">
            <v>Finance &amp; Pay Services</v>
          </cell>
          <cell r="AI1078">
            <v>30.033333333333335</v>
          </cell>
          <cell r="AJ1078">
            <v>4.4138888888888888</v>
          </cell>
        </row>
        <row r="1079">
          <cell r="Z1079">
            <v>61675</v>
          </cell>
          <cell r="AE1079" t="str">
            <v>Society</v>
          </cell>
          <cell r="AF1079" t="str">
            <v>Temporary</v>
          </cell>
          <cell r="AG1079" t="str">
            <v>Application Management</v>
          </cell>
          <cell r="AI1079">
            <v>30.030555555555555</v>
          </cell>
          <cell r="AJ1079">
            <v>2.0194444444444444</v>
          </cell>
        </row>
        <row r="1080">
          <cell r="Z1080">
            <v>67832</v>
          </cell>
          <cell r="AE1080" t="str">
            <v>Society</v>
          </cell>
          <cell r="AF1080" t="str">
            <v>Temporary</v>
          </cell>
          <cell r="AG1080" t="str">
            <v>Application Management</v>
          </cell>
          <cell r="AI1080">
            <v>29.886111111111113</v>
          </cell>
          <cell r="AJ1080">
            <v>1.2333333333333334</v>
          </cell>
        </row>
        <row r="1081">
          <cell r="Z1081">
            <v>55120</v>
          </cell>
          <cell r="AE1081" t="str">
            <v>MCP</v>
          </cell>
          <cell r="AF1081" t="str">
            <v>Regular</v>
          </cell>
          <cell r="AG1081" t="str">
            <v>Business Support</v>
          </cell>
          <cell r="AI1081">
            <v>29.772222222222222</v>
          </cell>
          <cell r="AJ1081">
            <v>3.6305555555555555</v>
          </cell>
        </row>
        <row r="1082">
          <cell r="Z1082">
            <v>38774</v>
          </cell>
          <cell r="AE1082" t="str">
            <v>PWU</v>
          </cell>
          <cell r="AF1082" t="str">
            <v>Regular</v>
          </cell>
          <cell r="AG1082" t="str">
            <v>CSO</v>
          </cell>
          <cell r="AI1082">
            <v>29.677777777777777</v>
          </cell>
          <cell r="AJ1082">
            <v>2.0138888888888888</v>
          </cell>
        </row>
        <row r="1083">
          <cell r="Z1083">
            <v>58659</v>
          </cell>
          <cell r="AE1083" t="str">
            <v>PWU</v>
          </cell>
          <cell r="AF1083" t="str">
            <v>Regular</v>
          </cell>
          <cell r="AG1083" t="str">
            <v>Infrastructure Management</v>
          </cell>
          <cell r="AI1083">
            <v>29.677777777777777</v>
          </cell>
          <cell r="AJ1083">
            <v>3.8583333333333334</v>
          </cell>
        </row>
        <row r="1084">
          <cell r="Z1084">
            <v>58659</v>
          </cell>
          <cell r="AE1084" t="str">
            <v>PWU</v>
          </cell>
          <cell r="AF1084" t="str">
            <v>Regular</v>
          </cell>
          <cell r="AG1084" t="str">
            <v>Business Support</v>
          </cell>
          <cell r="AI1084">
            <v>29.611111111111111</v>
          </cell>
          <cell r="AJ1084">
            <v>7.2694444444444448</v>
          </cell>
        </row>
        <row r="1085">
          <cell r="Z1085">
            <v>49257</v>
          </cell>
          <cell r="AE1085" t="str">
            <v>PWU</v>
          </cell>
          <cell r="AF1085" t="str">
            <v>Regular</v>
          </cell>
          <cell r="AG1085" t="str">
            <v>Finance &amp; Pay Services</v>
          </cell>
          <cell r="AI1085">
            <v>29.583333333333332</v>
          </cell>
          <cell r="AJ1085">
            <v>4.9222222222222225</v>
          </cell>
        </row>
        <row r="1086">
          <cell r="Z1086">
            <v>55407</v>
          </cell>
          <cell r="AE1086" t="str">
            <v>PWU</v>
          </cell>
          <cell r="AF1086" t="str">
            <v>Temporary</v>
          </cell>
          <cell r="AG1086" t="str">
            <v>Infrastructure Management</v>
          </cell>
          <cell r="AI1086">
            <v>29.577777777777779</v>
          </cell>
          <cell r="AJ1086">
            <v>1.1944444444444444</v>
          </cell>
        </row>
        <row r="1087">
          <cell r="Z1087">
            <v>68093</v>
          </cell>
          <cell r="AE1087" t="str">
            <v>Society</v>
          </cell>
          <cell r="AF1087" t="str">
            <v>Regular</v>
          </cell>
          <cell r="AG1087" t="str">
            <v>Infrastructure Management</v>
          </cell>
          <cell r="AI1087">
            <v>29.488888888888887</v>
          </cell>
          <cell r="AJ1087">
            <v>1.2694444444444444</v>
          </cell>
        </row>
        <row r="1088">
          <cell r="Z1088">
            <v>64785</v>
          </cell>
          <cell r="AE1088" t="str">
            <v>PWU</v>
          </cell>
          <cell r="AF1088" t="str">
            <v>Regular</v>
          </cell>
          <cell r="AG1088" t="str">
            <v>Project Delivery</v>
          </cell>
          <cell r="AI1088">
            <v>29.433333333333334</v>
          </cell>
          <cell r="AJ1088">
            <v>2.6722222222222221</v>
          </cell>
        </row>
        <row r="1089">
          <cell r="Z1089">
            <v>70180</v>
          </cell>
          <cell r="AE1089" t="str">
            <v>Society</v>
          </cell>
          <cell r="AF1089" t="str">
            <v>Regular</v>
          </cell>
          <cell r="AG1089" t="str">
            <v>Application Management</v>
          </cell>
          <cell r="AI1089">
            <v>29.4</v>
          </cell>
          <cell r="AJ1089">
            <v>3.5166666666666666</v>
          </cell>
        </row>
        <row r="1090">
          <cell r="Z1090">
            <v>53694</v>
          </cell>
          <cell r="AE1090" t="str">
            <v>PWU</v>
          </cell>
          <cell r="AF1090" t="str">
            <v>Temporary</v>
          </cell>
          <cell r="AG1090" t="str">
            <v>Infrastructure Management</v>
          </cell>
          <cell r="AI1090">
            <v>29.4</v>
          </cell>
          <cell r="AJ1090">
            <v>1.0055555555555555</v>
          </cell>
        </row>
        <row r="1091">
          <cell r="Z1091">
            <v>72580</v>
          </cell>
          <cell r="AE1091" t="str">
            <v>Society</v>
          </cell>
          <cell r="AF1091" t="str">
            <v>Regular</v>
          </cell>
          <cell r="AG1091" t="str">
            <v>Application Management</v>
          </cell>
          <cell r="AI1091">
            <v>29.386111111111113</v>
          </cell>
          <cell r="AJ1091">
            <v>1.5944444444444446</v>
          </cell>
        </row>
        <row r="1092">
          <cell r="Z1092">
            <v>78633</v>
          </cell>
          <cell r="AE1092" t="str">
            <v>Society</v>
          </cell>
          <cell r="AF1092" t="str">
            <v>Regular</v>
          </cell>
          <cell r="AG1092" t="str">
            <v>Infrastructure Management</v>
          </cell>
          <cell r="AI1092">
            <v>29.18888888888889</v>
          </cell>
          <cell r="AJ1092">
            <v>2.5972222222222223</v>
          </cell>
        </row>
        <row r="1093">
          <cell r="Z1093">
            <v>58659</v>
          </cell>
          <cell r="AE1093" t="str">
            <v>PWU</v>
          </cell>
          <cell r="AF1093" t="str">
            <v>Regular</v>
          </cell>
          <cell r="AG1093" t="str">
            <v>CSO</v>
          </cell>
          <cell r="AI1093">
            <v>29.091666666666665</v>
          </cell>
          <cell r="AJ1093">
            <v>6.2555555555555555</v>
          </cell>
        </row>
        <row r="1094">
          <cell r="Z1094">
            <v>58659</v>
          </cell>
          <cell r="AE1094" t="str">
            <v>PWU</v>
          </cell>
          <cell r="AF1094" t="str">
            <v>Regular</v>
          </cell>
          <cell r="AG1094" t="str">
            <v>Infrastructure Management</v>
          </cell>
          <cell r="AI1094">
            <v>29</v>
          </cell>
          <cell r="AJ1094">
            <v>3.3944444444444444</v>
          </cell>
        </row>
        <row r="1095">
          <cell r="Z1095">
            <v>50078</v>
          </cell>
          <cell r="AE1095" t="str">
            <v>PWU</v>
          </cell>
          <cell r="AF1095" t="str">
            <v>Temporary</v>
          </cell>
          <cell r="AG1095" t="str">
            <v>Finance &amp; Pay Services</v>
          </cell>
          <cell r="AI1095">
            <v>28.997222222222224</v>
          </cell>
          <cell r="AJ1095">
            <v>0.92500000000000004</v>
          </cell>
        </row>
        <row r="1096">
          <cell r="Z1096">
            <v>65849</v>
          </cell>
          <cell r="AE1096" t="str">
            <v>Society</v>
          </cell>
          <cell r="AF1096" t="str">
            <v>Regular</v>
          </cell>
          <cell r="AG1096" t="str">
            <v>Infrastructure Management</v>
          </cell>
          <cell r="AI1096">
            <v>28.961111111111112</v>
          </cell>
          <cell r="AJ1096">
            <v>2.9222222222222221</v>
          </cell>
        </row>
        <row r="1097">
          <cell r="Z1097">
            <v>49257</v>
          </cell>
          <cell r="AE1097" t="str">
            <v>PWU</v>
          </cell>
          <cell r="AF1097" t="str">
            <v>Regular</v>
          </cell>
          <cell r="AG1097" t="str">
            <v>CSO</v>
          </cell>
          <cell r="AI1097">
            <v>28.916666666666668</v>
          </cell>
          <cell r="AJ1097">
            <v>2.4972222222222222</v>
          </cell>
        </row>
        <row r="1098">
          <cell r="Z1098">
            <v>35139</v>
          </cell>
          <cell r="AE1098" t="str">
            <v>PWU</v>
          </cell>
          <cell r="AF1098" t="str">
            <v>Regular</v>
          </cell>
          <cell r="AG1098" t="str">
            <v>Finance &amp; Pay Services</v>
          </cell>
          <cell r="AI1098">
            <v>28.872222222222224</v>
          </cell>
          <cell r="AJ1098">
            <v>1.7972222222222223</v>
          </cell>
        </row>
        <row r="1099">
          <cell r="Z1099">
            <v>48000</v>
          </cell>
          <cell r="AE1099" t="str">
            <v>MCP</v>
          </cell>
          <cell r="AF1099" t="str">
            <v>Regular</v>
          </cell>
          <cell r="AG1099" t="str">
            <v>Business Support</v>
          </cell>
          <cell r="AI1099">
            <v>28.866666666666667</v>
          </cell>
          <cell r="AJ1099">
            <v>1.2055555555555555</v>
          </cell>
        </row>
        <row r="1100">
          <cell r="Z1100">
            <v>44153</v>
          </cell>
          <cell r="AE1100" t="str">
            <v>PWU</v>
          </cell>
          <cell r="AF1100" t="str">
            <v>Regular</v>
          </cell>
          <cell r="AG1100" t="str">
            <v>Business Support</v>
          </cell>
          <cell r="AI1100">
            <v>28.830555555555556</v>
          </cell>
          <cell r="AJ1100">
            <v>3.9916666666666667</v>
          </cell>
        </row>
        <row r="1101">
          <cell r="Z1101">
            <v>75189</v>
          </cell>
          <cell r="AE1101" t="str">
            <v>Society</v>
          </cell>
          <cell r="AF1101" t="str">
            <v>Temporary</v>
          </cell>
          <cell r="AG1101" t="str">
            <v>Application Management</v>
          </cell>
          <cell r="AI1101">
            <v>28.808333333333334</v>
          </cell>
          <cell r="AJ1101">
            <v>1.1861111111111111</v>
          </cell>
        </row>
        <row r="1102">
          <cell r="Z1102">
            <v>67363</v>
          </cell>
          <cell r="AE1102" t="str">
            <v>Society</v>
          </cell>
          <cell r="AF1102" t="str">
            <v>Regular</v>
          </cell>
          <cell r="AG1102" t="str">
            <v>Application Management</v>
          </cell>
          <cell r="AI1102">
            <v>28.805555555555557</v>
          </cell>
          <cell r="AJ1102">
            <v>3.4611111111111112</v>
          </cell>
        </row>
        <row r="1103">
          <cell r="Z1103">
            <v>58659</v>
          </cell>
          <cell r="AE1103" t="str">
            <v>PWU</v>
          </cell>
          <cell r="AF1103" t="str">
            <v>Regular</v>
          </cell>
          <cell r="AG1103" t="str">
            <v>Finance &amp; Pay Services</v>
          </cell>
          <cell r="AI1103">
            <v>28.802777777777777</v>
          </cell>
          <cell r="AJ1103">
            <v>5.9611111111111112</v>
          </cell>
        </row>
        <row r="1104">
          <cell r="Z1104">
            <v>50078</v>
          </cell>
          <cell r="AE1104" t="str">
            <v>PWU</v>
          </cell>
          <cell r="AF1104" t="str">
            <v>Temporary</v>
          </cell>
          <cell r="AG1104" t="str">
            <v>Finance &amp; Pay Services</v>
          </cell>
          <cell r="AI1104">
            <v>28.786111111111111</v>
          </cell>
          <cell r="AJ1104">
            <v>0.11666666666666667</v>
          </cell>
        </row>
        <row r="1105">
          <cell r="Z1105">
            <v>56812</v>
          </cell>
          <cell r="AE1105" t="str">
            <v>PWU</v>
          </cell>
          <cell r="AF1105" t="str">
            <v>Regular</v>
          </cell>
          <cell r="AG1105" t="str">
            <v>Supply Management Services</v>
          </cell>
          <cell r="AI1105">
            <v>28.586111111111112</v>
          </cell>
          <cell r="AJ1105">
            <v>4.1166666666666663</v>
          </cell>
        </row>
        <row r="1106">
          <cell r="Z1106">
            <v>58659</v>
          </cell>
          <cell r="AE1106" t="str">
            <v>PWU</v>
          </cell>
          <cell r="AF1106" t="str">
            <v>Regular</v>
          </cell>
          <cell r="AG1106" t="str">
            <v>Infrastructure Management</v>
          </cell>
          <cell r="AI1106">
            <v>28.56388888888889</v>
          </cell>
          <cell r="AJ1106">
            <v>3.3583333333333334</v>
          </cell>
        </row>
        <row r="1107">
          <cell r="Z1107">
            <v>41065</v>
          </cell>
          <cell r="AE1107" t="str">
            <v>PWU</v>
          </cell>
          <cell r="AF1107" t="str">
            <v>Temporary</v>
          </cell>
          <cell r="AG1107" t="str">
            <v>Finance &amp; Pay Services</v>
          </cell>
          <cell r="AI1107">
            <v>28.502777777777776</v>
          </cell>
          <cell r="AJ1107">
            <v>0.92777777777777781</v>
          </cell>
        </row>
        <row r="1108">
          <cell r="Z1108">
            <v>55414</v>
          </cell>
          <cell r="AE1108" t="str">
            <v>Society</v>
          </cell>
          <cell r="AF1108" t="str">
            <v>Regular</v>
          </cell>
          <cell r="AG1108" t="str">
            <v>Application Management</v>
          </cell>
          <cell r="AI1108">
            <v>28.472222222222221</v>
          </cell>
          <cell r="AJ1108">
            <v>5.2111111111111112</v>
          </cell>
        </row>
        <row r="1109">
          <cell r="Z1109">
            <v>66789</v>
          </cell>
          <cell r="AE1109" t="str">
            <v>PWU</v>
          </cell>
          <cell r="AF1109" t="str">
            <v>Regular</v>
          </cell>
          <cell r="AG1109" t="str">
            <v>Infrastructure Management</v>
          </cell>
          <cell r="AI1109">
            <v>28.377777777777776</v>
          </cell>
          <cell r="AJ1109">
            <v>1.3777777777777778</v>
          </cell>
        </row>
        <row r="1110">
          <cell r="Z1110">
            <v>75816</v>
          </cell>
          <cell r="AE1110" t="str">
            <v>Society</v>
          </cell>
          <cell r="AF1110" t="str">
            <v>Temporary</v>
          </cell>
          <cell r="AG1110" t="str">
            <v>Application Management</v>
          </cell>
          <cell r="AI1110">
            <v>28.375</v>
          </cell>
          <cell r="AJ1110">
            <v>0.64166666666666672</v>
          </cell>
        </row>
        <row r="1111">
          <cell r="Z1111">
            <v>63606</v>
          </cell>
          <cell r="AE1111" t="str">
            <v>Society</v>
          </cell>
          <cell r="AF1111" t="str">
            <v>Regular</v>
          </cell>
          <cell r="AG1111" t="str">
            <v>Application Management</v>
          </cell>
          <cell r="AI1111">
            <v>28.341666666666665</v>
          </cell>
          <cell r="AJ1111">
            <v>2.2305555555555556</v>
          </cell>
        </row>
        <row r="1112">
          <cell r="Z1112">
            <v>56812</v>
          </cell>
          <cell r="AE1112" t="str">
            <v>PWU</v>
          </cell>
          <cell r="AF1112" t="str">
            <v>Regular</v>
          </cell>
          <cell r="AG1112" t="str">
            <v>Supply Management Services</v>
          </cell>
          <cell r="AI1112">
            <v>28.322222222222223</v>
          </cell>
          <cell r="AJ1112">
            <v>4.2527777777777782</v>
          </cell>
        </row>
        <row r="1113">
          <cell r="Z1113">
            <v>49257</v>
          </cell>
          <cell r="AE1113" t="str">
            <v>PWU</v>
          </cell>
          <cell r="AF1113" t="str">
            <v>Regular</v>
          </cell>
          <cell r="AG1113" t="str">
            <v>Settlements</v>
          </cell>
          <cell r="AI1113">
            <v>28.316666666666666</v>
          </cell>
          <cell r="AJ1113">
            <v>5.7777777777777777</v>
          </cell>
        </row>
        <row r="1114">
          <cell r="Z1114">
            <v>78446</v>
          </cell>
          <cell r="AE1114" t="str">
            <v>PWU</v>
          </cell>
          <cell r="AF1114" t="str">
            <v>Regular</v>
          </cell>
          <cell r="AG1114" t="str">
            <v>Infrastructure Management</v>
          </cell>
          <cell r="AI1114">
            <v>28.236111111111111</v>
          </cell>
          <cell r="AJ1114">
            <v>2.9416666666666669</v>
          </cell>
        </row>
        <row r="1115">
          <cell r="Z1115">
            <v>68145</v>
          </cell>
          <cell r="AE1115" t="str">
            <v>Society</v>
          </cell>
          <cell r="AF1115" t="str">
            <v>Temporary</v>
          </cell>
          <cell r="AG1115" t="str">
            <v>Application Management</v>
          </cell>
          <cell r="AI1115">
            <v>28.213888888888889</v>
          </cell>
          <cell r="AJ1115">
            <v>2.6722222222222221</v>
          </cell>
        </row>
        <row r="1116">
          <cell r="Z1116">
            <v>62781</v>
          </cell>
          <cell r="AE1116" t="str">
            <v>PWU</v>
          </cell>
          <cell r="AF1116" t="str">
            <v>Temporary</v>
          </cell>
          <cell r="AG1116" t="str">
            <v>Infrastructure Management</v>
          </cell>
          <cell r="AI1116">
            <v>28.125</v>
          </cell>
          <cell r="AJ1116">
            <v>0.28888888888888886</v>
          </cell>
        </row>
        <row r="1117">
          <cell r="Z1117">
            <v>55407</v>
          </cell>
          <cell r="AE1117" t="str">
            <v>PWU</v>
          </cell>
          <cell r="AF1117" t="str">
            <v>Temporary</v>
          </cell>
          <cell r="AG1117" t="str">
            <v>Infrastructure Management</v>
          </cell>
          <cell r="AI1117">
            <v>28.094444444444445</v>
          </cell>
          <cell r="AJ1117">
            <v>1.3666666666666667</v>
          </cell>
        </row>
        <row r="1118">
          <cell r="Z1118">
            <v>55407</v>
          </cell>
          <cell r="AE1118" t="str">
            <v>PWU</v>
          </cell>
          <cell r="AF1118" t="str">
            <v>Temporary</v>
          </cell>
          <cell r="AG1118" t="str">
            <v>Infrastructure Management</v>
          </cell>
          <cell r="AI1118">
            <v>28.058333333333334</v>
          </cell>
          <cell r="AJ1118">
            <v>1.1166666666666667</v>
          </cell>
        </row>
        <row r="1119">
          <cell r="Z1119">
            <v>75816</v>
          </cell>
          <cell r="AE1119" t="str">
            <v>Society</v>
          </cell>
          <cell r="AF1119" t="str">
            <v>Regular</v>
          </cell>
          <cell r="AG1119" t="str">
            <v>Infrastructure Management</v>
          </cell>
          <cell r="AI1119">
            <v>28.016666666666666</v>
          </cell>
          <cell r="AJ1119">
            <v>3.161111111111111</v>
          </cell>
        </row>
        <row r="1120">
          <cell r="Z1120">
            <v>58659</v>
          </cell>
          <cell r="AE1120" t="str">
            <v>PWU</v>
          </cell>
          <cell r="AF1120" t="str">
            <v>Regular</v>
          </cell>
          <cell r="AG1120" t="str">
            <v>CSO</v>
          </cell>
          <cell r="AI1120">
            <v>27.980555555555554</v>
          </cell>
          <cell r="AJ1120">
            <v>5.6055555555555552</v>
          </cell>
        </row>
        <row r="1121">
          <cell r="Z1121">
            <v>52158</v>
          </cell>
          <cell r="AE1121" t="str">
            <v>PWU</v>
          </cell>
          <cell r="AF1121" t="str">
            <v>Regular</v>
          </cell>
          <cell r="AG1121" t="str">
            <v>Finance &amp; Pay Services</v>
          </cell>
          <cell r="AI1121">
            <v>27.947222222222223</v>
          </cell>
          <cell r="AJ1121">
            <v>4.8166666666666664</v>
          </cell>
        </row>
        <row r="1122">
          <cell r="Z1122">
            <v>50345</v>
          </cell>
          <cell r="AE1122" t="str">
            <v>PWU</v>
          </cell>
          <cell r="AF1122" t="str">
            <v>Regular</v>
          </cell>
          <cell r="AG1122" t="str">
            <v>Finance &amp; Pay Services</v>
          </cell>
          <cell r="AI1122">
            <v>27.738888888888887</v>
          </cell>
          <cell r="AJ1122">
            <v>4.1222222222222218</v>
          </cell>
        </row>
        <row r="1123">
          <cell r="Z1123">
            <v>62781</v>
          </cell>
          <cell r="AE1123" t="str">
            <v>PWU</v>
          </cell>
          <cell r="AF1123" t="str">
            <v>Regular</v>
          </cell>
          <cell r="AG1123" t="str">
            <v>Infrastructure Management</v>
          </cell>
          <cell r="AI1123">
            <v>27.694444444444443</v>
          </cell>
          <cell r="AJ1123">
            <v>1.2666666666666666</v>
          </cell>
        </row>
        <row r="1124">
          <cell r="Z1124">
            <v>45729</v>
          </cell>
          <cell r="AE1124" t="str">
            <v>PWU</v>
          </cell>
          <cell r="AF1124" t="str">
            <v>Regular</v>
          </cell>
          <cell r="AG1124" t="str">
            <v>Finance &amp; Pay Services</v>
          </cell>
          <cell r="AI1124">
            <v>27.588888888888889</v>
          </cell>
          <cell r="AJ1124">
            <v>3.0416666666666665</v>
          </cell>
        </row>
        <row r="1125">
          <cell r="Z1125">
            <v>66893</v>
          </cell>
          <cell r="AE1125" t="str">
            <v>Society</v>
          </cell>
          <cell r="AF1125" t="str">
            <v>Regular</v>
          </cell>
          <cell r="AG1125" t="str">
            <v>Finance &amp; Pay Services</v>
          </cell>
          <cell r="AI1125">
            <v>27.580555555555556</v>
          </cell>
          <cell r="AJ1125">
            <v>3.3027777777777776</v>
          </cell>
        </row>
        <row r="1126">
          <cell r="Z1126">
            <v>55407</v>
          </cell>
          <cell r="AE1126" t="str">
            <v>PWU</v>
          </cell>
          <cell r="AF1126" t="str">
            <v>Temporary</v>
          </cell>
          <cell r="AG1126" t="str">
            <v>Infrastructure Management</v>
          </cell>
          <cell r="AI1126">
            <v>27.552777777777777</v>
          </cell>
          <cell r="AJ1126">
            <v>1.1944444444444444</v>
          </cell>
        </row>
        <row r="1127">
          <cell r="Z1127">
            <v>49257</v>
          </cell>
          <cell r="AE1127" t="str">
            <v>PWU</v>
          </cell>
          <cell r="AF1127" t="str">
            <v>Regular</v>
          </cell>
          <cell r="AG1127" t="str">
            <v>Finance &amp; Pay Services</v>
          </cell>
          <cell r="AI1127">
            <v>27.508333333333333</v>
          </cell>
          <cell r="AJ1127">
            <v>4.8666666666666663</v>
          </cell>
        </row>
        <row r="1128">
          <cell r="Z1128">
            <v>55407</v>
          </cell>
          <cell r="AE1128" t="str">
            <v>PWU</v>
          </cell>
          <cell r="AF1128" t="str">
            <v>Temporary</v>
          </cell>
          <cell r="AG1128" t="str">
            <v>Infrastructure Management</v>
          </cell>
          <cell r="AI1128">
            <v>27.475000000000001</v>
          </cell>
          <cell r="AJ1128">
            <v>1.2694444444444444</v>
          </cell>
        </row>
        <row r="1129">
          <cell r="Z1129">
            <v>76020</v>
          </cell>
          <cell r="AE1129" t="str">
            <v>PWU</v>
          </cell>
          <cell r="AF1129" t="str">
            <v>Regular</v>
          </cell>
          <cell r="AG1129" t="str">
            <v>Infrastructure Management</v>
          </cell>
          <cell r="AI1129">
            <v>27.394444444444446</v>
          </cell>
          <cell r="AJ1129">
            <v>2.088888888888889</v>
          </cell>
        </row>
        <row r="1130">
          <cell r="Z1130">
            <v>63919</v>
          </cell>
          <cell r="AE1130" t="str">
            <v>Society</v>
          </cell>
          <cell r="AF1130" t="str">
            <v>Temporary</v>
          </cell>
          <cell r="AG1130" t="str">
            <v>Application Management</v>
          </cell>
          <cell r="AI1130">
            <v>27.377777777777776</v>
          </cell>
          <cell r="AJ1130">
            <v>2.7277777777777779</v>
          </cell>
        </row>
        <row r="1131">
          <cell r="Z1131">
            <v>45393</v>
          </cell>
          <cell r="AE1131" t="str">
            <v>PWU</v>
          </cell>
          <cell r="AF1131" t="str">
            <v>Temporary</v>
          </cell>
          <cell r="AG1131" t="str">
            <v>Business Support</v>
          </cell>
          <cell r="AI1131">
            <v>27.336111111111112</v>
          </cell>
          <cell r="AJ1131">
            <v>1.8916666666666666</v>
          </cell>
        </row>
        <row r="1132">
          <cell r="Z1132">
            <v>55407</v>
          </cell>
          <cell r="AE1132" t="str">
            <v>PWU</v>
          </cell>
          <cell r="AF1132" t="str">
            <v>Temporary</v>
          </cell>
          <cell r="AG1132" t="str">
            <v>Infrastructure Management</v>
          </cell>
          <cell r="AI1132">
            <v>27.322222222222223</v>
          </cell>
          <cell r="AJ1132">
            <v>1.2694444444444444</v>
          </cell>
        </row>
        <row r="1133">
          <cell r="Z1133">
            <v>55330</v>
          </cell>
          <cell r="AE1133" t="str">
            <v>PWU</v>
          </cell>
          <cell r="AF1133" t="str">
            <v>Regular</v>
          </cell>
          <cell r="AG1133" t="str">
            <v>Project Delivery</v>
          </cell>
          <cell r="AI1133">
            <v>27.322222222222223</v>
          </cell>
          <cell r="AJ1133">
            <v>2.8277777777777779</v>
          </cell>
        </row>
        <row r="1134">
          <cell r="Z1134">
            <v>50078</v>
          </cell>
          <cell r="AE1134" t="str">
            <v>PWU</v>
          </cell>
          <cell r="AF1134" t="str">
            <v>Temporary</v>
          </cell>
          <cell r="AG1134" t="str">
            <v>Finance &amp; Pay Services</v>
          </cell>
          <cell r="AI1134">
            <v>27.280555555555555</v>
          </cell>
          <cell r="AJ1134">
            <v>0.92500000000000004</v>
          </cell>
        </row>
        <row r="1135">
          <cell r="Z1135">
            <v>67832</v>
          </cell>
          <cell r="AE1135" t="str">
            <v>Society</v>
          </cell>
          <cell r="AF1135" t="str">
            <v>Regular</v>
          </cell>
          <cell r="AG1135" t="str">
            <v>Application Management</v>
          </cell>
          <cell r="AI1135">
            <v>27.166666666666668</v>
          </cell>
          <cell r="AJ1135">
            <v>3.1305555555555555</v>
          </cell>
        </row>
        <row r="1136">
          <cell r="Z1136">
            <v>66893</v>
          </cell>
          <cell r="AE1136" t="str">
            <v>Society</v>
          </cell>
          <cell r="AF1136" t="str">
            <v>Regular</v>
          </cell>
          <cell r="AG1136" t="str">
            <v>Finance &amp; Pay Services</v>
          </cell>
          <cell r="AI1136">
            <v>27.116666666666667</v>
          </cell>
          <cell r="AJ1136">
            <v>3.3166666666666669</v>
          </cell>
        </row>
        <row r="1137">
          <cell r="Z1137">
            <v>55407</v>
          </cell>
          <cell r="AE1137" t="str">
            <v>PWU</v>
          </cell>
          <cell r="AF1137" t="str">
            <v>Temporary</v>
          </cell>
          <cell r="AG1137" t="str">
            <v>Infrastructure Management</v>
          </cell>
          <cell r="AI1137">
            <v>27.080555555555556</v>
          </cell>
          <cell r="AJ1137">
            <v>1.1944444444444444</v>
          </cell>
        </row>
        <row r="1138">
          <cell r="Z1138">
            <v>26847</v>
          </cell>
          <cell r="AE1138" t="str">
            <v>PWU</v>
          </cell>
          <cell r="AF1138" t="str">
            <v>Temporary</v>
          </cell>
          <cell r="AG1138" t="str">
            <v>Infrastructure Management</v>
          </cell>
          <cell r="AI1138">
            <v>27.05</v>
          </cell>
          <cell r="AJ1138">
            <v>1.1166666666666667</v>
          </cell>
        </row>
        <row r="1139">
          <cell r="Z1139">
            <v>62781</v>
          </cell>
          <cell r="AE1139" t="str">
            <v>PWU</v>
          </cell>
          <cell r="AF1139" t="str">
            <v>Temporary</v>
          </cell>
          <cell r="AG1139" t="str">
            <v>Infrastructure Management</v>
          </cell>
          <cell r="AI1139">
            <v>27.002777777777776</v>
          </cell>
          <cell r="AJ1139">
            <v>0.86944444444444446</v>
          </cell>
        </row>
        <row r="1140">
          <cell r="Z1140">
            <v>49981</v>
          </cell>
          <cell r="AE1140" t="str">
            <v>PWU</v>
          </cell>
          <cell r="AF1140" t="str">
            <v>Regular</v>
          </cell>
          <cell r="AG1140" t="str">
            <v>Business Support</v>
          </cell>
          <cell r="AI1140">
            <v>26.961111111111112</v>
          </cell>
          <cell r="AJ1140">
            <v>2.8083333333333331</v>
          </cell>
        </row>
        <row r="1141">
          <cell r="Z1141">
            <v>65849</v>
          </cell>
          <cell r="AE1141" t="str">
            <v>Society</v>
          </cell>
          <cell r="AF1141" t="str">
            <v>Regular</v>
          </cell>
          <cell r="AG1141" t="str">
            <v>Application Management</v>
          </cell>
          <cell r="AI1141">
            <v>26.944444444444443</v>
          </cell>
          <cell r="AJ1141">
            <v>3.9305555555555554</v>
          </cell>
        </row>
        <row r="1142">
          <cell r="Z1142">
            <v>63606</v>
          </cell>
          <cell r="AE1142" t="str">
            <v>Society</v>
          </cell>
          <cell r="AF1142" t="str">
            <v>Regular</v>
          </cell>
          <cell r="AG1142" t="str">
            <v>Application Management</v>
          </cell>
          <cell r="AI1142">
            <v>26.919444444444444</v>
          </cell>
          <cell r="AJ1142">
            <v>3.2583333333333333</v>
          </cell>
        </row>
        <row r="1143">
          <cell r="Z1143">
            <v>41065</v>
          </cell>
          <cell r="AE1143" t="str">
            <v>PWU</v>
          </cell>
          <cell r="AF1143" t="str">
            <v>Temporary</v>
          </cell>
          <cell r="AG1143" t="str">
            <v>Finance &amp; Pay Services</v>
          </cell>
          <cell r="AI1143">
            <v>26.875</v>
          </cell>
          <cell r="AJ1143">
            <v>0.92777777777777781</v>
          </cell>
        </row>
        <row r="1144">
          <cell r="Z1144">
            <v>62781</v>
          </cell>
          <cell r="AE1144" t="str">
            <v>PWU</v>
          </cell>
          <cell r="AF1144" t="str">
            <v>Regular</v>
          </cell>
          <cell r="AG1144" t="str">
            <v>Infrastructure Management</v>
          </cell>
          <cell r="AI1144">
            <v>26.786111111111111</v>
          </cell>
          <cell r="AJ1144">
            <v>1.0361111111111112</v>
          </cell>
        </row>
        <row r="1145">
          <cell r="Z1145">
            <v>41065</v>
          </cell>
          <cell r="AE1145" t="str">
            <v>PWU</v>
          </cell>
          <cell r="AF1145" t="str">
            <v>Temporary</v>
          </cell>
          <cell r="AG1145" t="str">
            <v>Finance &amp; Pay Services</v>
          </cell>
          <cell r="AI1145">
            <v>26.694444444444443</v>
          </cell>
          <cell r="AJ1145">
            <v>0.25555555555555554</v>
          </cell>
        </row>
        <row r="1146">
          <cell r="Z1146">
            <v>66162</v>
          </cell>
          <cell r="AE1146" t="str">
            <v>Society</v>
          </cell>
          <cell r="AF1146" t="str">
            <v>Regular</v>
          </cell>
          <cell r="AG1146" t="str">
            <v>Application Management</v>
          </cell>
          <cell r="AI1146">
            <v>26.566666666666666</v>
          </cell>
          <cell r="AJ1146">
            <v>4.3361111111111112</v>
          </cell>
        </row>
        <row r="1147">
          <cell r="Z1147">
            <v>53694</v>
          </cell>
          <cell r="AE1147" t="str">
            <v>PWU</v>
          </cell>
          <cell r="AF1147" t="str">
            <v>Temporary</v>
          </cell>
          <cell r="AG1147" t="str">
            <v>Infrastructure Management</v>
          </cell>
          <cell r="AI1147">
            <v>26.355555555555554</v>
          </cell>
          <cell r="AJ1147">
            <v>1.0361111111111112</v>
          </cell>
        </row>
        <row r="1148">
          <cell r="Z1148">
            <v>68824</v>
          </cell>
          <cell r="AE1148" t="str">
            <v>Society</v>
          </cell>
          <cell r="AF1148" t="str">
            <v>Regular</v>
          </cell>
          <cell r="AG1148" t="str">
            <v>Application Management</v>
          </cell>
          <cell r="AI1148">
            <v>26.294444444444444</v>
          </cell>
          <cell r="AJ1148">
            <v>2.5916666666666668</v>
          </cell>
        </row>
        <row r="1149">
          <cell r="Z1149">
            <v>55407</v>
          </cell>
          <cell r="AE1149" t="str">
            <v>PWU</v>
          </cell>
          <cell r="AF1149" t="str">
            <v>Temporary</v>
          </cell>
          <cell r="AG1149" t="str">
            <v>Infrastructure Management</v>
          </cell>
          <cell r="AI1149">
            <v>26.294444444444444</v>
          </cell>
          <cell r="AJ1149">
            <v>1.1944444444444444</v>
          </cell>
        </row>
        <row r="1150">
          <cell r="Z1150">
            <v>59263</v>
          </cell>
          <cell r="AE1150" t="str">
            <v>PWU</v>
          </cell>
          <cell r="AF1150" t="str">
            <v>Regular</v>
          </cell>
          <cell r="AG1150" t="str">
            <v>Infrastructure Management</v>
          </cell>
          <cell r="AI1150">
            <v>26.125</v>
          </cell>
          <cell r="AJ1150">
            <v>0.96666666666666667</v>
          </cell>
        </row>
        <row r="1151">
          <cell r="Z1151">
            <v>75711</v>
          </cell>
          <cell r="AE1151" t="str">
            <v>Society</v>
          </cell>
          <cell r="AF1151" t="str">
            <v>Regular</v>
          </cell>
          <cell r="AG1151" t="str">
            <v>Application Management</v>
          </cell>
          <cell r="AI1151">
            <v>26.041666666666668</v>
          </cell>
          <cell r="AJ1151">
            <v>4.2611111111111111</v>
          </cell>
        </row>
        <row r="1152">
          <cell r="Z1152">
            <v>55330</v>
          </cell>
          <cell r="AE1152" t="str">
            <v>PWU</v>
          </cell>
          <cell r="AF1152" t="str">
            <v>Regular</v>
          </cell>
          <cell r="AG1152" t="str">
            <v>Business Support</v>
          </cell>
          <cell r="AI1152">
            <v>25.958333333333332</v>
          </cell>
          <cell r="AJ1152">
            <v>3.4444444444444446</v>
          </cell>
        </row>
        <row r="1153">
          <cell r="Z1153">
            <v>65432</v>
          </cell>
          <cell r="AE1153" t="str">
            <v>Society</v>
          </cell>
          <cell r="AF1153" t="str">
            <v>Temporary</v>
          </cell>
          <cell r="AG1153" t="str">
            <v>Business Support</v>
          </cell>
          <cell r="AI1153">
            <v>25.916666666666668</v>
          </cell>
          <cell r="AJ1153">
            <v>2.1749999999999998</v>
          </cell>
        </row>
        <row r="1154">
          <cell r="Z1154">
            <v>65119</v>
          </cell>
          <cell r="AE1154" t="str">
            <v>Society</v>
          </cell>
          <cell r="AF1154" t="str">
            <v>Regular</v>
          </cell>
          <cell r="AG1154" t="str">
            <v>Application Management</v>
          </cell>
          <cell r="AI1154">
            <v>25.886111111111113</v>
          </cell>
          <cell r="AJ1154">
            <v>3.2250000000000001</v>
          </cell>
        </row>
        <row r="1155">
          <cell r="Z1155">
            <v>65849</v>
          </cell>
          <cell r="AE1155" t="str">
            <v>Society</v>
          </cell>
          <cell r="AF1155" t="str">
            <v>Regular</v>
          </cell>
          <cell r="AG1155" t="str">
            <v>Application Management</v>
          </cell>
          <cell r="AI1155">
            <v>25.824999999999999</v>
          </cell>
          <cell r="AJ1155">
            <v>3.2250000000000001</v>
          </cell>
        </row>
        <row r="1156">
          <cell r="Z1156">
            <v>49257</v>
          </cell>
          <cell r="AE1156" t="str">
            <v>PWU</v>
          </cell>
          <cell r="AF1156" t="str">
            <v>Regular</v>
          </cell>
          <cell r="AG1156" t="str">
            <v>Settlements</v>
          </cell>
          <cell r="AI1156">
            <v>25.805555555555557</v>
          </cell>
          <cell r="AJ1156">
            <v>5.083333333333333</v>
          </cell>
        </row>
        <row r="1157">
          <cell r="Z1157">
            <v>50078</v>
          </cell>
          <cell r="AE1157" t="str">
            <v>PWU</v>
          </cell>
          <cell r="AF1157" t="str">
            <v>Temporary</v>
          </cell>
          <cell r="AG1157" t="str">
            <v>Finance &amp; Pay Services</v>
          </cell>
          <cell r="AI1157">
            <v>25.774999999999999</v>
          </cell>
          <cell r="AJ1157">
            <v>0.94722222222222219</v>
          </cell>
        </row>
        <row r="1158">
          <cell r="Z1158">
            <v>55407</v>
          </cell>
          <cell r="AE1158" t="str">
            <v>PWU</v>
          </cell>
          <cell r="AF1158" t="str">
            <v>Temporary</v>
          </cell>
          <cell r="AG1158" t="str">
            <v>Infrastructure Management</v>
          </cell>
          <cell r="AI1158">
            <v>25.738888888888887</v>
          </cell>
          <cell r="AJ1158">
            <v>1.1944444444444444</v>
          </cell>
        </row>
        <row r="1159">
          <cell r="Z1159">
            <v>70963</v>
          </cell>
          <cell r="AE1159" t="str">
            <v>Society</v>
          </cell>
          <cell r="AF1159" t="str">
            <v>Regular</v>
          </cell>
          <cell r="AG1159" t="str">
            <v>Finance &amp; Pay Services</v>
          </cell>
          <cell r="AI1159">
            <v>25.711111111111112</v>
          </cell>
          <cell r="AJ1159">
            <v>2.9805555555555556</v>
          </cell>
        </row>
        <row r="1160">
          <cell r="Z1160">
            <v>56123</v>
          </cell>
          <cell r="AE1160" t="str">
            <v>MCP</v>
          </cell>
          <cell r="AF1160" t="str">
            <v>Temporary</v>
          </cell>
          <cell r="AG1160" t="str">
            <v>Supply Management Services</v>
          </cell>
          <cell r="AI1160">
            <v>25.672222222222221</v>
          </cell>
          <cell r="AJ1160">
            <v>0.26944444444444443</v>
          </cell>
        </row>
        <row r="1161">
          <cell r="Z1161">
            <v>46982</v>
          </cell>
          <cell r="AE1161" t="str">
            <v>PWU</v>
          </cell>
          <cell r="AF1161" t="str">
            <v>Temporary</v>
          </cell>
          <cell r="AG1161" t="str">
            <v>Business Support</v>
          </cell>
          <cell r="AI1161">
            <v>25.605555555555554</v>
          </cell>
          <cell r="AJ1161">
            <v>0.74722222222222223</v>
          </cell>
        </row>
        <row r="1162">
          <cell r="Z1162">
            <v>66893</v>
          </cell>
          <cell r="AE1162" t="str">
            <v>Society</v>
          </cell>
          <cell r="AF1162" t="str">
            <v>Regular</v>
          </cell>
          <cell r="AG1162" t="str">
            <v>Finance &amp; Pay Services</v>
          </cell>
          <cell r="AI1162">
            <v>25.591666666666665</v>
          </cell>
          <cell r="AJ1162">
            <v>2.7666666666666666</v>
          </cell>
        </row>
        <row r="1163">
          <cell r="Z1163">
            <v>63919</v>
          </cell>
          <cell r="AE1163" t="str">
            <v>Society</v>
          </cell>
          <cell r="AF1163" t="str">
            <v>Regular</v>
          </cell>
          <cell r="AG1163" t="str">
            <v>Infrastructure Management</v>
          </cell>
          <cell r="AI1163">
            <v>25.569444444444443</v>
          </cell>
          <cell r="AJ1163">
            <v>4.1638888888888888</v>
          </cell>
        </row>
        <row r="1164">
          <cell r="Z1164">
            <v>61675</v>
          </cell>
          <cell r="AE1164" t="str">
            <v>Society</v>
          </cell>
          <cell r="AF1164" t="str">
            <v>Temporary</v>
          </cell>
          <cell r="AG1164" t="str">
            <v>Supply Management Services</v>
          </cell>
          <cell r="AI1164">
            <v>25.56111111111111</v>
          </cell>
          <cell r="AJ1164">
            <v>0.65277777777777779</v>
          </cell>
        </row>
        <row r="1165">
          <cell r="Z1165">
            <v>48891</v>
          </cell>
          <cell r="AE1165" t="str">
            <v>PWU</v>
          </cell>
          <cell r="AF1165" t="str">
            <v>Temporary</v>
          </cell>
          <cell r="AG1165" t="str">
            <v>Business Support</v>
          </cell>
          <cell r="AI1165">
            <v>25.552777777777777</v>
          </cell>
          <cell r="AJ1165">
            <v>1.6555555555555554</v>
          </cell>
        </row>
        <row r="1166">
          <cell r="Z1166">
            <v>66789</v>
          </cell>
          <cell r="AE1166" t="str">
            <v>PWU</v>
          </cell>
          <cell r="AF1166" t="str">
            <v>Regular</v>
          </cell>
          <cell r="AG1166" t="str">
            <v>Infrastructure Management</v>
          </cell>
          <cell r="AI1166">
            <v>25.541666666666668</v>
          </cell>
          <cell r="AJ1166">
            <v>2.9611111111111112</v>
          </cell>
        </row>
        <row r="1167">
          <cell r="Z1167">
            <v>55407</v>
          </cell>
          <cell r="AE1167" t="str">
            <v>PWU</v>
          </cell>
          <cell r="AF1167" t="str">
            <v>Temporary</v>
          </cell>
          <cell r="AG1167" t="str">
            <v>Infrastructure Management</v>
          </cell>
          <cell r="AI1167">
            <v>25.536111111111111</v>
          </cell>
          <cell r="AJ1167">
            <v>1.1166666666666667</v>
          </cell>
        </row>
        <row r="1168">
          <cell r="Z1168">
            <v>67363</v>
          </cell>
          <cell r="AE1168" t="str">
            <v>Society</v>
          </cell>
          <cell r="AF1168" t="str">
            <v>Regular</v>
          </cell>
          <cell r="AG1168" t="str">
            <v>Finance &amp; Pay Services</v>
          </cell>
          <cell r="AI1168">
            <v>25.5</v>
          </cell>
          <cell r="AJ1168">
            <v>2.661111111111111</v>
          </cell>
        </row>
        <row r="1169">
          <cell r="Z1169">
            <v>48000</v>
          </cell>
          <cell r="AE1169" t="str">
            <v>MCP</v>
          </cell>
          <cell r="AF1169" t="str">
            <v>Regular</v>
          </cell>
          <cell r="AG1169" t="str">
            <v>Finance &amp; Pay Services</v>
          </cell>
          <cell r="AI1169">
            <v>25.425000000000001</v>
          </cell>
          <cell r="AJ1169">
            <v>4.3361111111111112</v>
          </cell>
        </row>
        <row r="1170">
          <cell r="Z1170">
            <v>62781</v>
          </cell>
          <cell r="AE1170" t="str">
            <v>PWU</v>
          </cell>
          <cell r="AF1170" t="str">
            <v>Regular</v>
          </cell>
          <cell r="AG1170" t="str">
            <v>Infrastructure Management</v>
          </cell>
          <cell r="AI1170">
            <v>25.405555555555555</v>
          </cell>
          <cell r="AJ1170">
            <v>2.9416666666666669</v>
          </cell>
        </row>
        <row r="1171">
          <cell r="Z1171">
            <v>42375</v>
          </cell>
          <cell r="AE1171" t="str">
            <v>PWU</v>
          </cell>
          <cell r="AF1171" t="str">
            <v>Regular</v>
          </cell>
          <cell r="AG1171" t="str">
            <v>Finance &amp; Pay Services</v>
          </cell>
          <cell r="AI1171">
            <v>25.283333333333335</v>
          </cell>
          <cell r="AJ1171">
            <v>3.8777777777777778</v>
          </cell>
        </row>
        <row r="1172">
          <cell r="Z1172">
            <v>28510</v>
          </cell>
          <cell r="AE1172" t="str">
            <v>PWU</v>
          </cell>
          <cell r="AF1172" t="str">
            <v>Temporary</v>
          </cell>
          <cell r="AG1172" t="str">
            <v>Supply Management Services</v>
          </cell>
          <cell r="AI1172">
            <v>25.225000000000001</v>
          </cell>
          <cell r="AJ1172">
            <v>0.25277777777777777</v>
          </cell>
        </row>
        <row r="1173">
          <cell r="Z1173">
            <v>66789</v>
          </cell>
          <cell r="AE1173" t="str">
            <v>PWU</v>
          </cell>
          <cell r="AF1173" t="str">
            <v>Regular</v>
          </cell>
          <cell r="AG1173" t="str">
            <v>Infrastructure Management</v>
          </cell>
          <cell r="AI1173">
            <v>25.194444444444443</v>
          </cell>
          <cell r="AJ1173">
            <v>2.375</v>
          </cell>
        </row>
        <row r="1174">
          <cell r="Z1174">
            <v>56123</v>
          </cell>
          <cell r="AE1174" t="str">
            <v>MCP</v>
          </cell>
          <cell r="AF1174" t="str">
            <v>Temporary</v>
          </cell>
          <cell r="AG1174" t="str">
            <v>Supply Management Services</v>
          </cell>
          <cell r="AI1174">
            <v>25.183333333333334</v>
          </cell>
          <cell r="AJ1174">
            <v>0.17777777777777778</v>
          </cell>
        </row>
        <row r="1175">
          <cell r="Z1175">
            <v>60162</v>
          </cell>
          <cell r="AE1175" t="str">
            <v>Society</v>
          </cell>
          <cell r="AF1175" t="str">
            <v>Regular</v>
          </cell>
          <cell r="AG1175" t="str">
            <v>Project Delivery</v>
          </cell>
          <cell r="AI1175">
            <v>25.155555555555555</v>
          </cell>
          <cell r="AJ1175">
            <v>2.8138888888888891</v>
          </cell>
        </row>
        <row r="1176">
          <cell r="Z1176">
            <v>50078</v>
          </cell>
          <cell r="AE1176" t="str">
            <v>PWU</v>
          </cell>
          <cell r="AF1176" t="str">
            <v>Temporary</v>
          </cell>
          <cell r="AG1176" t="str">
            <v>Finance &amp; Pay Services</v>
          </cell>
          <cell r="AI1176">
            <v>25.133333333333333</v>
          </cell>
          <cell r="AJ1176">
            <v>0.92500000000000004</v>
          </cell>
        </row>
        <row r="1177">
          <cell r="Z1177">
            <v>63606</v>
          </cell>
          <cell r="AE1177" t="str">
            <v>Society</v>
          </cell>
          <cell r="AF1177" t="str">
            <v>Regular</v>
          </cell>
          <cell r="AG1177" t="str">
            <v>Infrastructure Management</v>
          </cell>
          <cell r="AI1177">
            <v>25.108333333333334</v>
          </cell>
          <cell r="AJ1177">
            <v>2.4527777777777779</v>
          </cell>
        </row>
        <row r="1178">
          <cell r="Z1178">
            <v>62781</v>
          </cell>
          <cell r="AE1178" t="str">
            <v>PWU</v>
          </cell>
          <cell r="AF1178" t="str">
            <v>Temporary</v>
          </cell>
          <cell r="AG1178" t="str">
            <v>Infrastructure Management</v>
          </cell>
          <cell r="AI1178">
            <v>25.011111111111113</v>
          </cell>
          <cell r="AJ1178">
            <v>0.59444444444444444</v>
          </cell>
        </row>
        <row r="1179">
          <cell r="Z1179">
            <v>65432</v>
          </cell>
          <cell r="AE1179" t="str">
            <v>Society</v>
          </cell>
          <cell r="AF1179" t="str">
            <v>Temporary</v>
          </cell>
          <cell r="AG1179" t="str">
            <v>Application Management</v>
          </cell>
          <cell r="AI1179">
            <v>24.972222222222221</v>
          </cell>
          <cell r="AJ1179">
            <v>2.0583333333333331</v>
          </cell>
        </row>
        <row r="1180">
          <cell r="Z1180">
            <v>58659</v>
          </cell>
          <cell r="AE1180" t="str">
            <v>PWU</v>
          </cell>
          <cell r="AF1180" t="str">
            <v>Regular</v>
          </cell>
          <cell r="AG1180" t="str">
            <v>Infrastructure Management</v>
          </cell>
          <cell r="AI1180">
            <v>24.905555555555555</v>
          </cell>
          <cell r="AJ1180">
            <v>3.8777777777777778</v>
          </cell>
        </row>
        <row r="1181">
          <cell r="Z1181">
            <v>60162</v>
          </cell>
          <cell r="AE1181" t="str">
            <v>Society</v>
          </cell>
          <cell r="AF1181" t="str">
            <v>Regular</v>
          </cell>
          <cell r="AG1181" t="str">
            <v>Settlements</v>
          </cell>
          <cell r="AI1181">
            <v>24.897222222222222</v>
          </cell>
          <cell r="AJ1181">
            <v>2.2833333333333332</v>
          </cell>
        </row>
        <row r="1182">
          <cell r="Z1182">
            <v>40937</v>
          </cell>
          <cell r="AE1182" t="str">
            <v>PWU</v>
          </cell>
          <cell r="AF1182" t="str">
            <v>Temporary</v>
          </cell>
          <cell r="AG1182" t="str">
            <v>Finance &amp; Pay Services</v>
          </cell>
          <cell r="AI1182">
            <v>24.883333333333333</v>
          </cell>
          <cell r="AJ1182">
            <v>0.19722222222222222</v>
          </cell>
        </row>
        <row r="1183">
          <cell r="Z1183">
            <v>41065</v>
          </cell>
          <cell r="AE1183" t="str">
            <v>PWU</v>
          </cell>
          <cell r="AF1183" t="str">
            <v>Temporary</v>
          </cell>
          <cell r="AG1183" t="str">
            <v>Finance &amp; Pay Services</v>
          </cell>
          <cell r="AI1183">
            <v>24.822222222222223</v>
          </cell>
          <cell r="AJ1183">
            <v>0.30555555555555558</v>
          </cell>
        </row>
        <row r="1184">
          <cell r="Z1184">
            <v>60162</v>
          </cell>
          <cell r="AE1184" t="str">
            <v>Society</v>
          </cell>
          <cell r="AF1184" t="str">
            <v>Regular</v>
          </cell>
          <cell r="AG1184" t="str">
            <v>Infrastructure Management</v>
          </cell>
          <cell r="AI1184">
            <v>24.805555555555557</v>
          </cell>
          <cell r="AJ1184">
            <v>2.3250000000000002</v>
          </cell>
        </row>
        <row r="1185">
          <cell r="Z1185">
            <v>55407</v>
          </cell>
          <cell r="AE1185" t="str">
            <v>PWU</v>
          </cell>
          <cell r="AF1185" t="str">
            <v>Temporary</v>
          </cell>
          <cell r="AG1185" t="str">
            <v>Infrastructure Management</v>
          </cell>
          <cell r="AI1185">
            <v>24.541666666666668</v>
          </cell>
          <cell r="AJ1185">
            <v>1.1944444444444444</v>
          </cell>
        </row>
        <row r="1186">
          <cell r="Z1186">
            <v>61362</v>
          </cell>
          <cell r="AE1186" t="str">
            <v>Society</v>
          </cell>
          <cell r="AF1186" t="str">
            <v>Temporary</v>
          </cell>
          <cell r="AG1186" t="str">
            <v>Application Management</v>
          </cell>
          <cell r="AI1186">
            <v>24.522222222222222</v>
          </cell>
          <cell r="AJ1186">
            <v>1.2333333333333334</v>
          </cell>
        </row>
        <row r="1187">
          <cell r="Z1187">
            <v>60162</v>
          </cell>
          <cell r="AE1187" t="str">
            <v>Society</v>
          </cell>
          <cell r="AF1187" t="str">
            <v>Temporary</v>
          </cell>
          <cell r="AG1187" t="str">
            <v>Business Support</v>
          </cell>
          <cell r="AI1187">
            <v>24.508333333333333</v>
          </cell>
          <cell r="AJ1187">
            <v>3.6694444444444443</v>
          </cell>
        </row>
        <row r="1188">
          <cell r="Z1188">
            <v>43685</v>
          </cell>
          <cell r="AE1188" t="str">
            <v>PWU</v>
          </cell>
          <cell r="AF1188" t="str">
            <v>Regular</v>
          </cell>
          <cell r="AG1188" t="str">
            <v>CSO</v>
          </cell>
          <cell r="AI1188">
            <v>24.419444444444444</v>
          </cell>
          <cell r="AJ1188">
            <v>3.3416666666666668</v>
          </cell>
        </row>
        <row r="1189">
          <cell r="Z1189">
            <v>52829</v>
          </cell>
          <cell r="AE1189" t="str">
            <v>PWU</v>
          </cell>
          <cell r="AF1189" t="str">
            <v>Temporary</v>
          </cell>
          <cell r="AG1189" t="str">
            <v>Application Management</v>
          </cell>
          <cell r="AI1189">
            <v>24.316666666666666</v>
          </cell>
          <cell r="AJ1189">
            <v>1.0138888888888888</v>
          </cell>
        </row>
        <row r="1190">
          <cell r="Z1190">
            <v>60162</v>
          </cell>
          <cell r="AE1190" t="str">
            <v>Society</v>
          </cell>
          <cell r="AF1190" t="str">
            <v>Temporary</v>
          </cell>
          <cell r="AG1190" t="str">
            <v>Application Management</v>
          </cell>
          <cell r="AI1190">
            <v>24.277777777777779</v>
          </cell>
          <cell r="AJ1190">
            <v>2.2777777777777777</v>
          </cell>
        </row>
        <row r="1191">
          <cell r="Z1191">
            <v>26319</v>
          </cell>
          <cell r="AE1191" t="str">
            <v>PWU</v>
          </cell>
          <cell r="AF1191" t="str">
            <v>Temporary</v>
          </cell>
          <cell r="AG1191" t="str">
            <v>Supply Management Services</v>
          </cell>
          <cell r="AI1191">
            <v>24.263888888888889</v>
          </cell>
          <cell r="AJ1191">
            <v>0.2361111111111111</v>
          </cell>
        </row>
        <row r="1192">
          <cell r="Z1192">
            <v>55407</v>
          </cell>
          <cell r="AE1192" t="str">
            <v>PWU</v>
          </cell>
          <cell r="AF1192" t="str">
            <v>Temporary</v>
          </cell>
          <cell r="AG1192" t="str">
            <v>Infrastructure Management</v>
          </cell>
          <cell r="AI1192">
            <v>24.06111111111111</v>
          </cell>
          <cell r="AJ1192">
            <v>1.1944444444444444</v>
          </cell>
        </row>
        <row r="1193">
          <cell r="Z1193">
            <v>60162</v>
          </cell>
          <cell r="AE1193" t="str">
            <v>Society</v>
          </cell>
          <cell r="AF1193" t="str">
            <v>Temporary</v>
          </cell>
          <cell r="AG1193" t="str">
            <v>Application Management</v>
          </cell>
          <cell r="AI1193">
            <v>23.966666666666665</v>
          </cell>
          <cell r="AJ1193">
            <v>0.26944444444444443</v>
          </cell>
        </row>
        <row r="1194">
          <cell r="Z1194">
            <v>43685</v>
          </cell>
          <cell r="AE1194" t="str">
            <v>PWU</v>
          </cell>
          <cell r="AF1194" t="str">
            <v>Regular</v>
          </cell>
          <cell r="AG1194" t="str">
            <v>CSO</v>
          </cell>
          <cell r="AI1194">
            <v>23.933333333333334</v>
          </cell>
          <cell r="AJ1194">
            <v>3.6472222222222221</v>
          </cell>
        </row>
        <row r="1195">
          <cell r="Z1195">
            <v>60162</v>
          </cell>
          <cell r="AE1195" t="str">
            <v>Society</v>
          </cell>
          <cell r="AF1195" t="str">
            <v>Temporary</v>
          </cell>
          <cell r="AG1195" t="str">
            <v>Application Management</v>
          </cell>
          <cell r="AI1195">
            <v>23.844444444444445</v>
          </cell>
          <cell r="AJ1195">
            <v>0.67500000000000004</v>
          </cell>
        </row>
        <row r="1196">
          <cell r="Z1196">
            <v>55407</v>
          </cell>
          <cell r="AE1196" t="str">
            <v>PWU</v>
          </cell>
          <cell r="AF1196" t="str">
            <v>Temporary</v>
          </cell>
          <cell r="AG1196" t="str">
            <v>Infrastructure Management</v>
          </cell>
          <cell r="AI1196">
            <v>23.819444444444443</v>
          </cell>
          <cell r="AJ1196">
            <v>1.1944444444444444</v>
          </cell>
        </row>
        <row r="1197">
          <cell r="Z1197">
            <v>41065</v>
          </cell>
          <cell r="AE1197" t="str">
            <v>PWU</v>
          </cell>
          <cell r="AF1197" t="str">
            <v>Temporary</v>
          </cell>
          <cell r="AG1197" t="str">
            <v>Finance &amp; Pay Services</v>
          </cell>
          <cell r="AI1197">
            <v>23.730555555555554</v>
          </cell>
          <cell r="AJ1197">
            <v>1.2527777777777778</v>
          </cell>
        </row>
        <row r="1198">
          <cell r="Z1198">
            <v>40385</v>
          </cell>
          <cell r="AE1198" t="str">
            <v>PWU</v>
          </cell>
          <cell r="AF1198" t="str">
            <v>Temporary</v>
          </cell>
          <cell r="AG1198" t="str">
            <v>Infrastructure Management</v>
          </cell>
          <cell r="AI1198">
            <v>23.536111111111111</v>
          </cell>
          <cell r="AJ1198">
            <v>0.25555555555555554</v>
          </cell>
        </row>
        <row r="1199">
          <cell r="Z1199">
            <v>56123</v>
          </cell>
          <cell r="AE1199" t="str">
            <v>MCP</v>
          </cell>
          <cell r="AF1199" t="str">
            <v>Temporary</v>
          </cell>
          <cell r="AG1199" t="str">
            <v>Supply Management Services</v>
          </cell>
          <cell r="AI1199">
            <v>23.491666666666667</v>
          </cell>
          <cell r="AJ1199">
            <v>3.85</v>
          </cell>
        </row>
        <row r="1200">
          <cell r="Z1200">
            <v>60592</v>
          </cell>
          <cell r="AE1200" t="str">
            <v>PWU</v>
          </cell>
          <cell r="AF1200" t="str">
            <v>Temporary</v>
          </cell>
          <cell r="AG1200" t="str">
            <v>Project Delivery</v>
          </cell>
          <cell r="AI1200">
            <v>23.319444444444443</v>
          </cell>
          <cell r="AJ1200">
            <v>0.2722222222222222</v>
          </cell>
        </row>
        <row r="1201">
          <cell r="Z1201">
            <v>48891</v>
          </cell>
          <cell r="AE1201" t="str">
            <v>PWU</v>
          </cell>
          <cell r="AF1201" t="str">
            <v>Temporary</v>
          </cell>
          <cell r="AG1201" t="str">
            <v>Application Management</v>
          </cell>
          <cell r="AI1201">
            <v>23.272222222222222</v>
          </cell>
          <cell r="AJ1201">
            <v>0.32222222222222224</v>
          </cell>
        </row>
        <row r="1202">
          <cell r="Z1202">
            <v>35139</v>
          </cell>
          <cell r="AE1202" t="str">
            <v>PWU</v>
          </cell>
          <cell r="AF1202" t="str">
            <v>Regular</v>
          </cell>
          <cell r="AG1202" t="str">
            <v>Finance &amp; Pay Services</v>
          </cell>
          <cell r="AI1202">
            <v>22.961111111111112</v>
          </cell>
          <cell r="AJ1202">
            <v>0.92777777777777781</v>
          </cell>
        </row>
        <row r="1203">
          <cell r="Z1203">
            <v>55407</v>
          </cell>
          <cell r="AE1203" t="str">
            <v>PWU</v>
          </cell>
          <cell r="AF1203" t="str">
            <v>Temporary</v>
          </cell>
          <cell r="AG1203" t="str">
            <v>Infrastructure Management</v>
          </cell>
          <cell r="AI1203">
            <v>22.897222222222222</v>
          </cell>
          <cell r="AJ1203">
            <v>1.1944444444444444</v>
          </cell>
        </row>
        <row r="1204">
          <cell r="Z1204">
            <v>66789</v>
          </cell>
          <cell r="AE1204" t="str">
            <v>PWU</v>
          </cell>
          <cell r="AF1204" t="str">
            <v>Regular</v>
          </cell>
          <cell r="AG1204" t="str">
            <v>Infrastructure Management</v>
          </cell>
          <cell r="AI1204">
            <v>22.755555555555556</v>
          </cell>
          <cell r="AJ1204">
            <v>3.0944444444444446</v>
          </cell>
        </row>
        <row r="1205">
          <cell r="Z1205">
            <v>43685</v>
          </cell>
          <cell r="AE1205" t="str">
            <v>PWU</v>
          </cell>
          <cell r="AF1205" t="str">
            <v>Regular</v>
          </cell>
          <cell r="AG1205" t="str">
            <v>Finance &amp; Pay Services</v>
          </cell>
          <cell r="AI1205">
            <v>22.711111111111112</v>
          </cell>
          <cell r="AJ1205">
            <v>3.8833333333333333</v>
          </cell>
        </row>
        <row r="1206">
          <cell r="Z1206">
            <v>40385</v>
          </cell>
          <cell r="AE1206" t="str">
            <v>PWU</v>
          </cell>
          <cell r="AF1206" t="str">
            <v>Temporary</v>
          </cell>
          <cell r="AG1206" t="str">
            <v>Application Management</v>
          </cell>
          <cell r="AI1206">
            <v>22.388888888888889</v>
          </cell>
          <cell r="AJ1206">
            <v>0.34166666666666667</v>
          </cell>
        </row>
        <row r="1207">
          <cell r="Z1207">
            <v>40385</v>
          </cell>
          <cell r="AE1207" t="str">
            <v>PWU</v>
          </cell>
          <cell r="AF1207" t="str">
            <v>Temporary</v>
          </cell>
          <cell r="AG1207" t="str">
            <v>Project Delivery</v>
          </cell>
          <cell r="AI1207">
            <v>22.286111111111111</v>
          </cell>
          <cell r="AJ1207">
            <v>0.28888888888888886</v>
          </cell>
        </row>
        <row r="1208">
          <cell r="Z1208">
            <v>40737</v>
          </cell>
          <cell r="AE1208" t="str">
            <v>PWU</v>
          </cell>
          <cell r="AF1208" t="str">
            <v>Temporary</v>
          </cell>
          <cell r="AG1208" t="str">
            <v>Business Support</v>
          </cell>
          <cell r="AI1208">
            <v>22.094444444444445</v>
          </cell>
          <cell r="AJ1208">
            <v>0.34166666666666667</v>
          </cell>
        </row>
        <row r="1209">
          <cell r="Z1209">
            <v>29657</v>
          </cell>
          <cell r="AE1209" t="str">
            <v>PWU</v>
          </cell>
          <cell r="AF1209" t="str">
            <v>Temporary</v>
          </cell>
          <cell r="AG1209" t="str">
            <v>Finance &amp; Pay Services</v>
          </cell>
          <cell r="AI1209">
            <v>21.933333333333334</v>
          </cell>
          <cell r="AJ1209">
            <v>0.34166666666666667</v>
          </cell>
        </row>
        <row r="1210">
          <cell r="Z1210">
            <v>28396</v>
          </cell>
          <cell r="AE1210" t="str">
            <v>PWU</v>
          </cell>
          <cell r="AF1210" t="str">
            <v>Temporary</v>
          </cell>
          <cell r="AG1210" t="str">
            <v>Supply Management Services</v>
          </cell>
          <cell r="AI1210">
            <v>21.527777777777779</v>
          </cell>
          <cell r="AJ1210">
            <v>0.2638888888888889</v>
          </cell>
        </row>
        <row r="1211">
          <cell r="Z1211">
            <v>26319</v>
          </cell>
          <cell r="AE1211" t="str">
            <v>PWU</v>
          </cell>
          <cell r="AF1211" t="str">
            <v>Temporary</v>
          </cell>
          <cell r="AG1211" t="str">
            <v>Supply Management Services</v>
          </cell>
          <cell r="AI1211">
            <v>20.391666666666666</v>
          </cell>
          <cell r="AJ1211">
            <v>0.20833333333333334</v>
          </cell>
        </row>
        <row r="1212">
          <cell r="Z1212">
            <v>31098</v>
          </cell>
          <cell r="AE1212" t="str">
            <v>PWU</v>
          </cell>
          <cell r="AF1212" t="str">
            <v>Temporary</v>
          </cell>
          <cell r="AG1212" t="str">
            <v>Infrastructure Management</v>
          </cell>
          <cell r="AI1212">
            <v>20.347222222222221</v>
          </cell>
          <cell r="AJ1212">
            <v>0.20833333333333334</v>
          </cell>
        </row>
        <row r="1213">
          <cell r="Z1213">
            <v>31098</v>
          </cell>
          <cell r="AE1213" t="str">
            <v>PWU</v>
          </cell>
          <cell r="AF1213" t="str">
            <v>Temporary</v>
          </cell>
          <cell r="AG1213" t="str">
            <v>Business Support</v>
          </cell>
          <cell r="AI1213">
            <v>19.952777777777779</v>
          </cell>
          <cell r="AJ1213">
            <v>0.22500000000000001</v>
          </cell>
        </row>
        <row r="1214">
          <cell r="Z1214">
            <v>31098</v>
          </cell>
          <cell r="AE1214" t="str">
            <v>PWU</v>
          </cell>
          <cell r="AF1214" t="str">
            <v>Temporary</v>
          </cell>
          <cell r="AG1214" t="str">
            <v>Infrastructure Management</v>
          </cell>
          <cell r="AI1214">
            <v>19.377777777777776</v>
          </cell>
          <cell r="AJ1214">
            <v>0.18888888888888888</v>
          </cell>
        </row>
        <row r="1215">
          <cell r="Z1215">
            <v>23024</v>
          </cell>
          <cell r="AE1215" t="str">
            <v>PWU</v>
          </cell>
          <cell r="AF1215" t="str">
            <v>Temporary</v>
          </cell>
          <cell r="AG1215" t="str">
            <v>Finance &amp; Pay Services</v>
          </cell>
          <cell r="AI1215">
            <v>17.68611111111111</v>
          </cell>
          <cell r="AJ1215">
            <v>0.19444444444444445</v>
          </cell>
        </row>
      </sheetData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A5" t="str">
            <v>DRIVER</v>
          </cell>
        </row>
        <row r="6">
          <cell r="A6" t="str">
            <v>Direct Dx</v>
          </cell>
        </row>
        <row r="7">
          <cell r="A7" t="str">
            <v>Direct Tx</v>
          </cell>
        </row>
        <row r="8">
          <cell r="A8" t="str">
            <v>Direct Holding Company</v>
          </cell>
        </row>
        <row r="9">
          <cell r="A9" t="str">
            <v>TBD</v>
          </cell>
        </row>
        <row r="10">
          <cell r="A10" t="str">
            <v>Temp</v>
          </cell>
        </row>
        <row r="11">
          <cell r="A11" t="str">
            <v>All Direct</v>
          </cell>
        </row>
        <row r="13">
          <cell r="A13" t="str">
            <v>Physical</v>
          </cell>
        </row>
        <row r="14">
          <cell r="A14" t="str">
            <v>Asset Manager</v>
          </cell>
        </row>
        <row r="15">
          <cell r="A15" t="str">
            <v>Facilities SqFt</v>
          </cell>
        </row>
        <row r="16">
          <cell r="A16" t="str">
            <v>FTEs</v>
          </cell>
        </row>
        <row r="17">
          <cell r="A17" t="str">
            <v>Invoices To Vendors</v>
          </cell>
        </row>
        <row r="18">
          <cell r="A18" t="str">
            <v>ProgramProjectCosts</v>
          </cell>
        </row>
        <row r="19">
          <cell r="A19" t="str">
            <v>Other Bills To Customers</v>
          </cell>
        </row>
        <row r="20">
          <cell r="A20" t="str">
            <v>Telephones</v>
          </cell>
        </row>
        <row r="21">
          <cell r="A21" t="str">
            <v>Workstations</v>
          </cell>
        </row>
        <row r="22">
          <cell r="A22" t="str">
            <v>Fleet</v>
          </cell>
        </row>
        <row r="23">
          <cell r="A23" t="str">
            <v>DRIVER</v>
          </cell>
        </row>
        <row r="24">
          <cell r="A24" t="str">
            <v>Financial ($ millions)</v>
          </cell>
        </row>
        <row r="25">
          <cell r="A25" t="str">
            <v>Capital expenditures</v>
          </cell>
        </row>
        <row r="26">
          <cell r="A26" t="str">
            <v>Gross utility plant</v>
          </cell>
        </row>
        <row r="27">
          <cell r="A27" t="str">
            <v>Gross utility plant xB</v>
          </cell>
        </row>
        <row r="28">
          <cell r="A28" t="str">
            <v>Gross utility plant xBxTxR</v>
          </cell>
        </row>
        <row r="29">
          <cell r="A29" t="str">
            <v>Market Ready</v>
          </cell>
        </row>
        <row r="30">
          <cell r="A30" t="str">
            <v>Net utility plant</v>
          </cell>
        </row>
        <row r="31">
          <cell r="A31" t="str">
            <v>Non-energy revenue</v>
          </cell>
        </row>
        <row r="32">
          <cell r="A32" t="str">
            <v>Oper Maint Cap</v>
          </cell>
        </row>
        <row r="33">
          <cell r="A33" t="str">
            <v>Oper Maint Cap xB</v>
          </cell>
        </row>
        <row r="34">
          <cell r="A34" t="str">
            <v>Oper Maint Cap xBxT</v>
          </cell>
        </row>
        <row r="35">
          <cell r="A35" t="str">
            <v>Oper Maint Cap xBxTxR</v>
          </cell>
        </row>
        <row r="36">
          <cell r="A36" t="str">
            <v>Oper Maint Exp</v>
          </cell>
        </row>
        <row r="37">
          <cell r="A37" t="str">
            <v>Total Assets</v>
          </cell>
        </row>
        <row r="38">
          <cell r="A38" t="str">
            <v>Total Assets xBxTxR</v>
          </cell>
        </row>
        <row r="39">
          <cell r="A39" t="str">
            <v>Total Capital</v>
          </cell>
        </row>
        <row r="40">
          <cell r="A40" t="str">
            <v>Total Debt</v>
          </cell>
        </row>
        <row r="41">
          <cell r="A41" t="str">
            <v>Total Revenue</v>
          </cell>
        </row>
        <row r="42">
          <cell r="A42" t="str">
            <v>Total Revenue xB</v>
          </cell>
        </row>
        <row r="43">
          <cell r="A43" t="str">
            <v>Derived Financial</v>
          </cell>
        </row>
        <row r="44">
          <cell r="A44" t="str">
            <v>Assets</v>
          </cell>
        </row>
        <row r="45">
          <cell r="A45" t="str">
            <v>Non-energy Rev_Assets Blend</v>
          </cell>
        </row>
        <row r="46">
          <cell r="A46" t="str">
            <v>Non-energy Rev_Assets Blend xB</v>
          </cell>
        </row>
        <row r="47">
          <cell r="A47" t="str">
            <v>Non-energy Rev_Assets Blend xBxTxR</v>
          </cell>
        </row>
        <row r="48">
          <cell r="A48" t="str">
            <v>OperMaint Exp_Assets Blend</v>
          </cell>
        </row>
        <row r="49">
          <cell r="A49" t="str">
            <v>Non-energy Rev_Workstations Blend</v>
          </cell>
        </row>
        <row r="50">
          <cell r="A50" t="str">
            <v>Non-energy Rev_Workstations Blend xB</v>
          </cell>
        </row>
        <row r="51">
          <cell r="A51" t="str">
            <v>Total Revenue_Assets Blend</v>
          </cell>
        </row>
        <row r="52">
          <cell r="A52" t="str">
            <v>Total Revenue_Assets Blend xBxTxR</v>
          </cell>
        </row>
        <row r="54">
          <cell r="A54" t="str">
            <v>DRIVER</v>
          </cell>
        </row>
        <row r="55">
          <cell r="A55" t="str">
            <v>CFO Dept. Labor (Internal)</v>
          </cell>
        </row>
        <row r="56">
          <cell r="A56" t="str">
            <v>Contr. Dept. Labor (Internal)</v>
          </cell>
        </row>
        <row r="57">
          <cell r="A57" t="str">
            <v>CorpComm Dept. Labor (Internal)</v>
          </cell>
        </row>
        <row r="58">
          <cell r="A58" t="str">
            <v>Corp Svcs Group (Internal)</v>
          </cell>
        </row>
        <row r="59">
          <cell r="A59" t="str">
            <v>Finance Labor Costs (Internal)</v>
          </cell>
        </row>
        <row r="60">
          <cell r="A60" t="str">
            <v>Fin_IMIT Dept. Labor (Internal)</v>
          </cell>
        </row>
        <row r="61">
          <cell r="A61" t="str">
            <v>Fin_Strat Dept. Labor (Internal)</v>
          </cell>
        </row>
        <row r="62">
          <cell r="A62" t="str">
            <v>Fin_Treas Dept. Labor (Internal)</v>
          </cell>
        </row>
        <row r="63">
          <cell r="A63" t="str">
            <v>GC_Corp Dept. Labor (Internal)</v>
          </cell>
        </row>
        <row r="64">
          <cell r="A64" t="str">
            <v>GC_Law Dept. Labor (Internal)</v>
          </cell>
        </row>
        <row r="65">
          <cell r="A65" t="str">
            <v>GC_Reg Dept. Labor (Internal)</v>
          </cell>
        </row>
        <row r="66">
          <cell r="A66" t="str">
            <v>GC_Secy Dept. Labor (Internal)</v>
          </cell>
        </row>
        <row r="67">
          <cell r="A67" t="str">
            <v>HR Dept. Labor (Internal)</v>
          </cell>
        </row>
        <row r="68">
          <cell r="A68" t="str">
            <v>Insurance Costs xB</v>
          </cell>
        </row>
        <row r="69">
          <cell r="A69" t="str">
            <v>IntAudit Dept. Labor (Internal)</v>
          </cell>
        </row>
        <row r="70">
          <cell r="A70" t="str">
            <v>IntAudit TD Audits (Internal)</v>
          </cell>
        </row>
        <row r="71">
          <cell r="A71" t="str">
            <v>LBSS / Facilities (Internal)</v>
          </cell>
        </row>
        <row r="72">
          <cell r="A72" t="str">
            <v>Pres_CEO Dept. Labor (Internal)</v>
          </cell>
        </row>
        <row r="73">
          <cell r="A73" t="str">
            <v>Security Dept. Labor (Internal)</v>
          </cell>
        </row>
        <row r="74">
          <cell r="A74" t="str">
            <v>Strategic Dept. Labor (Internal)</v>
          </cell>
        </row>
        <row r="75">
          <cell r="A75" t="str">
            <v>Tax Dept. Labor (Internal)</v>
          </cell>
        </row>
        <row r="76">
          <cell r="A76" t="str">
            <v>Telecom Services</v>
          </cell>
        </row>
        <row r="77">
          <cell r="A77" t="str">
            <v>LBSS / Facilities Time (Internal)</v>
          </cell>
        </row>
        <row r="78">
          <cell r="A78" t="str">
            <v>Inergi CSO (Internal)</v>
          </cell>
        </row>
        <row r="79">
          <cell r="A79" t="str">
            <v>Inergi Finance (Internal)</v>
          </cell>
        </row>
        <row r="80">
          <cell r="A80" t="str">
            <v>Inergi HR (Internal)</v>
          </cell>
        </row>
        <row r="81">
          <cell r="A81" t="str">
            <v>Inergi IT (Internal)</v>
          </cell>
        </row>
        <row r="82">
          <cell r="A82" t="str">
            <v>Inergi SMS (Internal)</v>
          </cell>
        </row>
        <row r="83">
          <cell r="A83" t="str">
            <v>Inergi Total (Internal)</v>
          </cell>
        </row>
        <row r="84">
          <cell r="A84" t="str">
            <v>Inergi Finance_Total Blend (Internal)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2">
          <cell r="F2">
            <v>2007</v>
          </cell>
        </row>
        <row r="3">
          <cell r="F3" t="str">
            <v>$ Activity Year 1 Budget</v>
          </cell>
        </row>
        <row r="4">
          <cell r="F4">
            <v>352560</v>
          </cell>
        </row>
        <row r="5">
          <cell r="F5">
            <v>352560</v>
          </cell>
        </row>
        <row r="6">
          <cell r="F6">
            <v>528840</v>
          </cell>
        </row>
        <row r="7">
          <cell r="F7">
            <v>528840</v>
          </cell>
        </row>
        <row r="8">
          <cell r="F8">
            <v>176280</v>
          </cell>
        </row>
        <row r="9">
          <cell r="F9">
            <v>2115360</v>
          </cell>
        </row>
        <row r="10">
          <cell r="F10">
            <v>352560</v>
          </cell>
        </row>
        <row r="11">
          <cell r="F11">
            <v>66200</v>
          </cell>
        </row>
        <row r="12">
          <cell r="F12">
            <v>165500</v>
          </cell>
        </row>
        <row r="13">
          <cell r="F13">
            <v>165500</v>
          </cell>
        </row>
        <row r="14">
          <cell r="F14">
            <v>198600</v>
          </cell>
        </row>
        <row r="15">
          <cell r="F15">
            <v>33100</v>
          </cell>
        </row>
        <row r="16">
          <cell r="F16">
            <v>13240</v>
          </cell>
        </row>
        <row r="17">
          <cell r="F17">
            <v>19860</v>
          </cell>
        </row>
        <row r="18">
          <cell r="F18">
            <v>602000</v>
          </cell>
        </row>
        <row r="19">
          <cell r="F19">
            <v>120400</v>
          </cell>
        </row>
        <row r="20">
          <cell r="F20">
            <v>361200</v>
          </cell>
        </row>
        <row r="21">
          <cell r="F21">
            <v>120400</v>
          </cell>
        </row>
        <row r="22">
          <cell r="F22">
            <v>0</v>
          </cell>
        </row>
        <row r="23">
          <cell r="F23">
            <v>61050</v>
          </cell>
        </row>
        <row r="24">
          <cell r="F24">
            <v>123950.00000000001</v>
          </cell>
        </row>
        <row r="25">
          <cell r="F25">
            <v>347700</v>
          </cell>
        </row>
        <row r="26">
          <cell r="F26">
            <v>521550</v>
          </cell>
        </row>
        <row r="27">
          <cell r="F27">
            <v>695400</v>
          </cell>
        </row>
        <row r="28">
          <cell r="F28">
            <v>695400</v>
          </cell>
        </row>
        <row r="29">
          <cell r="F29">
            <v>173850</v>
          </cell>
        </row>
        <row r="30">
          <cell r="F30">
            <v>347700</v>
          </cell>
        </row>
        <row r="31">
          <cell r="F31">
            <v>695400</v>
          </cell>
        </row>
        <row r="32">
          <cell r="F32">
            <v>80000</v>
          </cell>
        </row>
        <row r="33">
          <cell r="F33">
            <v>597500</v>
          </cell>
        </row>
        <row r="34">
          <cell r="F34">
            <v>875000</v>
          </cell>
        </row>
        <row r="35">
          <cell r="F35">
            <v>160000</v>
          </cell>
        </row>
        <row r="36">
          <cell r="F36">
            <v>102500</v>
          </cell>
        </row>
        <row r="37">
          <cell r="F37">
            <v>80000</v>
          </cell>
        </row>
        <row r="38">
          <cell r="F38">
            <v>155000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1761000</v>
          </cell>
        </row>
        <row r="59">
          <cell r="F59">
            <v>530000</v>
          </cell>
        </row>
        <row r="60">
          <cell r="F60">
            <v>1625000</v>
          </cell>
        </row>
        <row r="61">
          <cell r="F61">
            <v>2375000</v>
          </cell>
        </row>
        <row r="62">
          <cell r="F62">
            <v>31250</v>
          </cell>
        </row>
        <row r="63">
          <cell r="F63">
            <v>125000</v>
          </cell>
        </row>
        <row r="64">
          <cell r="F64">
            <v>31250</v>
          </cell>
        </row>
        <row r="65">
          <cell r="F65">
            <v>31250</v>
          </cell>
        </row>
        <row r="66">
          <cell r="F66">
            <v>31250</v>
          </cell>
        </row>
        <row r="67">
          <cell r="F67">
            <v>875000</v>
          </cell>
        </row>
        <row r="68">
          <cell r="F68">
            <v>625000</v>
          </cell>
        </row>
        <row r="69">
          <cell r="F69">
            <v>3968749.9999999995</v>
          </cell>
        </row>
        <row r="70">
          <cell r="F70">
            <v>168750</v>
          </cell>
        </row>
        <row r="71">
          <cell r="F71">
            <v>1200000</v>
          </cell>
        </row>
        <row r="72">
          <cell r="F72">
            <v>62500</v>
          </cell>
        </row>
        <row r="73">
          <cell r="F73">
            <v>925000</v>
          </cell>
        </row>
        <row r="74">
          <cell r="F74">
            <v>150000</v>
          </cell>
        </row>
        <row r="75">
          <cell r="F75">
            <v>1541475</v>
          </cell>
        </row>
        <row r="76">
          <cell r="F76">
            <v>1178775</v>
          </cell>
        </row>
        <row r="77">
          <cell r="F77">
            <v>770737.5</v>
          </cell>
        </row>
        <row r="78">
          <cell r="F78">
            <v>0</v>
          </cell>
        </row>
        <row r="79">
          <cell r="F79">
            <v>438262.49999999994</v>
          </cell>
        </row>
        <row r="80">
          <cell r="F80">
            <v>1027650.0000000001</v>
          </cell>
        </row>
        <row r="81">
          <cell r="F81">
            <v>408037.5</v>
          </cell>
        </row>
        <row r="82">
          <cell r="F82">
            <v>680062.49999999988</v>
          </cell>
        </row>
        <row r="83">
          <cell r="F83">
            <v>750000</v>
          </cell>
        </row>
        <row r="84">
          <cell r="F84">
            <v>0</v>
          </cell>
        </row>
        <row r="85">
          <cell r="F85">
            <v>200000</v>
          </cell>
        </row>
        <row r="86">
          <cell r="F86">
            <v>96000</v>
          </cell>
        </row>
        <row r="87">
          <cell r="F87">
            <v>14400</v>
          </cell>
        </row>
        <row r="88">
          <cell r="F88">
            <v>28800</v>
          </cell>
        </row>
        <row r="89">
          <cell r="F89">
            <v>57600</v>
          </cell>
        </row>
        <row r="90">
          <cell r="F90">
            <v>12000</v>
          </cell>
        </row>
        <row r="91">
          <cell r="F91">
            <v>16800</v>
          </cell>
        </row>
        <row r="92">
          <cell r="F92">
            <v>14400</v>
          </cell>
        </row>
        <row r="93">
          <cell r="F93">
            <v>1850000</v>
          </cell>
        </row>
        <row r="94">
          <cell r="F94">
            <v>857320</v>
          </cell>
        </row>
        <row r="95">
          <cell r="F95">
            <v>373788</v>
          </cell>
        </row>
        <row r="96">
          <cell r="F96">
            <v>55091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527801</v>
          </cell>
        </row>
        <row r="100">
          <cell r="F100">
            <v>636363</v>
          </cell>
        </row>
        <row r="101">
          <cell r="F101">
            <v>318903</v>
          </cell>
        </row>
        <row r="102">
          <cell r="F102">
            <v>12986.999999999998</v>
          </cell>
        </row>
        <row r="103">
          <cell r="F103">
            <v>25974.000000000004</v>
          </cell>
        </row>
        <row r="104">
          <cell r="F104">
            <v>18759</v>
          </cell>
        </row>
        <row r="105">
          <cell r="F105">
            <v>20201.999999999996</v>
          </cell>
        </row>
        <row r="106">
          <cell r="F106">
            <v>409811.99999999994</v>
          </cell>
        </row>
        <row r="107">
          <cell r="F107">
            <v>150000</v>
          </cell>
        </row>
        <row r="108">
          <cell r="F108">
            <v>70000</v>
          </cell>
        </row>
        <row r="109">
          <cell r="F109">
            <v>178400</v>
          </cell>
        </row>
        <row r="110">
          <cell r="F110">
            <v>89200</v>
          </cell>
        </row>
        <row r="111">
          <cell r="F111">
            <v>178400</v>
          </cell>
        </row>
        <row r="112">
          <cell r="F112">
            <v>1070400.0000000002</v>
          </cell>
        </row>
        <row r="113">
          <cell r="F113">
            <v>178400</v>
          </cell>
        </row>
        <row r="114">
          <cell r="F114">
            <v>89200</v>
          </cell>
        </row>
        <row r="115">
          <cell r="F115">
            <v>300000</v>
          </cell>
        </row>
        <row r="116">
          <cell r="F116">
            <v>1919130.0000000002</v>
          </cell>
        </row>
        <row r="117">
          <cell r="F117">
            <v>189210.00000000003</v>
          </cell>
        </row>
        <row r="118">
          <cell r="F118">
            <v>324360</v>
          </cell>
        </row>
        <row r="119">
          <cell r="F119">
            <v>27030</v>
          </cell>
        </row>
        <row r="120">
          <cell r="F120">
            <v>216240</v>
          </cell>
        </row>
        <row r="121">
          <cell r="F121">
            <v>27030</v>
          </cell>
        </row>
        <row r="122">
          <cell r="F122">
            <v>80000</v>
          </cell>
        </row>
        <row r="123">
          <cell r="F123">
            <v>1139673</v>
          </cell>
        </row>
        <row r="124">
          <cell r="F124">
            <v>446706</v>
          </cell>
        </row>
        <row r="125">
          <cell r="F125">
            <v>773145</v>
          </cell>
        </row>
        <row r="126">
          <cell r="F126">
            <v>750237</v>
          </cell>
        </row>
        <row r="127">
          <cell r="F127">
            <v>91632</v>
          </cell>
        </row>
        <row r="128">
          <cell r="F128">
            <v>1672284.0000000002</v>
          </cell>
        </row>
        <row r="129">
          <cell r="F129">
            <v>721602</v>
          </cell>
        </row>
        <row r="130">
          <cell r="F130">
            <v>131721</v>
          </cell>
        </row>
        <row r="131">
          <cell r="F131">
            <v>334000</v>
          </cell>
        </row>
        <row r="132">
          <cell r="F132">
            <v>2269464.6</v>
          </cell>
        </row>
        <row r="133">
          <cell r="F133">
            <v>52234.8</v>
          </cell>
        </row>
        <row r="134">
          <cell r="F134">
            <v>0</v>
          </cell>
        </row>
        <row r="135">
          <cell r="F135">
            <v>1727872.2000000002</v>
          </cell>
        </row>
        <row r="136">
          <cell r="F136">
            <v>783521.99999999988</v>
          </cell>
        </row>
        <row r="137">
          <cell r="F137">
            <v>1159475.1000000001</v>
          </cell>
        </row>
        <row r="138">
          <cell r="F138">
            <v>209626.5</v>
          </cell>
        </row>
        <row r="139">
          <cell r="F139">
            <v>282480.3</v>
          </cell>
        </row>
        <row r="140">
          <cell r="F140">
            <v>388324.49999999994</v>
          </cell>
        </row>
        <row r="141">
          <cell r="F141">
            <v>836000</v>
          </cell>
        </row>
        <row r="142">
          <cell r="F142">
            <v>12229000</v>
          </cell>
        </row>
        <row r="143">
          <cell r="F143">
            <v>5011000</v>
          </cell>
        </row>
        <row r="144">
          <cell r="F144">
            <v>1671428.5714285716</v>
          </cell>
        </row>
        <row r="145">
          <cell r="F145">
            <v>128571.42857142857</v>
          </cell>
        </row>
        <row r="146">
          <cell r="F146">
            <v>3178000</v>
          </cell>
        </row>
        <row r="147">
          <cell r="F147">
            <v>4832030</v>
          </cell>
        </row>
        <row r="148">
          <cell r="F148">
            <v>3849400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5102800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1004512.6</v>
          </cell>
        </row>
        <row r="161">
          <cell r="F161">
            <v>256487.4</v>
          </cell>
        </row>
        <row r="162">
          <cell r="F162">
            <v>138000</v>
          </cell>
        </row>
        <row r="163">
          <cell r="F163">
            <v>6732405</v>
          </cell>
        </row>
        <row r="164">
          <cell r="F164">
            <v>4488270</v>
          </cell>
        </row>
        <row r="165">
          <cell r="F165">
            <v>3590616</v>
          </cell>
        </row>
        <row r="166">
          <cell r="F166">
            <v>3141789</v>
          </cell>
        </row>
        <row r="167">
          <cell r="F167">
            <v>7142298</v>
          </cell>
        </row>
        <row r="168">
          <cell r="F168">
            <v>1346481</v>
          </cell>
        </row>
        <row r="169">
          <cell r="F169">
            <v>3477265.0145977316</v>
          </cell>
        </row>
        <row r="170">
          <cell r="F170">
            <v>1014963.5185632609</v>
          </cell>
        </row>
        <row r="171">
          <cell r="F171">
            <v>21090911.466839008</v>
          </cell>
        </row>
        <row r="172">
          <cell r="F172">
            <v>21549402.000000004</v>
          </cell>
        </row>
        <row r="173">
          <cell r="F173">
            <v>9500274</v>
          </cell>
        </row>
        <row r="174">
          <cell r="F174">
            <v>3089520</v>
          </cell>
        </row>
        <row r="175">
          <cell r="F175">
            <v>4479804</v>
          </cell>
        </row>
        <row r="176">
          <cell r="F176">
            <v>3000000</v>
          </cell>
        </row>
        <row r="177">
          <cell r="F177">
            <v>1828261.9586457142</v>
          </cell>
        </row>
        <row r="178">
          <cell r="F178">
            <v>1367043.0921430029</v>
          </cell>
        </row>
        <row r="179">
          <cell r="F179">
            <v>655034.93187564227</v>
          </cell>
        </row>
        <row r="180">
          <cell r="F180">
            <v>5387497.1375082768</v>
          </cell>
        </row>
        <row r="181">
          <cell r="F181">
            <v>53192.58496395468</v>
          </cell>
        </row>
        <row r="182">
          <cell r="F182">
            <v>1038970.2948634094</v>
          </cell>
        </row>
        <row r="183">
          <cell r="F183">
            <v>3481000</v>
          </cell>
        </row>
        <row r="184">
          <cell r="F184">
            <v>5051093.0021989392</v>
          </cell>
        </row>
        <row r="185">
          <cell r="F185">
            <v>189415.98758246022</v>
          </cell>
        </row>
        <row r="186">
          <cell r="F186">
            <v>378831.97516492044</v>
          </cell>
        </row>
        <row r="187">
          <cell r="F187">
            <v>883941.27538481436</v>
          </cell>
        </row>
        <row r="188">
          <cell r="F188">
            <v>631386.6252748674</v>
          </cell>
        </row>
        <row r="189">
          <cell r="F189">
            <v>675331.13439399819</v>
          </cell>
        </row>
        <row r="190">
          <cell r="F190">
            <v>301000</v>
          </cell>
        </row>
        <row r="191">
          <cell r="F191">
            <v>25000</v>
          </cell>
        </row>
        <row r="192">
          <cell r="F192">
            <v>0</v>
          </cell>
        </row>
        <row r="193">
          <cell r="F193">
            <v>697529.18287937751</v>
          </cell>
        </row>
        <row r="194">
          <cell r="F194">
            <v>577470.81712062261</v>
          </cell>
        </row>
        <row r="195">
          <cell r="F195">
            <v>107699.99999999997</v>
          </cell>
        </row>
        <row r="196">
          <cell r="F196">
            <v>430799.99999999988</v>
          </cell>
        </row>
        <row r="197">
          <cell r="F197">
            <v>430799.99999999988</v>
          </cell>
        </row>
        <row r="198">
          <cell r="F198">
            <v>430799.99999999988</v>
          </cell>
        </row>
        <row r="199">
          <cell r="F199">
            <v>215399.99999999994</v>
          </cell>
        </row>
        <row r="200">
          <cell r="F200">
            <v>430799.99999999988</v>
          </cell>
        </row>
        <row r="201">
          <cell r="F201">
            <v>107699.99999999997</v>
          </cell>
        </row>
        <row r="202">
          <cell r="F202">
            <v>421000</v>
          </cell>
        </row>
        <row r="203">
          <cell r="F203">
            <v>596000</v>
          </cell>
        </row>
        <row r="204">
          <cell r="F204">
            <v>75000</v>
          </cell>
        </row>
        <row r="205">
          <cell r="F205">
            <v>209000</v>
          </cell>
        </row>
        <row r="206">
          <cell r="F206">
            <v>100000</v>
          </cell>
        </row>
        <row r="207">
          <cell r="F207">
            <v>168250</v>
          </cell>
        </row>
        <row r="208">
          <cell r="F208">
            <v>134600</v>
          </cell>
        </row>
        <row r="209">
          <cell r="F209">
            <v>33650</v>
          </cell>
        </row>
        <row r="210">
          <cell r="F210">
            <v>67300</v>
          </cell>
        </row>
        <row r="211">
          <cell r="F211">
            <v>97585.000000000015</v>
          </cell>
        </row>
        <row r="212">
          <cell r="F212">
            <v>67300</v>
          </cell>
        </row>
        <row r="213">
          <cell r="F213">
            <v>33650</v>
          </cell>
        </row>
        <row r="214">
          <cell r="F214">
            <v>67300</v>
          </cell>
        </row>
        <row r="215">
          <cell r="F215">
            <v>3365</v>
          </cell>
        </row>
        <row r="216">
          <cell r="F216">
            <v>398000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1750000</v>
          </cell>
        </row>
        <row r="225">
          <cell r="F225">
            <v>0</v>
          </cell>
        </row>
        <row r="226">
          <cell r="F226">
            <v>218343228.99999997</v>
          </cell>
        </row>
        <row r="233">
          <cell r="F233">
            <v>3524843.245692051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- BU FA CONTNUTY  SCHED"/>
      <sheetName val="Report 2- TXDX FA CONTNUITY SCH"/>
      <sheetName val="Report 3-  MFA ADDS BY BU"/>
      <sheetName val="REPORT 4 - PSAM VS GL"/>
      <sheetName val="checks and balances"/>
      <sheetName val="TXDX Support 1- Continuity"/>
      <sheetName val="CIP SUPPORT - CAP PROJ "/>
      <sheetName val="CIP SUPPORT - C1e_FDM FOR CIP 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NT  "/>
      <sheetName val="SUPPORT 1A- PSAM CONT SCHED EXT"/>
      <sheetName val="Alloc%"/>
      <sheetName val="Notes"/>
      <sheetName val="SQ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 values"/>
      <sheetName val="GUIDLINES"/>
      <sheetName val="JOURNAL"/>
    </sheetNames>
    <sheetDataSet>
      <sheetData sheetId="0" refreshError="1">
        <row r="2">
          <cell r="A2" t="str">
            <v>100</v>
          </cell>
          <cell r="B2" t="str">
            <v>ACTUALS</v>
          </cell>
          <cell r="G2" t="str">
            <v>CAD</v>
          </cell>
          <cell r="M2" t="str">
            <v>MHR</v>
          </cell>
          <cell r="W2">
            <v>1</v>
          </cell>
          <cell r="X2">
            <v>11</v>
          </cell>
          <cell r="Y2">
            <v>111</v>
          </cell>
          <cell r="Z2" t="str">
            <v>ACT</v>
          </cell>
          <cell r="AB2" t="str">
            <v>N</v>
          </cell>
        </row>
        <row r="3">
          <cell r="A3" t="str">
            <v>190</v>
          </cell>
          <cell r="B3" t="str">
            <v>USOFA</v>
          </cell>
          <cell r="W3">
            <v>2</v>
          </cell>
          <cell r="X3">
            <v>12</v>
          </cell>
          <cell r="Y3">
            <v>121</v>
          </cell>
          <cell r="Z3" t="str">
            <v>ADV</v>
          </cell>
          <cell r="AB3" t="str">
            <v>Y</v>
          </cell>
        </row>
        <row r="4">
          <cell r="A4" t="str">
            <v>200</v>
          </cell>
          <cell r="B4" t="str">
            <v>ALLOCATION</v>
          </cell>
          <cell r="W4">
            <v>3</v>
          </cell>
          <cell r="X4">
            <v>13</v>
          </cell>
          <cell r="Y4">
            <v>131</v>
          </cell>
          <cell r="Z4" t="str">
            <v>BIL</v>
          </cell>
        </row>
        <row r="5">
          <cell r="A5" t="str">
            <v>210</v>
          </cell>
          <cell r="B5" t="str">
            <v>BUDGET</v>
          </cell>
          <cell r="W5">
            <v>4</v>
          </cell>
          <cell r="X5">
            <v>11</v>
          </cell>
          <cell r="Y5">
            <v>141</v>
          </cell>
          <cell r="Z5" t="str">
            <v>COS</v>
          </cell>
        </row>
        <row r="6">
          <cell r="A6" t="str">
            <v>210UA</v>
          </cell>
          <cell r="B6" t="str">
            <v>FORECAST</v>
          </cell>
          <cell r="W6">
            <v>5</v>
          </cell>
          <cell r="X6">
            <v>12</v>
          </cell>
          <cell r="Y6">
            <v>151</v>
          </cell>
          <cell r="Z6" t="str">
            <v>CXL</v>
          </cell>
        </row>
        <row r="7">
          <cell r="A7" t="str">
            <v>215</v>
          </cell>
          <cell r="B7" t="str">
            <v>TXDX</v>
          </cell>
          <cell r="W7">
            <v>6</v>
          </cell>
          <cell r="X7">
            <v>13</v>
          </cell>
          <cell r="Y7">
            <v>191</v>
          </cell>
          <cell r="Z7" t="str">
            <v>IRV</v>
          </cell>
        </row>
        <row r="8">
          <cell r="A8" t="str">
            <v>220</v>
          </cell>
          <cell r="B8" t="str">
            <v>USOFALLOC</v>
          </cell>
          <cell r="W8">
            <v>7</v>
          </cell>
          <cell r="X8">
            <v>14</v>
          </cell>
          <cell r="Y8">
            <v>211</v>
          </cell>
          <cell r="Z8" t="str">
            <v>REM</v>
          </cell>
        </row>
        <row r="9">
          <cell r="A9" t="str">
            <v>220UA</v>
          </cell>
          <cell r="W9">
            <v>8</v>
          </cell>
          <cell r="X9">
            <v>15</v>
          </cell>
          <cell r="Y9">
            <v>230</v>
          </cell>
          <cell r="Z9" t="str">
            <v>SAL</v>
          </cell>
        </row>
        <row r="10">
          <cell r="A10" t="str">
            <v>230</v>
          </cell>
          <cell r="W10" t="str">
            <v>A</v>
          </cell>
          <cell r="X10">
            <v>19</v>
          </cell>
          <cell r="Y10">
            <v>231</v>
          </cell>
          <cell r="Z10" t="str">
            <v>XCC</v>
          </cell>
        </row>
        <row r="11">
          <cell r="A11" t="str">
            <v>300</v>
          </cell>
          <cell r="W11" t="str">
            <v>C</v>
          </cell>
          <cell r="X11">
            <v>21</v>
          </cell>
          <cell r="Y11">
            <v>280</v>
          </cell>
        </row>
        <row r="12">
          <cell r="A12" t="str">
            <v>300UA</v>
          </cell>
          <cell r="W12" t="str">
            <v>D</v>
          </cell>
          <cell r="X12">
            <v>23</v>
          </cell>
          <cell r="Y12">
            <v>311</v>
          </cell>
        </row>
        <row r="13">
          <cell r="A13" t="str">
            <v>400</v>
          </cell>
          <cell r="W13" t="str">
            <v>E</v>
          </cell>
          <cell r="X13">
            <v>28</v>
          </cell>
          <cell r="Y13">
            <v>320</v>
          </cell>
        </row>
        <row r="14">
          <cell r="A14" t="str">
            <v>430</v>
          </cell>
          <cell r="W14" t="str">
            <v>F</v>
          </cell>
          <cell r="X14">
            <v>31</v>
          </cell>
          <cell r="Y14">
            <v>321</v>
          </cell>
        </row>
        <row r="15">
          <cell r="A15" t="str">
            <v>510</v>
          </cell>
          <cell r="W15" t="str">
            <v>I</v>
          </cell>
          <cell r="X15">
            <v>32</v>
          </cell>
          <cell r="Y15">
            <v>331</v>
          </cell>
        </row>
        <row r="16">
          <cell r="A16" t="str">
            <v>520</v>
          </cell>
          <cell r="W16" t="str">
            <v>L</v>
          </cell>
          <cell r="X16">
            <v>33</v>
          </cell>
          <cell r="Y16">
            <v>380</v>
          </cell>
        </row>
        <row r="17">
          <cell r="A17" t="str">
            <v>570</v>
          </cell>
          <cell r="W17" t="str">
            <v>P</v>
          </cell>
          <cell r="X17">
            <v>38</v>
          </cell>
          <cell r="Y17">
            <v>380</v>
          </cell>
        </row>
        <row r="18">
          <cell r="A18" t="str">
            <v>600</v>
          </cell>
          <cell r="W18" t="str">
            <v>S</v>
          </cell>
          <cell r="X18">
            <v>40</v>
          </cell>
          <cell r="Y18">
            <v>400</v>
          </cell>
        </row>
        <row r="19">
          <cell r="A19" t="str">
            <v>610</v>
          </cell>
          <cell r="W19" t="str">
            <v>T</v>
          </cell>
          <cell r="X19">
            <v>41</v>
          </cell>
          <cell r="Y19">
            <v>401</v>
          </cell>
        </row>
        <row r="20">
          <cell r="A20" t="str">
            <v>620</v>
          </cell>
          <cell r="W20" t="str">
            <v>U</v>
          </cell>
          <cell r="X20">
            <v>42</v>
          </cell>
          <cell r="Y20">
            <v>402</v>
          </cell>
        </row>
        <row r="21">
          <cell r="A21" t="str">
            <v>620UA</v>
          </cell>
          <cell r="X21">
            <v>48</v>
          </cell>
          <cell r="Y21">
            <v>403</v>
          </cell>
        </row>
        <row r="22">
          <cell r="A22" t="str">
            <v>630</v>
          </cell>
          <cell r="X22">
            <v>51</v>
          </cell>
          <cell r="Y22">
            <v>404</v>
          </cell>
        </row>
        <row r="23">
          <cell r="A23" t="str">
            <v>640</v>
          </cell>
          <cell r="X23">
            <v>52</v>
          </cell>
          <cell r="Y23">
            <v>405</v>
          </cell>
        </row>
        <row r="24">
          <cell r="A24" t="str">
            <v>650</v>
          </cell>
          <cell r="X24">
            <v>53</v>
          </cell>
          <cell r="Y24">
            <v>406</v>
          </cell>
        </row>
        <row r="25">
          <cell r="A25" t="str">
            <v>650UA</v>
          </cell>
          <cell r="X25">
            <v>54</v>
          </cell>
          <cell r="Y25">
            <v>407</v>
          </cell>
        </row>
        <row r="26">
          <cell r="A26" t="str">
            <v>660</v>
          </cell>
          <cell r="X26">
            <v>58</v>
          </cell>
          <cell r="Y26">
            <v>408</v>
          </cell>
        </row>
        <row r="27">
          <cell r="A27" t="str">
            <v>661</v>
          </cell>
          <cell r="X27">
            <v>60</v>
          </cell>
          <cell r="Y27">
            <v>409</v>
          </cell>
        </row>
        <row r="28">
          <cell r="A28" t="str">
            <v>662</v>
          </cell>
          <cell r="X28">
            <v>70</v>
          </cell>
          <cell r="Y28">
            <v>411</v>
          </cell>
        </row>
        <row r="29">
          <cell r="A29" t="str">
            <v>680</v>
          </cell>
          <cell r="X29">
            <v>80</v>
          </cell>
          <cell r="Y29">
            <v>412</v>
          </cell>
        </row>
        <row r="30">
          <cell r="A30" t="str">
            <v>900</v>
          </cell>
          <cell r="X30" t="str">
            <v>CC</v>
          </cell>
          <cell r="Y30">
            <v>413</v>
          </cell>
        </row>
        <row r="31">
          <cell r="A31" t="str">
            <v>920</v>
          </cell>
          <cell r="X31" t="str">
            <v>E1</v>
          </cell>
          <cell r="Y31">
            <v>414</v>
          </cell>
        </row>
        <row r="32">
          <cell r="A32" t="str">
            <v>940</v>
          </cell>
          <cell r="X32" t="str">
            <v>E2</v>
          </cell>
          <cell r="Y32">
            <v>420</v>
          </cell>
        </row>
        <row r="33">
          <cell r="A33" t="str">
            <v>960</v>
          </cell>
          <cell r="X33" t="str">
            <v>E5</v>
          </cell>
          <cell r="Y33">
            <v>421</v>
          </cell>
        </row>
        <row r="34">
          <cell r="A34" t="str">
            <v>961</v>
          </cell>
          <cell r="X34" t="str">
            <v>E6</v>
          </cell>
          <cell r="Y34">
            <v>423</v>
          </cell>
        </row>
        <row r="35">
          <cell r="A35" t="str">
            <v>962</v>
          </cell>
          <cell r="X35" t="str">
            <v>FF</v>
          </cell>
          <cell r="Y35">
            <v>424</v>
          </cell>
        </row>
        <row r="36">
          <cell r="A36" t="str">
            <v>990</v>
          </cell>
          <cell r="X36" t="str">
            <v>FU</v>
          </cell>
          <cell r="Y36">
            <v>425</v>
          </cell>
        </row>
        <row r="37">
          <cell r="A37" t="str">
            <v>999</v>
          </cell>
          <cell r="X37" t="str">
            <v>IS</v>
          </cell>
          <cell r="Y37">
            <v>426</v>
          </cell>
        </row>
        <row r="38">
          <cell r="A38" t="str">
            <v>SHARE</v>
          </cell>
          <cell r="X38" t="str">
            <v>PP</v>
          </cell>
          <cell r="Y38">
            <v>480</v>
          </cell>
        </row>
        <row r="39">
          <cell r="X39" t="str">
            <v>TF</v>
          </cell>
          <cell r="Y39">
            <v>511</v>
          </cell>
        </row>
        <row r="40">
          <cell r="X40" t="str">
            <v>WO</v>
          </cell>
          <cell r="Y40">
            <v>521</v>
          </cell>
        </row>
        <row r="41">
          <cell r="Y41">
            <v>531</v>
          </cell>
        </row>
        <row r="42">
          <cell r="Y42">
            <v>541</v>
          </cell>
        </row>
        <row r="43">
          <cell r="Y43">
            <v>580</v>
          </cell>
        </row>
        <row r="44">
          <cell r="Y44">
            <v>601</v>
          </cell>
        </row>
        <row r="45">
          <cell r="Y45">
            <v>701</v>
          </cell>
        </row>
        <row r="46">
          <cell r="Y46">
            <v>800</v>
          </cell>
        </row>
        <row r="47">
          <cell r="Y47" t="str">
            <v>E11</v>
          </cell>
        </row>
        <row r="48">
          <cell r="Y48" t="str">
            <v>E12</v>
          </cell>
        </row>
        <row r="49">
          <cell r="Y49" t="str">
            <v>E13</v>
          </cell>
        </row>
        <row r="50">
          <cell r="Y50" t="str">
            <v>E14</v>
          </cell>
        </row>
        <row r="51">
          <cell r="Y51" t="str">
            <v>E15</v>
          </cell>
        </row>
        <row r="52">
          <cell r="Y52" t="str">
            <v>E16</v>
          </cell>
        </row>
        <row r="53">
          <cell r="Y53" t="str">
            <v>E17</v>
          </cell>
        </row>
        <row r="54">
          <cell r="Y54" t="str">
            <v>E21</v>
          </cell>
        </row>
        <row r="55">
          <cell r="Y55" t="str">
            <v>E51</v>
          </cell>
        </row>
        <row r="56">
          <cell r="Y56" t="str">
            <v>E61</v>
          </cell>
        </row>
        <row r="57">
          <cell r="Y57" t="str">
            <v>E62</v>
          </cell>
        </row>
        <row r="58">
          <cell r="Y58" t="str">
            <v>FFF</v>
          </cell>
        </row>
        <row r="59">
          <cell r="Y59" t="str">
            <v>PPP</v>
          </cell>
        </row>
        <row r="60">
          <cell r="Y60" t="str">
            <v>TFI</v>
          </cell>
        </row>
        <row r="61">
          <cell r="Y61" t="str">
            <v>TFO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 Level Actual to Budget"/>
      <sheetName val="High Lev Curr Fc'st to Previous"/>
      <sheetName val="JUNE Sustainment Forecast"/>
      <sheetName val="MAY Sustainment Forecast"/>
      <sheetName val="JUNE Project Forecast "/>
      <sheetName val="MAY Project Forecast"/>
      <sheetName val="HR YTD Budget"/>
      <sheetName val="June HR June actual"/>
      <sheetName val="NVISION statem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285">
          <cell r="I1285" t="str">
            <v>2002-06-28</v>
          </cell>
        </row>
      </sheetData>
      <sheetData sheetId="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Jan 24-2001"/>
      <sheetName val="Source Mar 1-2001"/>
      <sheetName val="Accounts Adjusted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"/>
      <sheetName val="Resource Plan - Ex EM"/>
      <sheetName val="Variables"/>
      <sheetName val="Resource Plan - EM"/>
      <sheetName val="Summary"/>
      <sheetName val="Work Stream &amp; Company Names"/>
      <sheetName val="Grade Levels, by Company"/>
      <sheetName val="Changes"/>
    </sheetNames>
    <sheetDataSet>
      <sheetData sheetId="0"/>
      <sheetData sheetId="1"/>
      <sheetData sheetId="2" refreshError="1">
        <row r="4">
          <cell r="D4" t="str">
            <v>3-Network Engineering &amp; Implementation</v>
          </cell>
        </row>
        <row r="6">
          <cell r="D6" t="str">
            <v>5-Contact Centre</v>
          </cell>
        </row>
        <row r="7">
          <cell r="D7" t="str">
            <v>6-Settlements</v>
          </cell>
        </row>
        <row r="8">
          <cell r="D8" t="str">
            <v>7-Legacy Systems</v>
          </cell>
        </row>
        <row r="9">
          <cell r="D9" t="str">
            <v>8-Business Process Design</v>
          </cell>
        </row>
        <row r="10">
          <cell r="D10" t="str">
            <v>9-Infrastructure</v>
          </cell>
        </row>
        <row r="11">
          <cell r="D11" t="str">
            <v>10-Head-end Systems</v>
          </cell>
        </row>
        <row r="12">
          <cell r="D12" t="str">
            <v>11-Integration</v>
          </cell>
        </row>
        <row r="13">
          <cell r="D13" t="str">
            <v>12-Billing &amp; Customer Care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</sheetNames>
    <sheetDataSet>
      <sheetData sheetId="0">
        <row r="5">
          <cell r="B5" t="str">
            <v>May 2003</v>
          </cell>
        </row>
      </sheetData>
      <sheetData sheetId="1" refreshError="1"/>
      <sheetData sheetId="2" refreshError="1"/>
      <sheetData sheetId="3">
        <row r="20">
          <cell r="E20">
            <v>4408428.2932176068</v>
          </cell>
        </row>
        <row r="21">
          <cell r="E21" t="str">
            <v>0</v>
          </cell>
        </row>
        <row r="27">
          <cell r="E27">
            <v>577360.49617163138</v>
          </cell>
        </row>
        <row r="28">
          <cell r="E28" t="str">
            <v>0</v>
          </cell>
        </row>
        <row r="32">
          <cell r="E32">
            <v>1119264</v>
          </cell>
        </row>
        <row r="39">
          <cell r="E39">
            <v>2147744.33</v>
          </cell>
        </row>
        <row r="40">
          <cell r="E40">
            <v>0</v>
          </cell>
        </row>
        <row r="41">
          <cell r="E41">
            <v>184117</v>
          </cell>
        </row>
        <row r="47">
          <cell r="E47">
            <v>774742.6991320001</v>
          </cell>
        </row>
      </sheetData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1 1506 Current Month"/>
      <sheetName val="H1 1506 prior months"/>
      <sheetName val="H1 1506 summary"/>
      <sheetName val="1506 Attachment"/>
    </sheetNames>
    <sheetDataSet>
      <sheetData sheetId="0">
        <row r="4">
          <cell r="B4">
            <v>37806</v>
          </cell>
        </row>
      </sheetData>
      <sheetData sheetId="1" refreshError="1"/>
      <sheetData sheetId="2" refreshError="1"/>
      <sheetData sheetId="3">
        <row r="21">
          <cell r="E21">
            <v>1079008147.6262262</v>
          </cell>
        </row>
        <row r="30">
          <cell r="E30">
            <v>110141914.8204633</v>
          </cell>
        </row>
        <row r="44">
          <cell r="C44">
            <v>236905653</v>
          </cell>
        </row>
        <row r="54">
          <cell r="E54">
            <v>155376243.93999994</v>
          </cell>
        </row>
      </sheetData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PO_s"/>
      <sheetName val="1326"/>
      <sheetName val="2037"/>
      <sheetName val="2046"/>
      <sheetName val="2047 price"/>
      <sheetName val="2047"/>
      <sheetName val="2052 price"/>
      <sheetName val="2052"/>
      <sheetName val="2055 price"/>
      <sheetName val="2056 price"/>
      <sheetName val="2056"/>
      <sheetName val="2066"/>
      <sheetName val="2085a price"/>
      <sheetName val="2085a"/>
      <sheetName val="2085b price"/>
      <sheetName val="2085b"/>
      <sheetName val="2097"/>
      <sheetName val="Sheet1"/>
      <sheetName val="Sheet2"/>
      <sheetName val="Sheet3"/>
    </sheetNames>
    <sheetDataSet>
      <sheetData sheetId="0" refreshError="1"/>
      <sheetData sheetId="1" refreshError="1">
        <row r="1">
          <cell r="A1" t="str">
            <v>BPO</v>
          </cell>
          <cell r="B1" t="str">
            <v>Description</v>
          </cell>
        </row>
        <row r="2">
          <cell r="A2" t="str">
            <v>21274</v>
          </cell>
          <cell r="B2" t="str">
            <v>IM&amp;IT Enhancements - Prefunded CSS</v>
          </cell>
        </row>
        <row r="3">
          <cell r="A3" t="str">
            <v>21275</v>
          </cell>
          <cell r="B3" t="str">
            <v>IM&amp;IT Enhancements - Prefunded Human Resources</v>
          </cell>
        </row>
        <row r="4">
          <cell r="A4" t="str">
            <v>21276</v>
          </cell>
          <cell r="B4" t="str">
            <v>IM&amp;IT Enhancements - Prefunded PassPort</v>
          </cell>
        </row>
        <row r="5">
          <cell r="A5" t="str">
            <v>21269</v>
          </cell>
          <cell r="B5" t="str">
            <v>IM&amp;IT Enhancements - Funded Finance</v>
          </cell>
        </row>
        <row r="6">
          <cell r="A6" t="str">
            <v>21185</v>
          </cell>
          <cell r="B6" t="str">
            <v>IM&amp;IT Enhancements - Funded Market Ready</v>
          </cell>
        </row>
        <row r="7">
          <cell r="A7" t="str">
            <v>20601</v>
          </cell>
          <cell r="B7" t="str">
            <v>IM&amp;IT Enhancements - Funded Miscellaneous</v>
          </cell>
        </row>
        <row r="8">
          <cell r="A8" t="str">
            <v>21267</v>
          </cell>
          <cell r="B8" t="str">
            <v>IM&amp;IT Enhancements - Funded by Business Area</v>
          </cell>
        </row>
        <row r="9">
          <cell r="A9" t="str">
            <v>21277</v>
          </cell>
          <cell r="B9" t="str">
            <v>IM&amp;IT Enhancements -  Funded by Network Services</v>
          </cell>
        </row>
        <row r="10">
          <cell r="A10" t="str">
            <v>21278</v>
          </cell>
          <cell r="B10" t="str">
            <v>IM&amp;IT Enhancements - Included in Base Services</v>
          </cell>
        </row>
        <row r="11">
          <cell r="A11">
            <v>20439</v>
          </cell>
          <cell r="B11" t="str">
            <v>IM&amp;IT Project Orders</v>
          </cell>
        </row>
        <row r="12">
          <cell r="A12" t="str">
            <v>20496</v>
          </cell>
          <cell r="B12" t="str">
            <v>CSO Project Orders</v>
          </cell>
        </row>
        <row r="13">
          <cell r="A13" t="str">
            <v>20313</v>
          </cell>
          <cell r="B13" t="str">
            <v>SMS Project Orders</v>
          </cell>
        </row>
        <row r="14">
          <cell r="A14" t="str">
            <v>20618</v>
          </cell>
          <cell r="B14" t="str">
            <v>HR Project Orders</v>
          </cell>
        </row>
        <row r="15">
          <cell r="A15" t="str">
            <v>20619</v>
          </cell>
          <cell r="B15" t="str">
            <v>Finance Project Orders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/>
      <sheetData sheetId="1"/>
      <sheetData sheetId="2"/>
      <sheetData sheetId="3"/>
      <sheetData sheetId="4"/>
      <sheetData sheetId="5" refreshError="1">
        <row r="220">
          <cell r="A220" t="str">
            <v>BU300 Fixed Assets Accumulated Depreciation Continuity Schedule</v>
          </cell>
        </row>
        <row r="221">
          <cell r="A221" t="str">
            <v>As of APRIL 27, 2007</v>
          </cell>
        </row>
        <row r="222">
          <cell r="A222" t="str">
            <v>Range: txdx_acdepn_cont_sched</v>
          </cell>
        </row>
        <row r="223">
          <cell r="A223" t="str">
            <v>BU</v>
          </cell>
          <cell r="B223" t="str">
            <v>category</v>
          </cell>
          <cell r="C223" t="str">
            <v>type of a/c</v>
          </cell>
          <cell r="D223" t="str">
            <v>source</v>
          </cell>
          <cell r="F223" t="str">
            <v>GL Open Balance (Old rates 2006)</v>
          </cell>
          <cell r="G223" t="str">
            <v>Notional Adjustment</v>
          </cell>
          <cell r="H223" t="str">
            <v>GL Open Balance (Current Rate)</v>
          </cell>
          <cell r="I223" t="str">
            <v>Depreciation</v>
          </cell>
          <cell r="J223" t="str">
            <v>Prior Period Depreciation</v>
          </cell>
          <cell r="K223" t="str">
            <v>Transfers</v>
          </cell>
          <cell r="L223" t="str">
            <v>Retirements</v>
          </cell>
          <cell r="M223" t="str">
            <v>Sale</v>
          </cell>
          <cell r="N223" t="str">
            <v>Sub-total</v>
          </cell>
          <cell r="O223" t="str">
            <v>Fully amortized assets</v>
          </cell>
          <cell r="P223" t="str">
            <v xml:space="preserve">Regulatory asset transfer out </v>
          </cell>
          <cell r="Q223" t="str">
            <v>Other Adjustments</v>
          </cell>
          <cell r="R223" t="str">
            <v>GL End Balance  (I)</v>
          </cell>
        </row>
        <row r="224">
          <cell r="A224" t="str">
            <v>300MAJOR</v>
          </cell>
          <cell r="B224" t="str">
            <v>MAJOR</v>
          </cell>
          <cell r="F224">
            <v>-123752280.5</v>
          </cell>
          <cell r="H224">
            <v>-123752280.5</v>
          </cell>
          <cell r="I224">
            <v>-6020062.3015151499</v>
          </cell>
          <cell r="J224">
            <v>-108949.16</v>
          </cell>
          <cell r="K224">
            <v>0</v>
          </cell>
          <cell r="L224">
            <v>0</v>
          </cell>
          <cell r="M224">
            <v>0</v>
          </cell>
          <cell r="N224">
            <v>-129881291.96151514</v>
          </cell>
          <cell r="Q224">
            <v>-0.11048485338687897</v>
          </cell>
          <cell r="R224">
            <v>-129881292.072</v>
          </cell>
          <cell r="S224" t="str">
            <v>MAJOR</v>
          </cell>
        </row>
        <row r="225">
          <cell r="A225" t="str">
            <v>300MFA</v>
          </cell>
          <cell r="B225" t="str">
            <v>MFA</v>
          </cell>
          <cell r="F225">
            <v>-121307810.32000001</v>
          </cell>
          <cell r="H225">
            <v>-121307810.32000001</v>
          </cell>
          <cell r="I225">
            <v>-5043692.5671515167</v>
          </cell>
          <cell r="J225">
            <v>-483.91000001132488</v>
          </cell>
          <cell r="K225">
            <v>0</v>
          </cell>
          <cell r="L225">
            <v>0</v>
          </cell>
          <cell r="M225">
            <v>0</v>
          </cell>
          <cell r="N225">
            <v>-126351986.79715154</v>
          </cell>
          <cell r="Q225">
            <v>585.8771515339613</v>
          </cell>
          <cell r="R225">
            <v>-126351400.92</v>
          </cell>
          <cell r="S225" t="str">
            <v>MFA</v>
          </cell>
        </row>
        <row r="226">
          <cell r="A226" t="str">
            <v>300TWE</v>
          </cell>
          <cell r="B226" t="str">
            <v>TWE</v>
          </cell>
          <cell r="F226">
            <v>-179727065.25999999</v>
          </cell>
          <cell r="H226">
            <v>-179727065.25999999</v>
          </cell>
          <cell r="I226">
            <v>-8506667.9414660912</v>
          </cell>
          <cell r="J226">
            <v>13445.38</v>
          </cell>
          <cell r="K226">
            <v>0</v>
          </cell>
          <cell r="L226">
            <v>198529.21</v>
          </cell>
          <cell r="M226">
            <v>2033667.32</v>
          </cell>
          <cell r="N226">
            <v>-185988091.29146609</v>
          </cell>
          <cell r="Q226">
            <v>-118.33853390812874</v>
          </cell>
          <cell r="R226">
            <v>-185988209.63</v>
          </cell>
          <cell r="S226" t="str">
            <v>TWE</v>
          </cell>
        </row>
        <row r="227">
          <cell r="A227">
            <v>300</v>
          </cell>
          <cell r="F227">
            <v>-424787156.07999998</v>
          </cell>
          <cell r="G227">
            <v>0</v>
          </cell>
          <cell r="H227">
            <v>-424787156.07999998</v>
          </cell>
          <cell r="I227">
            <v>-19570422.810132757</v>
          </cell>
          <cell r="J227">
            <v>-95987.690000011324</v>
          </cell>
          <cell r="K227">
            <v>0</v>
          </cell>
          <cell r="L227">
            <v>198529.21</v>
          </cell>
          <cell r="M227">
            <v>2033667.32</v>
          </cell>
          <cell r="N227">
            <v>-442221370.05013275</v>
          </cell>
          <cell r="O227">
            <v>0</v>
          </cell>
          <cell r="P227">
            <v>0</v>
          </cell>
          <cell r="Q227">
            <v>467.42813277244568</v>
          </cell>
          <cell r="R227">
            <v>-442220902.62199998</v>
          </cell>
          <cell r="S227">
            <v>0</v>
          </cell>
        </row>
        <row r="228">
          <cell r="A228" t="str">
            <v>300adj to new bal per Dr White</v>
          </cell>
          <cell r="B228" t="str">
            <v>MAJOR</v>
          </cell>
          <cell r="F228">
            <v>9977300.3480000049</v>
          </cell>
          <cell r="H228">
            <v>9977300.3480000049</v>
          </cell>
          <cell r="N228">
            <v>9977300.3480000049</v>
          </cell>
          <cell r="Q228">
            <v>-9977300.3480000049</v>
          </cell>
          <cell r="R228">
            <v>0</v>
          </cell>
          <cell r="S228" t="str">
            <v>MAJOR</v>
          </cell>
        </row>
        <row r="229">
          <cell r="A229" t="str">
            <v>300adj to new bal per Dr White</v>
          </cell>
          <cell r="B229" t="str">
            <v>MFA</v>
          </cell>
          <cell r="F229">
            <v>-9976816.6399999857</v>
          </cell>
          <cell r="H229">
            <v>-9976816.6399999857</v>
          </cell>
          <cell r="N229">
            <v>-9976816.6399999857</v>
          </cell>
          <cell r="Q229">
            <v>9976816.6399999857</v>
          </cell>
          <cell r="R229">
            <v>0</v>
          </cell>
          <cell r="S229" t="str">
            <v>MFA</v>
          </cell>
        </row>
        <row r="230">
          <cell r="F230">
            <v>-424786672.37199998</v>
          </cell>
          <cell r="G230">
            <v>0</v>
          </cell>
          <cell r="H230">
            <v>-424786672.37199998</v>
          </cell>
          <cell r="I230">
            <v>-19570422.810132757</v>
          </cell>
          <cell r="J230">
            <v>-95987.690000011324</v>
          </cell>
          <cell r="K230">
            <v>0</v>
          </cell>
          <cell r="L230">
            <v>198529.21</v>
          </cell>
          <cell r="M230">
            <v>2033667.32</v>
          </cell>
          <cell r="N230">
            <v>-442220886.34213275</v>
          </cell>
          <cell r="O230">
            <v>0</v>
          </cell>
          <cell r="P230">
            <v>0</v>
          </cell>
          <cell r="Q230">
            <v>-16.279867246747017</v>
          </cell>
          <cell r="R230">
            <v>-442220902.62199998</v>
          </cell>
        </row>
        <row r="231">
          <cell r="A231" t="str">
            <v>Suspense accounts</v>
          </cell>
          <cell r="S231">
            <v>0</v>
          </cell>
        </row>
        <row r="232">
          <cell r="A232" t="str">
            <v>300I</v>
          </cell>
          <cell r="B232" t="str">
            <v>MAJOR</v>
          </cell>
          <cell r="F232">
            <v>0</v>
          </cell>
          <cell r="H232">
            <v>0</v>
          </cell>
          <cell r="N232">
            <v>0</v>
          </cell>
          <cell r="Q232">
            <v>0</v>
          </cell>
          <cell r="R232">
            <v>0</v>
          </cell>
          <cell r="S232" t="str">
            <v>MAJOR</v>
          </cell>
        </row>
        <row r="233">
          <cell r="A233" t="str">
            <v>300NMFA</v>
          </cell>
          <cell r="B233" t="str">
            <v>MFA</v>
          </cell>
          <cell r="F233">
            <v>0</v>
          </cell>
          <cell r="H233">
            <v>0</v>
          </cell>
          <cell r="N233">
            <v>0</v>
          </cell>
          <cell r="O233">
            <v>78655951.469999999</v>
          </cell>
          <cell r="Q233">
            <v>0</v>
          </cell>
          <cell r="R233">
            <v>78655951.469999999</v>
          </cell>
          <cell r="S233" t="str">
            <v>MFA</v>
          </cell>
        </row>
        <row r="234">
          <cell r="A234" t="str">
            <v>300SMAJOR</v>
          </cell>
          <cell r="B234" t="str">
            <v>MAJOR</v>
          </cell>
          <cell r="F234">
            <v>0</v>
          </cell>
          <cell r="H234">
            <v>0</v>
          </cell>
          <cell r="I234">
            <v>0</v>
          </cell>
          <cell r="N234">
            <v>0</v>
          </cell>
          <cell r="Q234">
            <v>0</v>
          </cell>
          <cell r="R234">
            <v>0</v>
          </cell>
          <cell r="S234" t="str">
            <v>MAJOR</v>
          </cell>
        </row>
        <row r="235">
          <cell r="A235" t="str">
            <v>300SMFA</v>
          </cell>
          <cell r="B235" t="str">
            <v>MFA</v>
          </cell>
          <cell r="F235">
            <v>0</v>
          </cell>
          <cell r="H235">
            <v>0</v>
          </cell>
          <cell r="I235">
            <v>0</v>
          </cell>
          <cell r="N235">
            <v>0</v>
          </cell>
          <cell r="Q235">
            <v>0</v>
          </cell>
          <cell r="R235">
            <v>0</v>
          </cell>
          <cell r="S235" t="str">
            <v>MFA</v>
          </cell>
        </row>
        <row r="236">
          <cell r="A236" t="str">
            <v>300STWE</v>
          </cell>
          <cell r="B236" t="str">
            <v>TWE</v>
          </cell>
          <cell r="F236">
            <v>0</v>
          </cell>
          <cell r="H236">
            <v>0</v>
          </cell>
          <cell r="I236">
            <v>0</v>
          </cell>
          <cell r="N236">
            <v>0</v>
          </cell>
          <cell r="Q236">
            <v>0</v>
          </cell>
          <cell r="R236">
            <v>0</v>
          </cell>
          <cell r="S236" t="str">
            <v>TWE</v>
          </cell>
        </row>
        <row r="237">
          <cell r="A237" t="str">
            <v>Total suspense accounts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78655951.469999999</v>
          </cell>
          <cell r="P237">
            <v>0</v>
          </cell>
          <cell r="Q237">
            <v>0</v>
          </cell>
          <cell r="R237">
            <v>78655951.469999999</v>
          </cell>
        </row>
        <row r="239">
          <cell r="A239" t="str">
            <v>Total bu300</v>
          </cell>
          <cell r="F239">
            <v>-424787156.07999998</v>
          </cell>
          <cell r="G239">
            <v>0</v>
          </cell>
          <cell r="H239">
            <v>-424787156.07999998</v>
          </cell>
          <cell r="I239">
            <v>-19570422.810132757</v>
          </cell>
          <cell r="J239">
            <v>-95987.690000011324</v>
          </cell>
          <cell r="K239">
            <v>0</v>
          </cell>
          <cell r="L239">
            <v>198529.21</v>
          </cell>
          <cell r="M239">
            <v>2033667.32</v>
          </cell>
          <cell r="N239">
            <v>-442221370.05013275</v>
          </cell>
          <cell r="O239">
            <v>78655951.469999999</v>
          </cell>
          <cell r="P239">
            <v>0</v>
          </cell>
          <cell r="Q239">
            <v>467.42813277244568</v>
          </cell>
          <cell r="R239">
            <v>-363564951.15199995</v>
          </cell>
        </row>
        <row r="240">
          <cell r="F240">
            <v>-424786678.542</v>
          </cell>
          <cell r="H240">
            <v>116550799</v>
          </cell>
        </row>
        <row r="241">
          <cell r="H241">
            <v>-308236357.07999998</v>
          </cell>
        </row>
        <row r="242">
          <cell r="A242" t="str">
            <v>BU 300 ALLOCATED TO TX AND DX</v>
          </cell>
        </row>
        <row r="243">
          <cell r="A243" t="str">
            <v>TX ALLOCATION - PSAM</v>
          </cell>
          <cell r="H243">
            <v>-164598131.18000001</v>
          </cell>
          <cell r="I243">
            <v>-7581622.9986754972</v>
          </cell>
          <cell r="J243">
            <v>-57992.719700004884</v>
          </cell>
          <cell r="K243">
            <v>0</v>
          </cell>
          <cell r="L243">
            <v>47647.010399999999</v>
          </cell>
          <cell r="M243">
            <v>488080.1568</v>
          </cell>
          <cell r="N243">
            <v>-171702019.73117551</v>
          </cell>
          <cell r="O243">
            <v>0</v>
          </cell>
          <cell r="P243">
            <v>0</v>
          </cell>
          <cell r="Q243">
            <v>223.46405550375582</v>
          </cell>
          <cell r="R243">
            <v>-171701796.26712</v>
          </cell>
        </row>
        <row r="244">
          <cell r="A244" t="str">
            <v>DX ALLOCATION - PSAM</v>
          </cell>
          <cell r="H244">
            <v>-260189024.89999998</v>
          </cell>
          <cell r="I244">
            <v>-11988799.81145726</v>
          </cell>
          <cell r="J244">
            <v>-37994.970300006447</v>
          </cell>
          <cell r="K244">
            <v>0</v>
          </cell>
          <cell r="L244">
            <v>150882.19959999999</v>
          </cell>
          <cell r="M244">
            <v>1545587.1632000001</v>
          </cell>
          <cell r="N244">
            <v>-270519350.31895727</v>
          </cell>
          <cell r="O244">
            <v>0</v>
          </cell>
          <cell r="P244">
            <v>0</v>
          </cell>
          <cell r="Q244">
            <v>243.96407726868983</v>
          </cell>
          <cell r="R244">
            <v>-270519106.35487998</v>
          </cell>
        </row>
        <row r="245">
          <cell r="A245" t="str">
            <v>TX ALLOCATION - SUSPENSE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33822059.132100001</v>
          </cell>
          <cell r="P245">
            <v>0</v>
          </cell>
          <cell r="Q245">
            <v>0</v>
          </cell>
          <cell r="R245">
            <v>33822059.132100001</v>
          </cell>
        </row>
        <row r="246">
          <cell r="A246" t="str">
            <v>DX ALLOCATION - SUSPENSE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44833892.337899998</v>
          </cell>
          <cell r="P246">
            <v>0</v>
          </cell>
          <cell r="Q246">
            <v>0</v>
          </cell>
          <cell r="R246">
            <v>44833892.337899998</v>
          </cell>
        </row>
        <row r="247">
          <cell r="A247" t="str">
            <v>Total BU300 allocated</v>
          </cell>
          <cell r="H247">
            <v>-424787156.07999998</v>
          </cell>
          <cell r="I247">
            <v>-19570422.810132757</v>
          </cell>
          <cell r="J247">
            <v>-95987.690000011324</v>
          </cell>
          <cell r="K247">
            <v>0</v>
          </cell>
          <cell r="L247">
            <v>198529.21</v>
          </cell>
          <cell r="M247">
            <v>2033667.32</v>
          </cell>
          <cell r="N247">
            <v>-442221370.05013275</v>
          </cell>
          <cell r="O247">
            <v>78655951.469999999</v>
          </cell>
          <cell r="P247">
            <v>0</v>
          </cell>
          <cell r="Q247">
            <v>467.42813277244568</v>
          </cell>
          <cell r="R247">
            <v>-363564951.15200001</v>
          </cell>
        </row>
        <row r="249">
          <cell r="A249" t="str">
            <v>Diff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R Report (2)"/>
      <sheetName val="Month"/>
      <sheetName val="PSR Report"/>
      <sheetName val="Actuals"/>
      <sheetName val="Budget"/>
      <sheetName val="Forecast"/>
      <sheetName val="Month rev"/>
    </sheetNames>
    <sheetDataSet>
      <sheetData sheetId="0" refreshError="1"/>
      <sheetData sheetId="1"/>
      <sheetData sheetId="2" refreshError="1"/>
      <sheetData sheetId="3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B2" t="str">
            <v xml:space="preserve"> 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B3" t="str">
            <v>M020-Smart Meter Network + M060-Smart Meter Strategy &amp; Reqrmts + M070-PMO - OMA + M080-Meter Processes Redesign + M090-Change Management + M100-Smart Meter Projects Communica + M110-Smart Meter Ops &amp; Sustainment</v>
          </cell>
        </row>
        <row r="4">
          <cell r="A4">
            <v>12565</v>
          </cell>
          <cell r="B4" t="str">
            <v>12565 - Smart Network (smart metering)</v>
          </cell>
          <cell r="C4">
            <v>373094</v>
          </cell>
          <cell r="D4">
            <v>250092</v>
          </cell>
          <cell r="E4">
            <v>247226</v>
          </cell>
          <cell r="F4">
            <v>378838</v>
          </cell>
          <cell r="G4">
            <v>1308133</v>
          </cell>
          <cell r="H4">
            <v>454459</v>
          </cell>
          <cell r="I4">
            <v>202964</v>
          </cell>
          <cell r="J4">
            <v>463619</v>
          </cell>
          <cell r="K4">
            <v>491776</v>
          </cell>
        </row>
        <row r="5">
          <cell r="A5" t="str">
            <v>OM&amp;A Check</v>
          </cell>
          <cell r="B5" t="str">
            <v>OM&amp;A Check (Should = 0)</v>
          </cell>
        </row>
        <row r="6">
          <cell r="A6" t="str">
            <v>M020</v>
          </cell>
          <cell r="B6" t="str">
            <v>M020-Smart Meter Network</v>
          </cell>
          <cell r="C6">
            <v>111909</v>
          </cell>
          <cell r="D6">
            <v>693</v>
          </cell>
          <cell r="E6">
            <v>643</v>
          </cell>
          <cell r="F6">
            <v>-113244</v>
          </cell>
          <cell r="G6">
            <v>0</v>
          </cell>
          <cell r="H6">
            <v>0</v>
          </cell>
          <cell r="I6">
            <v>744</v>
          </cell>
          <cell r="J6">
            <v>0</v>
          </cell>
          <cell r="K6">
            <v>0</v>
          </cell>
        </row>
        <row r="7">
          <cell r="A7" t="str">
            <v>M060</v>
          </cell>
          <cell r="B7" t="str">
            <v>M060-Smart Meter Strategy &amp; Reqrmts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A8" t="str">
            <v>M070</v>
          </cell>
          <cell r="B8" t="str">
            <v>M070-PMO</v>
          </cell>
          <cell r="C8">
            <v>49164</v>
          </cell>
          <cell r="D8">
            <v>-311770</v>
          </cell>
          <cell r="E8">
            <v>28424</v>
          </cell>
          <cell r="F8">
            <v>337910</v>
          </cell>
          <cell r="G8">
            <v>35897</v>
          </cell>
          <cell r="H8">
            <v>36406</v>
          </cell>
          <cell r="I8">
            <v>16506</v>
          </cell>
          <cell r="J8">
            <v>11512</v>
          </cell>
          <cell r="K8">
            <v>22860</v>
          </cell>
        </row>
        <row r="9">
          <cell r="A9" t="str">
            <v>M080</v>
          </cell>
          <cell r="B9" t="str">
            <v>M080-Integrated Business Process De</v>
          </cell>
          <cell r="C9">
            <v>140514</v>
          </cell>
          <cell r="D9">
            <v>-58432</v>
          </cell>
          <cell r="E9">
            <v>84212</v>
          </cell>
          <cell r="F9">
            <v>90502</v>
          </cell>
          <cell r="G9">
            <v>246880</v>
          </cell>
          <cell r="H9">
            <v>97377</v>
          </cell>
          <cell r="I9">
            <v>147627</v>
          </cell>
          <cell r="J9">
            <v>116457</v>
          </cell>
          <cell r="K9">
            <v>129372</v>
          </cell>
        </row>
        <row r="10">
          <cell r="A10" t="str">
            <v>M090</v>
          </cell>
          <cell r="B10" t="str">
            <v>M090-Change Management</v>
          </cell>
          <cell r="C10">
            <v>-1100</v>
          </cell>
          <cell r="D10">
            <v>16713</v>
          </cell>
          <cell r="E10">
            <v>31056</v>
          </cell>
          <cell r="F10">
            <v>190688</v>
          </cell>
          <cell r="G10">
            <v>46200</v>
          </cell>
          <cell r="H10">
            <v>34380</v>
          </cell>
          <cell r="I10">
            <v>75652</v>
          </cell>
          <cell r="J10">
            <v>36850</v>
          </cell>
          <cell r="K10">
            <v>38850</v>
          </cell>
        </row>
        <row r="11">
          <cell r="A11" t="str">
            <v>M100</v>
          </cell>
          <cell r="B11" t="str">
            <v>M100-Smart Meter Projects Communica</v>
          </cell>
          <cell r="C11">
            <v>-1789</v>
          </cell>
          <cell r="D11">
            <v>81086</v>
          </cell>
          <cell r="E11">
            <v>26095</v>
          </cell>
          <cell r="F11">
            <v>19583</v>
          </cell>
          <cell r="G11">
            <v>24914</v>
          </cell>
          <cell r="H11">
            <v>78721</v>
          </cell>
          <cell r="I11">
            <v>-7434</v>
          </cell>
          <cell r="J11">
            <v>100971</v>
          </cell>
          <cell r="K11">
            <v>109906</v>
          </cell>
        </row>
        <row r="12">
          <cell r="A12" t="str">
            <v>M110</v>
          </cell>
          <cell r="B12" t="str">
            <v>M110-Smart Meter Operations</v>
          </cell>
          <cell r="C12">
            <v>0</v>
          </cell>
          <cell r="D12">
            <v>77515</v>
          </cell>
          <cell r="E12">
            <v>62184</v>
          </cell>
          <cell r="F12">
            <v>132858</v>
          </cell>
          <cell r="G12">
            <v>279371</v>
          </cell>
          <cell r="H12">
            <v>168341</v>
          </cell>
          <cell r="I12">
            <v>167386</v>
          </cell>
          <cell r="J12">
            <v>153437</v>
          </cell>
          <cell r="K12">
            <v>158294</v>
          </cell>
        </row>
        <row r="13">
          <cell r="A13" t="str">
            <v>M120</v>
          </cell>
          <cell r="B13" t="str">
            <v>M120-Application Operations &amp; Susta</v>
          </cell>
          <cell r="C13">
            <v>74396</v>
          </cell>
          <cell r="D13">
            <v>444288</v>
          </cell>
          <cell r="E13">
            <v>14613</v>
          </cell>
          <cell r="F13">
            <v>-279458</v>
          </cell>
          <cell r="G13">
            <v>674870</v>
          </cell>
          <cell r="H13">
            <v>39233</v>
          </cell>
          <cell r="I13">
            <v>-197516</v>
          </cell>
          <cell r="J13">
            <v>44391</v>
          </cell>
          <cell r="K13">
            <v>32495</v>
          </cell>
        </row>
        <row r="14">
          <cell r="A14">
            <v>12565</v>
          </cell>
          <cell r="B14" t="str">
            <v>12625 - Smart Meter Program</v>
          </cell>
          <cell r="C14">
            <v>373094</v>
          </cell>
          <cell r="D14">
            <v>250093</v>
          </cell>
          <cell r="E14">
            <v>247227</v>
          </cell>
          <cell r="F14">
            <v>378839</v>
          </cell>
          <cell r="G14">
            <v>1308132</v>
          </cell>
          <cell r="H14">
            <v>454458</v>
          </cell>
          <cell r="I14">
            <v>202965</v>
          </cell>
          <cell r="J14">
            <v>463618</v>
          </cell>
          <cell r="K14">
            <v>491777</v>
          </cell>
          <cell r="L14">
            <v>0</v>
          </cell>
          <cell r="M14">
            <v>0</v>
          </cell>
          <cell r="N14">
            <v>0</v>
          </cell>
        </row>
        <row r="16">
          <cell r="B16" t="str">
            <v>Check</v>
          </cell>
          <cell r="C16">
            <v>0</v>
          </cell>
          <cell r="D16">
            <v>1</v>
          </cell>
          <cell r="E16">
            <v>1</v>
          </cell>
          <cell r="F16">
            <v>1</v>
          </cell>
          <cell r="G16">
            <v>-1</v>
          </cell>
          <cell r="H16">
            <v>-1</v>
          </cell>
          <cell r="I16">
            <v>1</v>
          </cell>
          <cell r="J16">
            <v>-1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</row>
        <row r="17">
          <cell r="C17" t="str">
            <v xml:space="preserve"> </v>
          </cell>
          <cell r="D17" t="str">
            <v xml:space="preserve"> </v>
          </cell>
        </row>
        <row r="18">
          <cell r="A18">
            <v>12625</v>
          </cell>
          <cell r="B18" t="str">
            <v>12625 - Smart Meter Program</v>
          </cell>
          <cell r="C18">
            <v>821674</v>
          </cell>
          <cell r="D18">
            <v>2383964</v>
          </cell>
          <cell r="E18">
            <v>3048326</v>
          </cell>
          <cell r="F18">
            <v>14192846</v>
          </cell>
          <cell r="G18">
            <v>7973135</v>
          </cell>
          <cell r="H18">
            <v>3150932</v>
          </cell>
          <cell r="I18">
            <v>3324716</v>
          </cell>
          <cell r="J18">
            <v>3857786</v>
          </cell>
          <cell r="K18">
            <v>4776067</v>
          </cell>
        </row>
        <row r="19">
          <cell r="A19" t="str">
            <v>Capital Check</v>
          </cell>
          <cell r="B19" t="str">
            <v>Capital Check (Should = 0)</v>
          </cell>
        </row>
        <row r="20">
          <cell r="A20" t="str">
            <v>M004</v>
          </cell>
          <cell r="B20" t="str">
            <v>M004-New Billig Systems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M010</v>
          </cell>
          <cell r="B21" t="str">
            <v>M010-Meter Installation &amp; Field Ser</v>
          </cell>
          <cell r="C21">
            <v>518646</v>
          </cell>
          <cell r="D21">
            <v>1672631</v>
          </cell>
          <cell r="E21">
            <v>2076147</v>
          </cell>
          <cell r="F21">
            <v>10289892</v>
          </cell>
          <cell r="G21">
            <v>5263284</v>
          </cell>
          <cell r="H21">
            <v>2208740</v>
          </cell>
          <cell r="I21">
            <v>2517739</v>
          </cell>
          <cell r="J21">
            <v>2883091</v>
          </cell>
          <cell r="K21">
            <v>3176710</v>
          </cell>
        </row>
        <row r="22">
          <cell r="A22" t="str">
            <v>M020C</v>
          </cell>
          <cell r="B22" t="str">
            <v>M020-Smart Meter Network</v>
          </cell>
          <cell r="C22">
            <v>7846</v>
          </cell>
          <cell r="D22">
            <v>110570</v>
          </cell>
          <cell r="E22">
            <v>116640</v>
          </cell>
          <cell r="F22">
            <v>1620470</v>
          </cell>
          <cell r="G22">
            <v>113378</v>
          </cell>
          <cell r="H22">
            <v>166387</v>
          </cell>
          <cell r="I22">
            <v>146503</v>
          </cell>
          <cell r="J22">
            <v>147827</v>
          </cell>
          <cell r="K22">
            <v>194168</v>
          </cell>
        </row>
        <row r="23">
          <cell r="A23" t="str">
            <v>M030</v>
          </cell>
          <cell r="B23" t="str">
            <v>M030-ARM Systems &amp; Infrastructure</v>
          </cell>
          <cell r="C23">
            <v>6768</v>
          </cell>
          <cell r="D23">
            <v>48257</v>
          </cell>
          <cell r="E23">
            <v>56757</v>
          </cell>
          <cell r="F23">
            <v>1756680</v>
          </cell>
          <cell r="G23">
            <v>162349</v>
          </cell>
          <cell r="H23">
            <v>105025</v>
          </cell>
          <cell r="I23">
            <v>96288</v>
          </cell>
          <cell r="J23">
            <v>89964</v>
          </cell>
          <cell r="K23">
            <v>102748</v>
          </cell>
        </row>
        <row r="24">
          <cell r="A24" t="str">
            <v>M040</v>
          </cell>
          <cell r="B24" t="str">
            <v>M040-Billing System &amp; Infrastructur</v>
          </cell>
          <cell r="C24">
            <v>84328</v>
          </cell>
          <cell r="D24">
            <v>89103</v>
          </cell>
          <cell r="E24">
            <v>409364</v>
          </cell>
          <cell r="F24">
            <v>405903</v>
          </cell>
          <cell r="G24">
            <v>1296457</v>
          </cell>
          <cell r="H24">
            <v>234046</v>
          </cell>
          <cell r="I24">
            <v>224918</v>
          </cell>
          <cell r="J24">
            <v>399683</v>
          </cell>
          <cell r="K24">
            <v>436646</v>
          </cell>
        </row>
        <row r="25">
          <cell r="A25" t="str">
            <v>M050</v>
          </cell>
          <cell r="B25" t="str">
            <v>M050-PMO</v>
          </cell>
          <cell r="C25">
            <v>148259</v>
          </cell>
          <cell r="D25">
            <v>224757</v>
          </cell>
          <cell r="E25">
            <v>173672</v>
          </cell>
          <cell r="F25">
            <v>-19311</v>
          </cell>
          <cell r="G25">
            <v>309092</v>
          </cell>
          <cell r="H25">
            <v>178912</v>
          </cell>
          <cell r="I25">
            <v>138658</v>
          </cell>
          <cell r="J25">
            <v>119985</v>
          </cell>
          <cell r="K25">
            <v>526222</v>
          </cell>
        </row>
        <row r="26">
          <cell r="A26" t="str">
            <v>M060C</v>
          </cell>
          <cell r="B26" t="str">
            <v>M060-New Systems &amp; Integration</v>
          </cell>
          <cell r="C26">
            <v>55827</v>
          </cell>
          <cell r="D26">
            <v>238646</v>
          </cell>
          <cell r="E26">
            <v>215746</v>
          </cell>
          <cell r="F26">
            <v>139211</v>
          </cell>
          <cell r="G26">
            <v>828575</v>
          </cell>
          <cell r="H26">
            <v>260989</v>
          </cell>
          <cell r="I26">
            <v>200611</v>
          </cell>
          <cell r="J26">
            <v>217236</v>
          </cell>
          <cell r="K26">
            <v>339573</v>
          </cell>
        </row>
        <row r="27">
          <cell r="A27" t="str">
            <v>None</v>
          </cell>
          <cell r="B27" t="str">
            <v>NONE-NONE</v>
          </cell>
        </row>
        <row r="28">
          <cell r="A28">
            <v>12625</v>
          </cell>
          <cell r="B28" t="str">
            <v>12625 - Smart Meter Program</v>
          </cell>
          <cell r="C28">
            <v>821674</v>
          </cell>
          <cell r="D28">
            <v>2383964</v>
          </cell>
          <cell r="E28">
            <v>3048326</v>
          </cell>
          <cell r="F28">
            <v>14192845</v>
          </cell>
          <cell r="G28">
            <v>7973135</v>
          </cell>
          <cell r="H28">
            <v>3154099</v>
          </cell>
          <cell r="I28">
            <v>3324717</v>
          </cell>
          <cell r="J28">
            <v>3857786</v>
          </cell>
          <cell r="K28">
            <v>4776067</v>
          </cell>
          <cell r="L28">
            <v>0</v>
          </cell>
          <cell r="M28">
            <v>0</v>
          </cell>
          <cell r="N28">
            <v>0</v>
          </cell>
        </row>
        <row r="30">
          <cell r="B30" t="str">
            <v>Check</v>
          </cell>
          <cell r="C30">
            <v>0</v>
          </cell>
          <cell r="D30">
            <v>0</v>
          </cell>
          <cell r="E30">
            <v>1</v>
          </cell>
          <cell r="F30">
            <v>-1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2">
          <cell r="B32" t="str">
            <v>Total Investment</v>
          </cell>
          <cell r="C32">
            <v>1194768</v>
          </cell>
          <cell r="D32">
            <v>2634057</v>
          </cell>
          <cell r="E32">
            <v>3295553</v>
          </cell>
          <cell r="F32">
            <v>14571684</v>
          </cell>
          <cell r="G32">
            <v>9281267</v>
          </cell>
          <cell r="H32">
            <v>3605390</v>
          </cell>
          <cell r="I32">
            <v>3527682</v>
          </cell>
          <cell r="J32">
            <v>4321404</v>
          </cell>
          <cell r="K32">
            <v>5267844</v>
          </cell>
          <cell r="L32">
            <v>0</v>
          </cell>
          <cell r="M32">
            <v>0</v>
          </cell>
          <cell r="N32">
            <v>0</v>
          </cell>
        </row>
        <row r="34">
          <cell r="B34" t="str">
            <v>Change in Month</v>
          </cell>
          <cell r="D34">
            <v>1439289</v>
          </cell>
          <cell r="E34">
            <v>661496</v>
          </cell>
          <cell r="F34">
            <v>11276131</v>
          </cell>
          <cell r="G34">
            <v>-5290417</v>
          </cell>
          <cell r="H34">
            <v>-5675877</v>
          </cell>
          <cell r="I34">
            <v>-77708</v>
          </cell>
          <cell r="J34">
            <v>793722</v>
          </cell>
          <cell r="K34">
            <v>946440</v>
          </cell>
          <cell r="L34">
            <v>-5267844</v>
          </cell>
          <cell r="M34">
            <v>0</v>
          </cell>
          <cell r="N34">
            <v>0</v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 xml:space="preserve">End of Powerplay Report inputs.  Any additional  rows required must be inserted manually above this row </v>
          </cell>
        </row>
        <row r="43">
          <cell r="A43" t="str">
            <v>OM&amp;A</v>
          </cell>
          <cell r="B43" t="str">
            <v>CDM Smart Metering</v>
          </cell>
        </row>
        <row r="44">
          <cell r="A44" t="str">
            <v>Capital</v>
          </cell>
          <cell r="B44" t="str">
            <v>CDM SMART METERS</v>
          </cell>
        </row>
        <row r="47">
          <cell r="A47" t="str">
            <v/>
          </cell>
        </row>
        <row r="48">
          <cell r="A48" t="str">
            <v xml:space="preserve">End of Calculations and Manual Actual inputs.  Any additional  rows required must be inserted manually above this row </v>
          </cell>
        </row>
      </sheetData>
      <sheetData sheetId="4">
        <row r="5">
          <cell r="A5" t="str">
            <v>M020</v>
          </cell>
          <cell r="B5" t="str">
            <v>M020-Smart Meter Network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</row>
        <row r="6">
          <cell r="A6" t="str">
            <v>M060</v>
          </cell>
          <cell r="B6" t="str">
            <v>M060-Smart Meter Strategy &amp; Reqrmts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</row>
        <row r="7">
          <cell r="A7" t="str">
            <v>M070</v>
          </cell>
          <cell r="B7" t="str">
            <v>M070-PMO</v>
          </cell>
          <cell r="C7">
            <v>15511</v>
          </cell>
          <cell r="D7">
            <v>34218</v>
          </cell>
          <cell r="E7">
            <v>54630</v>
          </cell>
          <cell r="F7">
            <v>83863</v>
          </cell>
          <cell r="G7">
            <v>116249</v>
          </cell>
          <cell r="H7">
            <v>149786</v>
          </cell>
          <cell r="I7">
            <v>186391</v>
          </cell>
          <cell r="J7">
            <v>225596</v>
          </cell>
          <cell r="K7">
            <v>260369</v>
          </cell>
          <cell r="L7">
            <v>300639</v>
          </cell>
          <cell r="M7">
            <v>341122</v>
          </cell>
          <cell r="N7">
            <v>375000</v>
          </cell>
          <cell r="P7">
            <v>225596</v>
          </cell>
        </row>
        <row r="8">
          <cell r="A8" t="str">
            <v>M080</v>
          </cell>
          <cell r="B8" t="str">
            <v>M080-Integrated Business Process De</v>
          </cell>
          <cell r="C8">
            <v>85209</v>
          </cell>
          <cell r="D8">
            <v>187975</v>
          </cell>
          <cell r="E8">
            <v>300105</v>
          </cell>
          <cell r="F8">
            <v>460691</v>
          </cell>
          <cell r="G8">
            <v>638600</v>
          </cell>
          <cell r="H8">
            <v>822830</v>
          </cell>
          <cell r="I8">
            <v>1023914</v>
          </cell>
          <cell r="J8">
            <v>1239278</v>
          </cell>
          <cell r="K8">
            <v>1430296</v>
          </cell>
          <cell r="L8">
            <v>1651512</v>
          </cell>
          <cell r="M8">
            <v>1873898</v>
          </cell>
          <cell r="N8">
            <v>2060000</v>
          </cell>
          <cell r="P8">
            <v>1239278</v>
          </cell>
        </row>
        <row r="9">
          <cell r="A9" t="str">
            <v>M090</v>
          </cell>
          <cell r="B9" t="str">
            <v>M090-Change Management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</row>
        <row r="10">
          <cell r="A10" t="str">
            <v>M100</v>
          </cell>
          <cell r="B10" t="str">
            <v>M100-Smart Meter Projects Communica</v>
          </cell>
          <cell r="C10">
            <v>55841</v>
          </cell>
          <cell r="D10">
            <v>123188</v>
          </cell>
          <cell r="E10">
            <v>196671</v>
          </cell>
          <cell r="F10">
            <v>301910</v>
          </cell>
          <cell r="G10">
            <v>418501</v>
          </cell>
          <cell r="H10">
            <v>539234</v>
          </cell>
          <cell r="I10">
            <v>671012</v>
          </cell>
          <cell r="J10">
            <v>812148</v>
          </cell>
          <cell r="K10">
            <v>937330</v>
          </cell>
          <cell r="L10">
            <v>1082302</v>
          </cell>
          <cell r="M10">
            <v>1228041</v>
          </cell>
          <cell r="N10">
            <v>1350001</v>
          </cell>
          <cell r="P10">
            <v>812148</v>
          </cell>
        </row>
        <row r="11">
          <cell r="A11" t="str">
            <v>M110</v>
          </cell>
          <cell r="B11" t="str">
            <v>M110-Smart Meter Operations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</row>
        <row r="12">
          <cell r="A12" t="str">
            <v>M120</v>
          </cell>
          <cell r="B12" t="str">
            <v>M120-Application Operations &amp; Susta</v>
          </cell>
          <cell r="C12">
            <v>207396</v>
          </cell>
          <cell r="D12">
            <v>457526</v>
          </cell>
          <cell r="E12">
            <v>730448</v>
          </cell>
          <cell r="F12">
            <v>1121311</v>
          </cell>
          <cell r="G12">
            <v>1554337</v>
          </cell>
          <cell r="H12">
            <v>2002749</v>
          </cell>
          <cell r="I12">
            <v>2492184</v>
          </cell>
          <cell r="J12">
            <v>3016376</v>
          </cell>
          <cell r="K12">
            <v>3481311</v>
          </cell>
          <cell r="L12">
            <v>4019746</v>
          </cell>
          <cell r="M12">
            <v>4561029</v>
          </cell>
          <cell r="N12">
            <v>5013999</v>
          </cell>
        </row>
        <row r="15">
          <cell r="A15">
            <v>12565</v>
          </cell>
          <cell r="B15" t="str">
            <v>Smart Network (smart metering)</v>
          </cell>
          <cell r="C15">
            <v>363957</v>
          </cell>
          <cell r="D15">
            <v>802907</v>
          </cell>
          <cell r="E15">
            <v>1281854</v>
          </cell>
          <cell r="F15">
            <v>1967775</v>
          </cell>
          <cell r="G15">
            <v>2727687</v>
          </cell>
          <cell r="H15">
            <v>3514599</v>
          </cell>
          <cell r="I15">
            <v>4373501</v>
          </cell>
          <cell r="J15">
            <v>5293398</v>
          </cell>
          <cell r="K15">
            <v>6109306</v>
          </cell>
          <cell r="L15">
            <v>7054199</v>
          </cell>
          <cell r="M15">
            <v>8004090</v>
          </cell>
          <cell r="N15">
            <v>8799000</v>
          </cell>
          <cell r="P15">
            <v>2277022</v>
          </cell>
        </row>
        <row r="17">
          <cell r="B17" t="str">
            <v>CAPITAL</v>
          </cell>
        </row>
        <row r="18">
          <cell r="A18" t="str">
            <v>M004</v>
          </cell>
          <cell r="B18" t="str">
            <v>M004-New Billig Systems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</row>
        <row r="19">
          <cell r="A19" t="str">
            <v>M010</v>
          </cell>
          <cell r="B19" t="str">
            <v>M010-Meter Installation &amp; Field Ser</v>
          </cell>
          <cell r="C19">
            <v>1320518</v>
          </cell>
          <cell r="D19">
            <v>3463856</v>
          </cell>
          <cell r="E19">
            <v>5994161</v>
          </cell>
          <cell r="F19">
            <v>10757331</v>
          </cell>
          <cell r="G19">
            <v>16062962</v>
          </cell>
          <cell r="H19">
            <v>21433970</v>
          </cell>
          <cell r="I19">
            <v>27170152</v>
          </cell>
          <cell r="J19">
            <v>33302136</v>
          </cell>
          <cell r="K19">
            <v>38654885</v>
          </cell>
          <cell r="L19">
            <v>44912913</v>
          </cell>
          <cell r="M19">
            <v>51194501</v>
          </cell>
          <cell r="N19">
            <v>79564001</v>
          </cell>
          <cell r="P19">
            <v>33302136</v>
          </cell>
        </row>
        <row r="20">
          <cell r="A20" t="str">
            <v>M020C</v>
          </cell>
          <cell r="B20" t="str">
            <v>M020-Smart Meter Network</v>
          </cell>
          <cell r="C20">
            <v>68268</v>
          </cell>
          <cell r="D20">
            <v>179075</v>
          </cell>
          <cell r="E20">
            <v>309887</v>
          </cell>
          <cell r="F20">
            <v>556135</v>
          </cell>
          <cell r="G20">
            <v>830427</v>
          </cell>
          <cell r="H20">
            <v>1108099</v>
          </cell>
          <cell r="I20">
            <v>1404650</v>
          </cell>
          <cell r="J20">
            <v>1721663</v>
          </cell>
          <cell r="K20">
            <v>1998391</v>
          </cell>
          <cell r="L20">
            <v>2321920</v>
          </cell>
          <cell r="M20">
            <v>2646667</v>
          </cell>
          <cell r="N20">
            <v>2892001</v>
          </cell>
          <cell r="P20">
            <v>1721663</v>
          </cell>
        </row>
        <row r="21">
          <cell r="A21" t="str">
            <v>M030</v>
          </cell>
          <cell r="B21" t="str">
            <v>M030-ARM Systems &amp; Infrastructure</v>
          </cell>
          <cell r="C21">
            <v>149709</v>
          </cell>
          <cell r="D21">
            <v>392702</v>
          </cell>
          <cell r="E21">
            <v>679567</v>
          </cell>
          <cell r="F21">
            <v>1219575</v>
          </cell>
          <cell r="G21">
            <v>1821082</v>
          </cell>
          <cell r="H21">
            <v>2430001</v>
          </cell>
          <cell r="I21">
            <v>3080321</v>
          </cell>
          <cell r="J21">
            <v>3775513</v>
          </cell>
          <cell r="K21">
            <v>4382362</v>
          </cell>
          <cell r="L21">
            <v>5091844</v>
          </cell>
          <cell r="M21">
            <v>5803996</v>
          </cell>
          <cell r="N21">
            <v>6342000</v>
          </cell>
          <cell r="P21">
            <v>3775513</v>
          </cell>
        </row>
        <row r="22">
          <cell r="A22" t="str">
            <v>M040</v>
          </cell>
          <cell r="B22" t="str">
            <v>M040-Billing System &amp; Infrastructur</v>
          </cell>
          <cell r="C22">
            <v>483828</v>
          </cell>
          <cell r="D22">
            <v>1269131</v>
          </cell>
          <cell r="E22">
            <v>2196216</v>
          </cell>
          <cell r="F22">
            <v>3941406</v>
          </cell>
          <cell r="G22">
            <v>5885349</v>
          </cell>
          <cell r="H22">
            <v>7853247</v>
          </cell>
          <cell r="I22">
            <v>9954941</v>
          </cell>
          <cell r="J22">
            <v>12201654</v>
          </cell>
          <cell r="K22">
            <v>14162862</v>
          </cell>
          <cell r="L22">
            <v>16455758</v>
          </cell>
          <cell r="M22">
            <v>18757285</v>
          </cell>
          <cell r="N22">
            <v>20496001</v>
          </cell>
          <cell r="P22">
            <v>12201654</v>
          </cell>
        </row>
        <row r="23">
          <cell r="A23" t="str">
            <v>M050</v>
          </cell>
          <cell r="B23" t="str">
            <v>M050-PMO</v>
          </cell>
          <cell r="C23">
            <v>91733</v>
          </cell>
          <cell r="D23">
            <v>240625</v>
          </cell>
          <cell r="E23">
            <v>416398</v>
          </cell>
          <cell r="F23">
            <v>747282</v>
          </cell>
          <cell r="G23">
            <v>1115850</v>
          </cell>
          <cell r="H23">
            <v>1488959</v>
          </cell>
          <cell r="I23">
            <v>1887436</v>
          </cell>
          <cell r="J23">
            <v>2313408</v>
          </cell>
          <cell r="K23">
            <v>2685249</v>
          </cell>
          <cell r="L23">
            <v>3119977</v>
          </cell>
          <cell r="M23">
            <v>3556342</v>
          </cell>
          <cell r="N23">
            <v>3885999</v>
          </cell>
          <cell r="P23">
            <v>2313408</v>
          </cell>
        </row>
        <row r="24">
          <cell r="A24" t="str">
            <v>M060c</v>
          </cell>
          <cell r="B24" t="str">
            <v>M060-New Systems &amp; Integration</v>
          </cell>
          <cell r="C24">
            <v>128369</v>
          </cell>
          <cell r="D24">
            <v>336726</v>
          </cell>
          <cell r="E24">
            <v>582700</v>
          </cell>
          <cell r="F24">
            <v>1045734</v>
          </cell>
          <cell r="G24">
            <v>1561501</v>
          </cell>
          <cell r="H24">
            <v>2083624</v>
          </cell>
          <cell r="I24">
            <v>2641246</v>
          </cell>
          <cell r="J24">
            <v>3237344</v>
          </cell>
          <cell r="K24">
            <v>3757692</v>
          </cell>
          <cell r="L24">
            <v>4366043</v>
          </cell>
          <cell r="M24">
            <v>4976684</v>
          </cell>
          <cell r="N24">
            <v>5438000</v>
          </cell>
          <cell r="P24">
            <v>3237344</v>
          </cell>
        </row>
        <row r="27">
          <cell r="A27">
            <v>12625</v>
          </cell>
          <cell r="B27" t="str">
            <v>12625 - Smart Meter Program</v>
          </cell>
          <cell r="C27">
            <v>2242425</v>
          </cell>
          <cell r="D27">
            <v>5882115</v>
          </cell>
          <cell r="E27">
            <v>10178929</v>
          </cell>
          <cell r="F27">
            <v>18267463</v>
          </cell>
          <cell r="G27">
            <v>27277171</v>
          </cell>
          <cell r="H27">
            <v>36397900</v>
          </cell>
          <cell r="I27">
            <v>46138746</v>
          </cell>
          <cell r="J27">
            <v>56551718</v>
          </cell>
          <cell r="K27">
            <v>65641441</v>
          </cell>
          <cell r="L27">
            <v>76268455</v>
          </cell>
          <cell r="M27">
            <v>86935475</v>
          </cell>
          <cell r="N27">
            <v>118618002</v>
          </cell>
          <cell r="P27">
            <v>56551718</v>
          </cell>
        </row>
        <row r="29">
          <cell r="B29" t="str">
            <v>MANUAL INPUTS</v>
          </cell>
        </row>
        <row r="30">
          <cell r="A30" t="str">
            <v>OM&amp;A Check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</row>
        <row r="31">
          <cell r="A31" t="str">
            <v>Capital Check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</row>
        <row r="33">
          <cell r="A33" t="str">
            <v>Note:  Any new lines must be inserted above this row</v>
          </cell>
        </row>
      </sheetData>
      <sheetData sheetId="5">
        <row r="5">
          <cell r="A5" t="str">
            <v>M020</v>
          </cell>
          <cell r="B5" t="str">
            <v>M020-Smart Meter Network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A6" t="str">
            <v>M060</v>
          </cell>
          <cell r="B6" t="str">
            <v>M060-Smart Meter Strategy &amp; Reqrmts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 t="str">
            <v>M070</v>
          </cell>
          <cell r="B7" t="str">
            <v>M070-PMO</v>
          </cell>
          <cell r="C7">
            <v>1245</v>
          </cell>
          <cell r="D7">
            <v>29083</v>
          </cell>
          <cell r="E7">
            <v>27935</v>
          </cell>
          <cell r="F7">
            <v>34618</v>
          </cell>
          <cell r="G7">
            <v>37789</v>
          </cell>
          <cell r="H7">
            <v>34620</v>
          </cell>
          <cell r="I7">
            <v>36225</v>
          </cell>
          <cell r="J7">
            <v>37814</v>
          </cell>
          <cell r="K7">
            <v>33030</v>
          </cell>
          <cell r="L7">
            <v>37787</v>
          </cell>
          <cell r="M7">
            <v>36189</v>
          </cell>
          <cell r="N7">
            <v>28500</v>
          </cell>
          <cell r="O7">
            <v>374835</v>
          </cell>
          <cell r="P7">
            <v>375000</v>
          </cell>
          <cell r="Q7">
            <v>1124670</v>
          </cell>
        </row>
        <row r="8">
          <cell r="A8" t="str">
            <v>M080</v>
          </cell>
          <cell r="B8" t="str">
            <v>M080-Integrated Business Process De</v>
          </cell>
          <cell r="C8">
            <v>0</v>
          </cell>
          <cell r="D8">
            <v>160847</v>
          </cell>
          <cell r="E8">
            <v>220372</v>
          </cell>
          <cell r="F8">
            <v>181990</v>
          </cell>
          <cell r="G8">
            <v>199054</v>
          </cell>
          <cell r="H8">
            <v>177814</v>
          </cell>
          <cell r="I8">
            <v>188172</v>
          </cell>
          <cell r="J8">
            <v>196736</v>
          </cell>
          <cell r="K8">
            <v>170999</v>
          </cell>
          <cell r="L8">
            <v>196601</v>
          </cell>
          <cell r="M8">
            <v>188007</v>
          </cell>
          <cell r="N8">
            <v>179408</v>
          </cell>
          <cell r="O8">
            <v>2060000</v>
          </cell>
          <cell r="P8">
            <v>2060000</v>
          </cell>
          <cell r="Q8">
            <v>6180000</v>
          </cell>
        </row>
        <row r="9">
          <cell r="A9" t="str">
            <v>M090</v>
          </cell>
          <cell r="B9" t="str">
            <v>M090-Change Management</v>
          </cell>
          <cell r="C9">
            <v>0</v>
          </cell>
          <cell r="D9">
            <v>15613</v>
          </cell>
          <cell r="E9">
            <v>40939</v>
          </cell>
          <cell r="F9">
            <v>40939</v>
          </cell>
          <cell r="G9">
            <v>40939</v>
          </cell>
          <cell r="H9">
            <v>40939</v>
          </cell>
          <cell r="I9">
            <v>40939</v>
          </cell>
          <cell r="J9">
            <v>40939</v>
          </cell>
          <cell r="K9">
            <v>40939</v>
          </cell>
          <cell r="L9">
            <v>40939</v>
          </cell>
          <cell r="M9">
            <v>40939</v>
          </cell>
          <cell r="N9">
            <v>40936</v>
          </cell>
          <cell r="O9">
            <v>425000</v>
          </cell>
          <cell r="P9">
            <v>0</v>
          </cell>
          <cell r="Q9">
            <v>850000</v>
          </cell>
        </row>
        <row r="10">
          <cell r="A10" t="str">
            <v>M100</v>
          </cell>
          <cell r="B10" t="str">
            <v>M100-Smart Meter Projects Communica</v>
          </cell>
          <cell r="C10">
            <v>0</v>
          </cell>
          <cell r="D10">
            <v>79297</v>
          </cell>
          <cell r="E10">
            <v>84570</v>
          </cell>
          <cell r="F10">
            <v>84570</v>
          </cell>
          <cell r="G10">
            <v>84570</v>
          </cell>
          <cell r="H10">
            <v>84570</v>
          </cell>
          <cell r="I10">
            <v>84570</v>
          </cell>
          <cell r="J10">
            <v>84570</v>
          </cell>
          <cell r="K10">
            <v>84570</v>
          </cell>
          <cell r="L10">
            <v>84570</v>
          </cell>
          <cell r="M10">
            <v>84570</v>
          </cell>
          <cell r="N10">
            <v>84573</v>
          </cell>
          <cell r="O10">
            <v>925000</v>
          </cell>
          <cell r="P10">
            <v>1350001</v>
          </cell>
          <cell r="Q10">
            <v>3200001</v>
          </cell>
        </row>
        <row r="11">
          <cell r="A11" t="str">
            <v>M110</v>
          </cell>
          <cell r="B11" t="str">
            <v>M110-Smart Meter Operations</v>
          </cell>
          <cell r="C11">
            <v>0</v>
          </cell>
          <cell r="D11">
            <v>47000</v>
          </cell>
          <cell r="E11">
            <v>233272</v>
          </cell>
          <cell r="F11">
            <v>135222</v>
          </cell>
          <cell r="G11">
            <v>231677</v>
          </cell>
          <cell r="H11">
            <v>218795</v>
          </cell>
          <cell r="I11">
            <v>218637</v>
          </cell>
          <cell r="J11">
            <v>224776</v>
          </cell>
          <cell r="K11">
            <v>206396</v>
          </cell>
          <cell r="L11">
            <v>224706</v>
          </cell>
          <cell r="M11">
            <v>218574</v>
          </cell>
          <cell r="N11">
            <v>211945</v>
          </cell>
          <cell r="O11">
            <v>2171000</v>
          </cell>
          <cell r="P11">
            <v>0</v>
          </cell>
          <cell r="Q11">
            <v>4342000</v>
          </cell>
        </row>
        <row r="12">
          <cell r="A12" t="str">
            <v>M120</v>
          </cell>
          <cell r="B12" t="str">
            <v>M120-Application Operations &amp; Susta</v>
          </cell>
          <cell r="C12">
            <v>0</v>
          </cell>
          <cell r="D12">
            <v>25591</v>
          </cell>
          <cell r="E12">
            <v>69611</v>
          </cell>
          <cell r="F12">
            <v>264114</v>
          </cell>
          <cell r="G12">
            <v>498661</v>
          </cell>
          <cell r="H12">
            <v>115693</v>
          </cell>
          <cell r="I12">
            <v>108565</v>
          </cell>
          <cell r="J12">
            <v>110916</v>
          </cell>
          <cell r="K12">
            <v>406447</v>
          </cell>
          <cell r="L12">
            <v>413470</v>
          </cell>
          <cell r="M12">
            <v>411114</v>
          </cell>
          <cell r="N12">
            <v>409762</v>
          </cell>
          <cell r="O12">
            <v>2833944</v>
          </cell>
          <cell r="P12">
            <v>5013999</v>
          </cell>
          <cell r="Q12">
            <v>10681887</v>
          </cell>
        </row>
        <row r="15">
          <cell r="A15">
            <v>12565</v>
          </cell>
          <cell r="B15" t="str">
            <v>Smart Network (smart metering)</v>
          </cell>
          <cell r="C15">
            <v>1245</v>
          </cell>
          <cell r="D15">
            <v>357431</v>
          </cell>
          <cell r="E15">
            <v>676699</v>
          </cell>
          <cell r="F15">
            <v>741453</v>
          </cell>
          <cell r="G15">
            <v>1092690</v>
          </cell>
          <cell r="H15">
            <v>672431</v>
          </cell>
          <cell r="I15">
            <v>677108</v>
          </cell>
          <cell r="J15">
            <v>695751</v>
          </cell>
          <cell r="K15">
            <v>942381</v>
          </cell>
          <cell r="L15">
            <v>998073</v>
          </cell>
          <cell r="M15">
            <v>979393</v>
          </cell>
          <cell r="N15">
            <v>955124</v>
          </cell>
          <cell r="O15">
            <v>8789779</v>
          </cell>
          <cell r="P15">
            <v>8799000</v>
          </cell>
          <cell r="Q15">
            <v>26378558</v>
          </cell>
        </row>
        <row r="17">
          <cell r="B17" t="str">
            <v>CAPITAL</v>
          </cell>
        </row>
        <row r="18">
          <cell r="A18" t="str">
            <v>M004</v>
          </cell>
          <cell r="B18" t="str">
            <v>M004-New Billig Systems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 t="str">
            <v>M010</v>
          </cell>
          <cell r="B19" t="str">
            <v>M010-Meter Installation &amp; Field Ser</v>
          </cell>
          <cell r="C19">
            <v>0</v>
          </cell>
          <cell r="D19">
            <v>1811313</v>
          </cell>
          <cell r="E19">
            <v>3238064</v>
          </cell>
          <cell r="F19">
            <v>4215432</v>
          </cell>
          <cell r="G19">
            <v>5710403</v>
          </cell>
          <cell r="H19">
            <v>5805113</v>
          </cell>
          <cell r="I19">
            <v>4715745</v>
          </cell>
          <cell r="J19">
            <v>5764497</v>
          </cell>
          <cell r="K19">
            <v>4651095</v>
          </cell>
          <cell r="L19">
            <v>7090621</v>
          </cell>
          <cell r="M19">
            <v>6435539</v>
          </cell>
          <cell r="N19">
            <v>31325685</v>
          </cell>
          <cell r="O19">
            <v>80763507</v>
          </cell>
          <cell r="P19">
            <v>79564001</v>
          </cell>
          <cell r="Q19">
            <v>241091015</v>
          </cell>
        </row>
        <row r="20">
          <cell r="A20" t="str">
            <v>M020C</v>
          </cell>
          <cell r="B20" t="str">
            <v>M020-Smart Meter Network</v>
          </cell>
          <cell r="C20">
            <v>0</v>
          </cell>
          <cell r="D20">
            <v>107667</v>
          </cell>
          <cell r="E20">
            <v>109723</v>
          </cell>
          <cell r="F20">
            <v>280470</v>
          </cell>
          <cell r="G20">
            <v>840369</v>
          </cell>
          <cell r="H20">
            <v>2468396</v>
          </cell>
          <cell r="I20">
            <v>687502</v>
          </cell>
          <cell r="J20">
            <v>689249</v>
          </cell>
          <cell r="K20">
            <v>683993</v>
          </cell>
          <cell r="L20">
            <v>1412183</v>
          </cell>
          <cell r="M20">
            <v>1410428</v>
          </cell>
          <cell r="N20">
            <v>1417811</v>
          </cell>
          <cell r="O20">
            <v>10107791</v>
          </cell>
          <cell r="P20">
            <v>2892001</v>
          </cell>
          <cell r="Q20">
            <v>23107583</v>
          </cell>
        </row>
        <row r="21">
          <cell r="A21" t="str">
            <v>M030</v>
          </cell>
          <cell r="B21" t="str">
            <v>M030-ARM Systems &amp; Infrastructure</v>
          </cell>
          <cell r="C21">
            <v>0</v>
          </cell>
          <cell r="D21">
            <v>108076</v>
          </cell>
          <cell r="E21">
            <v>147524</v>
          </cell>
          <cell r="F21">
            <v>143099</v>
          </cell>
          <cell r="G21">
            <v>2059802</v>
          </cell>
          <cell r="H21">
            <v>174157</v>
          </cell>
          <cell r="I21">
            <v>193109</v>
          </cell>
          <cell r="J21">
            <v>214968</v>
          </cell>
          <cell r="K21">
            <v>554320</v>
          </cell>
          <cell r="L21">
            <v>192161</v>
          </cell>
          <cell r="M21">
            <v>505168</v>
          </cell>
          <cell r="N21">
            <v>729663</v>
          </cell>
          <cell r="O21">
            <v>5022047</v>
          </cell>
          <cell r="P21">
            <v>6342000</v>
          </cell>
          <cell r="Q21">
            <v>16386094</v>
          </cell>
        </row>
        <row r="22">
          <cell r="A22" t="str">
            <v>M040</v>
          </cell>
          <cell r="B22" t="str">
            <v>M040-Billing System &amp; Infrastructur</v>
          </cell>
          <cell r="C22">
            <v>0</v>
          </cell>
          <cell r="D22">
            <v>656699</v>
          </cell>
          <cell r="E22">
            <v>1141957</v>
          </cell>
          <cell r="F22">
            <v>914121</v>
          </cell>
          <cell r="G22">
            <v>999565</v>
          </cell>
          <cell r="H22">
            <v>950764</v>
          </cell>
          <cell r="I22">
            <v>1135885</v>
          </cell>
          <cell r="J22">
            <v>1210694</v>
          </cell>
          <cell r="K22">
            <v>989106</v>
          </cell>
          <cell r="L22">
            <v>1107958</v>
          </cell>
          <cell r="M22">
            <v>915243</v>
          </cell>
          <cell r="N22">
            <v>766968</v>
          </cell>
          <cell r="O22">
            <v>10788960</v>
          </cell>
          <cell r="P22">
            <v>20496001</v>
          </cell>
          <cell r="Q22">
            <v>42073921</v>
          </cell>
        </row>
        <row r="23">
          <cell r="A23" t="str">
            <v>M050</v>
          </cell>
          <cell r="B23" t="str">
            <v>M050-PMO</v>
          </cell>
          <cell r="C23">
            <v>12883</v>
          </cell>
          <cell r="D23">
            <v>221049</v>
          </cell>
          <cell r="E23">
            <v>221290</v>
          </cell>
          <cell r="F23">
            <v>273473</v>
          </cell>
          <cell r="G23">
            <v>298229</v>
          </cell>
          <cell r="H23">
            <v>273487</v>
          </cell>
          <cell r="I23">
            <v>286017</v>
          </cell>
          <cell r="J23">
            <v>298432</v>
          </cell>
          <cell r="K23">
            <v>261074</v>
          </cell>
          <cell r="L23">
            <v>298218</v>
          </cell>
          <cell r="M23">
            <v>285740</v>
          </cell>
          <cell r="N23">
            <v>234945</v>
          </cell>
          <cell r="O23">
            <v>2964837</v>
          </cell>
          <cell r="P23">
            <v>3885999</v>
          </cell>
          <cell r="Q23">
            <v>9815673</v>
          </cell>
        </row>
        <row r="24">
          <cell r="A24" t="str">
            <v>M060c</v>
          </cell>
          <cell r="B24" t="str">
            <v>M060-New Systems &amp; Integration</v>
          </cell>
          <cell r="C24">
            <v>44338</v>
          </cell>
          <cell r="D24">
            <v>44338</v>
          </cell>
          <cell r="E24">
            <v>770607</v>
          </cell>
          <cell r="F24">
            <v>275944</v>
          </cell>
          <cell r="G24">
            <v>358174</v>
          </cell>
          <cell r="H24">
            <v>331022</v>
          </cell>
          <cell r="I24">
            <v>301630</v>
          </cell>
          <cell r="J24">
            <v>313325</v>
          </cell>
          <cell r="K24">
            <v>1352315</v>
          </cell>
          <cell r="L24">
            <v>1925544</v>
          </cell>
          <cell r="M24">
            <v>1913790</v>
          </cell>
          <cell r="N24">
            <v>1348505</v>
          </cell>
          <cell r="O24">
            <v>8979532</v>
          </cell>
          <cell r="P24">
            <v>5438000</v>
          </cell>
          <cell r="Q24">
            <v>23397064</v>
          </cell>
        </row>
        <row r="28">
          <cell r="A28">
            <v>12625</v>
          </cell>
          <cell r="B28" t="str">
            <v>12625 - Smart Meter Program</v>
          </cell>
          <cell r="C28">
            <v>57221</v>
          </cell>
          <cell r="D28">
            <v>2949142</v>
          </cell>
          <cell r="E28">
            <v>5629165</v>
          </cell>
          <cell r="F28">
            <v>6102539</v>
          </cell>
          <cell r="G28">
            <v>10266542</v>
          </cell>
          <cell r="H28">
            <v>10002939</v>
          </cell>
          <cell r="I28">
            <v>7319888</v>
          </cell>
          <cell r="J28">
            <v>8491165</v>
          </cell>
          <cell r="K28">
            <v>8491903</v>
          </cell>
          <cell r="L28">
            <v>12026685</v>
          </cell>
          <cell r="M28">
            <v>11465908</v>
          </cell>
          <cell r="N28">
            <v>35823577</v>
          </cell>
          <cell r="O28">
            <v>118626674</v>
          </cell>
          <cell r="P28">
            <v>118618002</v>
          </cell>
          <cell r="Q28">
            <v>355871350</v>
          </cell>
        </row>
        <row r="30">
          <cell r="B30" t="str">
            <v>MANUAL INPUTS</v>
          </cell>
          <cell r="N30">
            <v>36778701</v>
          </cell>
        </row>
        <row r="31">
          <cell r="A31" t="str">
            <v>OM&amp;A Check</v>
          </cell>
          <cell r="P31">
            <v>0</v>
          </cell>
          <cell r="Q31">
            <v>0</v>
          </cell>
        </row>
        <row r="32">
          <cell r="A32" t="str">
            <v>Capital check</v>
          </cell>
          <cell r="P32">
            <v>0</v>
          </cell>
          <cell r="Q32">
            <v>0</v>
          </cell>
        </row>
        <row r="34">
          <cell r="A34" t="str">
            <v>Note:  Any new lines must be inserted above this row</v>
          </cell>
        </row>
      </sheetData>
      <sheetData sheetId="6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</row>
        <row r="2">
          <cell r="A2" t="str">
            <v>Jan</v>
          </cell>
          <cell r="B2" t="str">
            <v>Feb</v>
          </cell>
          <cell r="C2" t="str">
            <v>Mar</v>
          </cell>
          <cell r="D2" t="str">
            <v>Apr</v>
          </cell>
          <cell r="E2" t="str">
            <v>May</v>
          </cell>
          <cell r="F2" t="str">
            <v>Jun</v>
          </cell>
          <cell r="G2" t="str">
            <v>Jul</v>
          </cell>
          <cell r="H2" t="str">
            <v>Aug</v>
          </cell>
          <cell r="I2" t="str">
            <v>Sep</v>
          </cell>
          <cell r="J2" t="str">
            <v>Oct</v>
          </cell>
          <cell r="K2" t="str">
            <v>Nov</v>
          </cell>
          <cell r="L2" t="str">
            <v>Dec</v>
          </cell>
        </row>
        <row r="3">
          <cell r="A3" t="str">
            <v>January, 2006</v>
          </cell>
          <cell r="B3" t="str">
            <v>February, 2006</v>
          </cell>
          <cell r="C3" t="str">
            <v>March, 2006</v>
          </cell>
          <cell r="D3" t="str">
            <v>April, 2006</v>
          </cell>
          <cell r="E3" t="str">
            <v>May, 2006</v>
          </cell>
          <cell r="F3" t="str">
            <v>June, 2006</v>
          </cell>
          <cell r="G3" t="str">
            <v>July, 2006</v>
          </cell>
          <cell r="H3" t="str">
            <v>August, 2006</v>
          </cell>
          <cell r="I3" t="str">
            <v>September, 2006</v>
          </cell>
          <cell r="J3" t="str">
            <v>October, 2006</v>
          </cell>
          <cell r="K3" t="str">
            <v>November, 2006</v>
          </cell>
          <cell r="L3" t="str">
            <v>December, 2006</v>
          </cell>
        </row>
        <row r="5">
          <cell r="B5">
            <v>8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-05-01"/>
      <sheetName val="02-07-02"/>
      <sheetName val="12-31-04"/>
    </sheetNames>
    <sheetDataSet>
      <sheetData sheetId="0"/>
      <sheetData sheetId="1">
        <row r="10">
          <cell r="S10">
            <v>0</v>
          </cell>
          <cell r="W10" t="str">
            <v>Budget Escalation = 0%; Retained Escalation = 0%; CAP Escalation = 2.5%</v>
          </cell>
        </row>
        <row r="11">
          <cell r="S11">
            <v>0</v>
          </cell>
        </row>
        <row r="13">
          <cell r="S13">
            <v>0.1</v>
          </cell>
        </row>
        <row r="14">
          <cell r="S14">
            <v>1</v>
          </cell>
        </row>
      </sheetData>
      <sheetData sheetId="2">
        <row r="7">
          <cell r="V7">
            <v>1.5592E-2</v>
          </cell>
        </row>
        <row r="113">
          <cell r="H113">
            <v>0</v>
          </cell>
          <cell r="I113">
            <v>2.76E-2</v>
          </cell>
          <cell r="J113">
            <v>2.8199999999999999E-2</v>
          </cell>
          <cell r="K113">
            <v>5.8200000000000002E-2</v>
          </cell>
          <cell r="L113">
            <v>8.8200000000000001E-2</v>
          </cell>
          <cell r="M113">
            <v>0.1182</v>
          </cell>
          <cell r="N113">
            <v>0.1482</v>
          </cell>
          <cell r="O113">
            <v>0.1782</v>
          </cell>
          <cell r="P113">
            <v>0.2082</v>
          </cell>
          <cell r="Q113">
            <v>0.2382</v>
          </cell>
          <cell r="R113">
            <v>0.26819999999999999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NI"/>
      <sheetName val="HOI"/>
      <sheetName val="Common Vertical &amp; Other Costs "/>
      <sheetName val="Budget"/>
      <sheetName val="Actual details"/>
      <sheetName val="Corp - Other"/>
      <sheetName val="Corp Support Vertical Costs"/>
      <sheetName val="Month"/>
      <sheetName val="CF&amp;S Summary"/>
      <sheetName val="PP-150 Data Dump"/>
      <sheetName val="Sheet1"/>
      <sheetName val="GL Input"/>
      <sheetName val="GL Input Prior Year"/>
      <sheetName val="PC Input"/>
      <sheetName val="PC Input Prior Year"/>
      <sheetName val="Manual Input"/>
      <sheetName val="Staff by org &amp; yr"/>
    </sheetNames>
    <sheetDataSet>
      <sheetData sheetId="0" refreshError="1"/>
      <sheetData sheetId="1" refreshError="1"/>
      <sheetData sheetId="2" refreshError="1"/>
      <sheetData sheetId="3" refreshError="1">
        <row r="87">
          <cell r="C87" t="str">
            <v>CLA Budget 2006</v>
          </cell>
        </row>
        <row r="89">
          <cell r="C89" t="str">
            <v>COMMON (CUMULATIVE)</v>
          </cell>
        </row>
        <row r="91">
          <cell r="C91" t="str">
            <v>Corporate Finance</v>
          </cell>
        </row>
        <row r="92">
          <cell r="A92" t="str">
            <v>FF</v>
          </cell>
          <cell r="C92" t="str">
            <v>WSIB Gain Amortization</v>
          </cell>
          <cell r="D92">
            <v>-1.7689999999999999</v>
          </cell>
          <cell r="E92">
            <v>-0.14745808333333332</v>
          </cell>
          <cell r="F92">
            <v>-0.29491616666666665</v>
          </cell>
          <cell r="G92">
            <v>-0.44237424999999997</v>
          </cell>
          <cell r="H92">
            <v>-0.58983233333333329</v>
          </cell>
          <cell r="I92">
            <v>-0.73729041666666661</v>
          </cell>
          <cell r="J92">
            <v>-0.88474849999999994</v>
          </cell>
          <cell r="K92">
            <v>-1.0322065833333331</v>
          </cell>
          <cell r="L92">
            <v>-1.1796646666666666</v>
          </cell>
          <cell r="M92">
            <v>-1.32712275</v>
          </cell>
          <cell r="N92">
            <v>-1.4745808333333335</v>
          </cell>
          <cell r="O92">
            <v>-1.6220389166666669</v>
          </cell>
          <cell r="P92">
            <v>-1.7694970000000003</v>
          </cell>
          <cell r="Q92">
            <v>-1.7694970000000003</v>
          </cell>
        </row>
        <row r="93">
          <cell r="A93" t="str">
            <v>DD</v>
          </cell>
          <cell r="C93" t="str">
            <v>Vacation Reserve</v>
          </cell>
          <cell r="D93">
            <v>0.95399999999999996</v>
          </cell>
          <cell r="E93">
            <v>0</v>
          </cell>
          <cell r="F93">
            <v>0</v>
          </cell>
          <cell r="G93">
            <v>0.30480000000000002</v>
          </cell>
          <cell r="H93">
            <v>0.30480000000000002</v>
          </cell>
          <cell r="I93">
            <v>0.30480000000000002</v>
          </cell>
          <cell r="J93">
            <v>0.59079999999999999</v>
          </cell>
          <cell r="K93">
            <v>0.59079999999999999</v>
          </cell>
          <cell r="L93">
            <v>0.59079999999999999</v>
          </cell>
          <cell r="M93">
            <v>0.64979999999999993</v>
          </cell>
          <cell r="N93">
            <v>0.64979999999999993</v>
          </cell>
          <cell r="O93">
            <v>0.64979999999999993</v>
          </cell>
          <cell r="P93">
            <v>0.95361999999999991</v>
          </cell>
          <cell r="Q93">
            <v>0.95361999999999991</v>
          </cell>
        </row>
        <row r="94">
          <cell r="A94" t="str">
            <v>EE</v>
          </cell>
          <cell r="C94" t="str">
            <v>Fiscal-to-Gregorian Adj.</v>
          </cell>
          <cell r="D94">
            <v>0.18099999999999999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0.18074195158500098</v>
          </cell>
          <cell r="Q94">
            <v>0.18074195158500098</v>
          </cell>
        </row>
        <row r="95">
          <cell r="A95" t="str">
            <v>TTT</v>
          </cell>
          <cell r="C95" t="str">
            <v>Deferred Pension Costs</v>
          </cell>
        </row>
        <row r="96">
          <cell r="A96" t="str">
            <v>TTTT</v>
          </cell>
          <cell r="C96" t="str">
            <v>Contracts Management Adjustment</v>
          </cell>
        </row>
        <row r="97">
          <cell r="A97" t="str">
            <v>GG</v>
          </cell>
          <cell r="C97" t="str">
            <v>Other contract services</v>
          </cell>
        </row>
        <row r="98">
          <cell r="A98" t="str">
            <v>OO</v>
          </cell>
          <cell r="C98" t="str">
            <v>Contractual allowances</v>
          </cell>
        </row>
        <row r="99">
          <cell r="A99" t="str">
            <v>QQ</v>
          </cell>
          <cell r="C99" t="str">
            <v>GST Board/CLOSHO/Mov</v>
          </cell>
        </row>
        <row r="100">
          <cell r="C100" t="str">
            <v>Cola Adjust for 2007</v>
          </cell>
        </row>
        <row r="101">
          <cell r="A101" t="str">
            <v>BBB2</v>
          </cell>
          <cell r="C101" t="str">
            <v>Commodity Tax Recovery Review</v>
          </cell>
        </row>
        <row r="102">
          <cell r="A102" t="str">
            <v>19E</v>
          </cell>
          <cell r="C102" t="str">
            <v>Labour to Cornerstone</v>
          </cell>
        </row>
        <row r="103">
          <cell r="A103" t="str">
            <v>BBBBBBBB8</v>
          </cell>
          <cell r="C103" t="str">
            <v>Clear balance for found inventory</v>
          </cell>
        </row>
        <row r="104">
          <cell r="A104" t="str">
            <v>19D</v>
          </cell>
          <cell r="C104" t="str">
            <v>Write off of stale dated cheques</v>
          </cell>
        </row>
        <row r="105">
          <cell r="A105" t="str">
            <v>VV</v>
          </cell>
          <cell r="C105" t="str">
            <v>Legal Settlement payment</v>
          </cell>
        </row>
        <row r="106">
          <cell r="A106" t="str">
            <v>19G</v>
          </cell>
          <cell r="C106" t="str">
            <v>Credit received towards Legal Provision</v>
          </cell>
        </row>
        <row r="107">
          <cell r="A107" t="str">
            <v>BBBBBB9</v>
          </cell>
          <cell r="C107" t="str">
            <v>Removal of 07 accrual</v>
          </cell>
        </row>
        <row r="108">
          <cell r="A108" t="str">
            <v>TTTTT</v>
          </cell>
          <cell r="C108" t="str">
            <v>Other</v>
          </cell>
        </row>
        <row r="109">
          <cell r="A109" t="str">
            <v>19F</v>
          </cell>
          <cell r="C109" t="str">
            <v>misc debits/credits resulting from SAP</v>
          </cell>
          <cell r="E109">
            <v>-4.2760000000000004E-4</v>
          </cell>
          <cell r="F109">
            <v>-4.2760000000000004E-4</v>
          </cell>
        </row>
        <row r="110">
          <cell r="A110" t="str">
            <v>19G</v>
          </cell>
          <cell r="C110" t="str">
            <v>Cola Adjust for 2008</v>
          </cell>
        </row>
        <row r="111">
          <cell r="C111" t="str">
            <v>Cumulative Common OM&amp;A</v>
          </cell>
          <cell r="D111">
            <v>-0.6339999999999999</v>
          </cell>
          <cell r="E111">
            <v>-0.14745808333333332</v>
          </cell>
          <cell r="F111">
            <v>-0.29491616666666665</v>
          </cell>
          <cell r="G111">
            <v>-0.13757424999999995</v>
          </cell>
          <cell r="H111">
            <v>-0.28503233333333328</v>
          </cell>
          <cell r="I111">
            <v>-0.4324904166666666</v>
          </cell>
          <cell r="J111">
            <v>-0.29394849999999995</v>
          </cell>
          <cell r="K111">
            <v>-0.44140658333333316</v>
          </cell>
          <cell r="L111">
            <v>-0.58886466666666659</v>
          </cell>
          <cell r="M111">
            <v>-0.67732275000000008</v>
          </cell>
          <cell r="N111">
            <v>-0.82478083333333352</v>
          </cell>
          <cell r="O111">
            <v>-0.97223891666666695</v>
          </cell>
          <cell r="P111">
            <v>-0.63513504841499946</v>
          </cell>
          <cell r="Q111">
            <v>-0.63513504841499946</v>
          </cell>
        </row>
        <row r="113">
          <cell r="C113" t="str">
            <v>Transmission</v>
          </cell>
        </row>
        <row r="115">
          <cell r="C115" t="str">
            <v>Corporate Finance</v>
          </cell>
        </row>
        <row r="116">
          <cell r="A116" t="str">
            <v>H</v>
          </cell>
          <cell r="C116" t="str">
            <v>Depreciation Credit</v>
          </cell>
          <cell r="D116">
            <v>-6.1849999999999996</v>
          </cell>
          <cell r="E116">
            <v>-0.51543653645706167</v>
          </cell>
          <cell r="F116">
            <v>-1.0308730729141233</v>
          </cell>
          <cell r="G116">
            <v>-1.546309609371185</v>
          </cell>
          <cell r="H116">
            <v>-2.0617461458282467</v>
          </cell>
          <cell r="I116">
            <v>-2.5771826822853083</v>
          </cell>
          <cell r="J116">
            <v>-3.09261921874237</v>
          </cell>
          <cell r="K116">
            <v>-3.6080557551994317</v>
          </cell>
          <cell r="L116">
            <v>-4.1234922916564933</v>
          </cell>
          <cell r="M116">
            <v>-4.6389288281135546</v>
          </cell>
          <cell r="N116">
            <v>-5.1543653645706158</v>
          </cell>
          <cell r="O116">
            <v>-5.669801901027677</v>
          </cell>
          <cell r="P116">
            <v>-6.1852384374847382</v>
          </cell>
          <cell r="Q116">
            <v>-6.1852384374847382</v>
          </cell>
        </row>
        <row r="117">
          <cell r="A117" t="str">
            <v>H1</v>
          </cell>
          <cell r="C117" t="str">
            <v>Tx Environ Provision 9023</v>
          </cell>
          <cell r="E117">
            <v>-0.12775801000000001</v>
          </cell>
          <cell r="F117">
            <v>-0.25575800999999998</v>
          </cell>
          <cell r="G117">
            <v>-0.38375800999999998</v>
          </cell>
          <cell r="H117">
            <v>-0.51175800999999999</v>
          </cell>
          <cell r="I117">
            <v>-0.63975800999999999</v>
          </cell>
          <cell r="J117">
            <v>-0.76775800999999999</v>
          </cell>
          <cell r="K117">
            <v>-0.89575800999999999</v>
          </cell>
          <cell r="L117">
            <v>-1.0237580099999999</v>
          </cell>
          <cell r="M117">
            <v>-1.15175801</v>
          </cell>
          <cell r="N117">
            <v>-1.2797580100000001</v>
          </cell>
          <cell r="O117">
            <v>-1.4077580100000002</v>
          </cell>
          <cell r="P117">
            <v>-7.1814060199999998</v>
          </cell>
          <cell r="Q117">
            <v>-7.1814060199999998</v>
          </cell>
        </row>
        <row r="118">
          <cell r="A118" t="str">
            <v>H2</v>
          </cell>
          <cell r="C118" t="str">
            <v>Other Tx (Tx decision, Pension Adj., CC adjustment, SVP adjustment, RE adjustment)</v>
          </cell>
          <cell r="D118">
            <v>-21.498999999999999</v>
          </cell>
          <cell r="E118">
            <v>-1.7915430569331268</v>
          </cell>
          <cell r="F118">
            <v>-3.5830861138662535</v>
          </cell>
          <cell r="G118">
            <v>-5.3746291707993805</v>
          </cell>
          <cell r="H118">
            <v>-7.1661722277325071</v>
          </cell>
          <cell r="I118">
            <v>-8.9577152846656336</v>
          </cell>
          <cell r="J118">
            <v>-10.749258341598761</v>
          </cell>
          <cell r="K118">
            <v>-12.540801398531888</v>
          </cell>
          <cell r="L118">
            <v>-14.332344455465016</v>
          </cell>
          <cell r="M118">
            <v>-16.123887512398142</v>
          </cell>
          <cell r="N118">
            <v>-17.915430569331267</v>
          </cell>
          <cell r="O118">
            <v>-19.706973626264393</v>
          </cell>
          <cell r="P118">
            <v>-21.498516683197519</v>
          </cell>
          <cell r="Q118">
            <v>-21.498516683197519</v>
          </cell>
        </row>
        <row r="119">
          <cell r="C119" t="str">
            <v>Inventory write-offs 9027</v>
          </cell>
        </row>
        <row r="120">
          <cell r="A120">
            <v>31</v>
          </cell>
          <cell r="C120" t="str">
            <v>Tx Inventory Write-offs 9027</v>
          </cell>
          <cell r="D120">
            <v>0.2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0.2</v>
          </cell>
          <cell r="Q120">
            <v>0.2</v>
          </cell>
        </row>
        <row r="121">
          <cell r="A121">
            <v>26</v>
          </cell>
          <cell r="C121" t="str">
            <v>Tx Debeers Capital Contribution Amortization 9027</v>
          </cell>
          <cell r="D121">
            <v>-0.26900000000000002</v>
          </cell>
          <cell r="E121">
            <v>-2.2403599999999999E-2</v>
          </cell>
          <cell r="F121">
            <v>-4.4807199999999998E-2</v>
          </cell>
          <cell r="G121">
            <v>-6.7210800000000001E-2</v>
          </cell>
          <cell r="H121">
            <v>-8.9614399999999997E-2</v>
          </cell>
          <cell r="I121">
            <v>-0.11201799999999999</v>
          </cell>
          <cell r="J121">
            <v>-0.1344216</v>
          </cell>
          <cell r="K121">
            <v>-0.1568252</v>
          </cell>
          <cell r="L121">
            <v>-0.17922879999999999</v>
          </cell>
          <cell r="M121">
            <v>-0.20163239999999999</v>
          </cell>
          <cell r="N121">
            <v>-0.22403599999999999</v>
          </cell>
          <cell r="O121">
            <v>-0.24643959999999998</v>
          </cell>
          <cell r="P121">
            <v>-0.2688432</v>
          </cell>
          <cell r="Q121">
            <v>-0.2688432</v>
          </cell>
        </row>
        <row r="122">
          <cell r="A122" t="str">
            <v>26A</v>
          </cell>
          <cell r="C122" t="str">
            <v>Tx cost reduction as per OEB 9027</v>
          </cell>
        </row>
        <row r="123">
          <cell r="A123" t="str">
            <v>26B</v>
          </cell>
          <cell r="C123" t="str">
            <v>Abb Phase Shifter Settlement</v>
          </cell>
        </row>
        <row r="124">
          <cell r="A124" t="str">
            <v>E</v>
          </cell>
          <cell r="C124" t="str">
            <v>Stanely TS Capital</v>
          </cell>
        </row>
        <row r="125">
          <cell r="A125" t="str">
            <v>CC1</v>
          </cell>
          <cell r="C125" t="str">
            <v>Tx Corp Other Adjustment</v>
          </cell>
        </row>
        <row r="126">
          <cell r="C126" t="str">
            <v>Total Tx</v>
          </cell>
          <cell r="D126">
            <v>-27.752999999999997</v>
          </cell>
          <cell r="E126">
            <v>-2.4571412033901887</v>
          </cell>
          <cell r="F126">
            <v>-4.9145243967803767</v>
          </cell>
          <cell r="G126">
            <v>-7.3719075901705651</v>
          </cell>
          <cell r="H126">
            <v>-9.8292907835607544</v>
          </cell>
          <cell r="I126">
            <v>-12.286673976950942</v>
          </cell>
          <cell r="J126">
            <v>-14.744057170341131</v>
          </cell>
          <cell r="K126">
            <v>-17.201440363731322</v>
          </cell>
          <cell r="L126">
            <v>-19.658823557121512</v>
          </cell>
          <cell r="M126">
            <v>-22.116206750511697</v>
          </cell>
          <cell r="N126">
            <v>-24.573589943901883</v>
          </cell>
          <cell r="O126">
            <v>-27.030973137292069</v>
          </cell>
          <cell r="P126">
            <v>-34.934004340682257</v>
          </cell>
          <cell r="Q126">
            <v>-34.934004340682257</v>
          </cell>
        </row>
        <row r="128">
          <cell r="C128" t="str">
            <v>Distribution</v>
          </cell>
        </row>
        <row r="130">
          <cell r="C130" t="str">
            <v>Corporate Finance</v>
          </cell>
        </row>
        <row r="131">
          <cell r="C131" t="str">
            <v>Inergi Pension True-Up</v>
          </cell>
          <cell r="Q131">
            <v>0</v>
          </cell>
        </row>
        <row r="132">
          <cell r="C132" t="str">
            <v>DSM Credits*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36A</v>
          </cell>
          <cell r="C133" t="str">
            <v>Dx Damage Claims</v>
          </cell>
        </row>
        <row r="134">
          <cell r="A134" t="str">
            <v>II</v>
          </cell>
          <cell r="C134" t="str">
            <v>Depreciation Credit</v>
          </cell>
          <cell r="D134">
            <v>-12.955</v>
          </cell>
          <cell r="E134">
            <v>-1.0796185950370583</v>
          </cell>
          <cell r="F134">
            <v>-2.1592371900741165</v>
          </cell>
          <cell r="G134">
            <v>-3.2388557851111748</v>
          </cell>
          <cell r="H134">
            <v>-4.318474380148233</v>
          </cell>
          <cell r="I134">
            <v>-5.3980929751852909</v>
          </cell>
          <cell r="J134">
            <v>-6.4777115702223487</v>
          </cell>
          <cell r="K134">
            <v>-7.5573301652594065</v>
          </cell>
          <cell r="L134">
            <v>-8.6369487602964643</v>
          </cell>
          <cell r="M134">
            <v>-9.7165673553335221</v>
          </cell>
          <cell r="N134">
            <v>-10.79618595037058</v>
          </cell>
          <cell r="O134">
            <v>-11.875804545407638</v>
          </cell>
          <cell r="P134">
            <v>-12.955423140444696</v>
          </cell>
          <cell r="Q134">
            <v>-12.955423140444696</v>
          </cell>
        </row>
        <row r="135">
          <cell r="A135" t="str">
            <v>J</v>
          </cell>
          <cell r="C135" t="str">
            <v xml:space="preserve">Tx Inventory Write-offs </v>
          </cell>
          <cell r="D135">
            <v>0.3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0.3</v>
          </cell>
          <cell r="Q135">
            <v>0.3</v>
          </cell>
        </row>
        <row r="136">
          <cell r="A136">
            <v>49</v>
          </cell>
          <cell r="C136" t="str">
            <v>Other Dx (Pension Adj. CC adjustment, SVP adjustment, RE adjustment)</v>
          </cell>
          <cell r="D136">
            <v>-0.29799999999999999</v>
          </cell>
          <cell r="E136">
            <v>-2.4838421394687366E-2</v>
          </cell>
          <cell r="F136">
            <v>-4.9676842789374731E-2</v>
          </cell>
          <cell r="G136">
            <v>-7.4515264184062097E-2</v>
          </cell>
          <cell r="H136">
            <v>-9.9353685578749462E-2</v>
          </cell>
          <cell r="I136">
            <v>-0.12419210697343683</v>
          </cell>
          <cell r="J136">
            <v>-0.14903052836812419</v>
          </cell>
          <cell r="K136">
            <v>-0.17386894976281156</v>
          </cell>
          <cell r="L136">
            <v>-0.19870737115749892</v>
          </cell>
          <cell r="M136">
            <v>-0.22354579255218629</v>
          </cell>
          <cell r="N136">
            <v>-0.24838421394687366</v>
          </cell>
          <cell r="O136">
            <v>-0.27322263534156099</v>
          </cell>
          <cell r="P136">
            <v>-0.29806105673624839</v>
          </cell>
          <cell r="Q136">
            <v>-0.29806105673624839</v>
          </cell>
        </row>
        <row r="137">
          <cell r="A137">
            <v>34</v>
          </cell>
          <cell r="C137" t="str">
            <v>Dx Environmental Provision Credits 9073</v>
          </cell>
          <cell r="E137">
            <v>-0.42521026000000001</v>
          </cell>
          <cell r="F137">
            <v>-0.85021026</v>
          </cell>
          <cell r="G137">
            <v>-1.2752102599999999</v>
          </cell>
          <cell r="H137">
            <v>-1.70021026</v>
          </cell>
          <cell r="I137">
            <v>-2.1252102599999998</v>
          </cell>
          <cell r="J137">
            <v>-2.5502102599999996</v>
          </cell>
          <cell r="K137">
            <v>-2.9752102599999994</v>
          </cell>
          <cell r="L137">
            <v>-3.4002102599999993</v>
          </cell>
          <cell r="M137">
            <v>-3.8252102599999991</v>
          </cell>
          <cell r="N137">
            <v>-4.2502102599999994</v>
          </cell>
          <cell r="O137">
            <v>-4.6752102599999992</v>
          </cell>
          <cell r="P137">
            <v>-6.2528309999999996</v>
          </cell>
          <cell r="Q137">
            <v>-6.2528309999999996</v>
          </cell>
        </row>
        <row r="139">
          <cell r="A139" t="str">
            <v>34A</v>
          </cell>
          <cell r="C139" t="str">
            <v>2009 Dx Regulatory Filing Project</v>
          </cell>
        </row>
        <row r="140">
          <cell r="C140" t="str">
            <v>Total Dx</v>
          </cell>
          <cell r="D140">
            <v>-12.952999999999999</v>
          </cell>
          <cell r="E140">
            <v>-1.5296672764317456</v>
          </cell>
          <cell r="F140">
            <v>-3.059124292863491</v>
          </cell>
          <cell r="G140">
            <v>-4.588581309295237</v>
          </cell>
          <cell r="H140">
            <v>-6.1180383257269817</v>
          </cell>
          <cell r="I140">
            <v>-7.6474953421587273</v>
          </cell>
          <cell r="J140">
            <v>-9.1769523585904729</v>
          </cell>
          <cell r="K140">
            <v>-10.706409375022217</v>
          </cell>
          <cell r="L140">
            <v>-12.235866391453962</v>
          </cell>
          <cell r="M140">
            <v>-13.765323407885708</v>
          </cell>
          <cell r="N140">
            <v>-15.294780424317453</v>
          </cell>
          <cell r="O140">
            <v>-16.824237440749197</v>
          </cell>
          <cell r="P140">
            <v>-19.206315197180942</v>
          </cell>
          <cell r="Q140">
            <v>-19.206315197180942</v>
          </cell>
        </row>
        <row r="142">
          <cell r="C142" t="str">
            <v>HOI</v>
          </cell>
        </row>
        <row r="143">
          <cell r="C143" t="str">
            <v>HOI Adjustments/allocations</v>
          </cell>
        </row>
        <row r="144">
          <cell r="C144" t="str">
            <v>Vacation Reserve Adjustment</v>
          </cell>
        </row>
        <row r="145">
          <cell r="A145" t="str">
            <v>ZZZ</v>
          </cell>
          <cell r="C145" t="str">
            <v>Writeoff OHE bal to CLA</v>
          </cell>
        </row>
        <row r="147">
          <cell r="A147" t="str">
            <v>QQQ1</v>
          </cell>
        </row>
        <row r="148">
          <cell r="A148">
            <v>64</v>
          </cell>
          <cell r="C148" t="str">
            <v>Allocations to other Subs:</v>
          </cell>
          <cell r="D148">
            <v>-5.3029999999999999</v>
          </cell>
          <cell r="E148">
            <v>-0.43420399999999998</v>
          </cell>
          <cell r="F148">
            <v>-0.86840799999999996</v>
          </cell>
          <cell r="G148">
            <v>-1.3257559999999999</v>
          </cell>
          <cell r="H148">
            <v>-1.75996</v>
          </cell>
          <cell r="I148">
            <v>-2.1941639999999998</v>
          </cell>
          <cell r="J148">
            <v>-2.6515119999999999</v>
          </cell>
          <cell r="K148">
            <v>-3.0857159999999997</v>
          </cell>
          <cell r="L148">
            <v>-3.5199199999999995</v>
          </cell>
          <cell r="M148">
            <v>-3.9772679999999996</v>
          </cell>
          <cell r="N148">
            <v>-4.4114719999999998</v>
          </cell>
          <cell r="O148">
            <v>-4.8456760000000001</v>
          </cell>
          <cell r="P148">
            <v>-5.3030239999999997</v>
          </cell>
          <cell r="Q148">
            <v>-5.3030239999999997</v>
          </cell>
        </row>
        <row r="149">
          <cell r="A149">
            <v>65</v>
          </cell>
          <cell r="C149" t="str">
            <v>Allocation from HONI CFS</v>
          </cell>
          <cell r="D149">
            <v>0.13388671999999999</v>
          </cell>
          <cell r="E149">
            <v>1.1157E-2</v>
          </cell>
          <cell r="F149">
            <v>2.2314000000000001E-2</v>
          </cell>
          <cell r="G149">
            <v>3.3471000000000001E-2</v>
          </cell>
          <cell r="H149">
            <v>4.4628000000000001E-2</v>
          </cell>
          <cell r="I149">
            <v>5.5785000000000001E-2</v>
          </cell>
          <cell r="J149">
            <v>6.6942000000000002E-2</v>
          </cell>
          <cell r="K149">
            <v>7.8099000000000002E-2</v>
          </cell>
          <cell r="L149">
            <v>8.9256000000000002E-2</v>
          </cell>
          <cell r="M149">
            <v>0.100413</v>
          </cell>
          <cell r="N149">
            <v>0.11157</v>
          </cell>
          <cell r="O149">
            <v>0.122727</v>
          </cell>
          <cell r="P149">
            <v>0.13388900000000001</v>
          </cell>
          <cell r="Q149">
            <v>0.13388900000000001</v>
          </cell>
        </row>
        <row r="150">
          <cell r="A150" t="str">
            <v>III</v>
          </cell>
          <cell r="C150" t="str">
            <v>Total Allocations</v>
          </cell>
          <cell r="E150">
            <v>-0.42304699999999995</v>
          </cell>
          <cell r="F150">
            <v>-0.8460939999999999</v>
          </cell>
          <cell r="G150">
            <v>-1.2922849999999999</v>
          </cell>
          <cell r="H150">
            <v>-1.7153320000000001</v>
          </cell>
          <cell r="I150">
            <v>-2.1383789999999996</v>
          </cell>
          <cell r="J150">
            <v>-2.5845699999999998</v>
          </cell>
          <cell r="K150">
            <v>-3.0076169999999998</v>
          </cell>
          <cell r="L150">
            <v>-3.4306639999999993</v>
          </cell>
          <cell r="M150">
            <v>-3.8768549999999995</v>
          </cell>
          <cell r="N150">
            <v>-4.2999019999999994</v>
          </cell>
          <cell r="O150">
            <v>-4.7229489999999998</v>
          </cell>
          <cell r="P150">
            <v>-5.1691349999999998</v>
          </cell>
          <cell r="Q150">
            <v>-5.1691349999999998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es"/>
      <sheetName val="Load-2002"/>
      <sheetName val="load12"/>
      <sheetName val="Top-loads"/>
      <sheetName val="TRF-Bypass"/>
      <sheetName val="trf-bypass-H1"/>
      <sheetName val="Line-CTSand MTS"/>
      <sheetName val="Line-Bypass-nonH1"/>
      <sheetName val="Line-Bypass-Cables"/>
      <sheetName val="Line-Bypass-H1-Supp"/>
      <sheetName val="Additional-TC&amp;LC"/>
      <sheetName val="Summary"/>
    </sheetNames>
    <sheetDataSet>
      <sheetData sheetId="0">
        <row r="3">
          <cell r="A3">
            <v>1</v>
          </cell>
          <cell r="B3" t="str">
            <v>Hawthorne TS</v>
          </cell>
        </row>
        <row r="4">
          <cell r="A4">
            <v>100</v>
          </cell>
          <cell r="B4" t="str">
            <v>Chats Falls TS</v>
          </cell>
        </row>
        <row r="5">
          <cell r="A5">
            <v>101</v>
          </cell>
          <cell r="B5" t="str">
            <v>Chenaux TS</v>
          </cell>
        </row>
        <row r="6">
          <cell r="A6">
            <v>102</v>
          </cell>
          <cell r="B6" t="str">
            <v>Des Joachims TS</v>
          </cell>
        </row>
        <row r="7">
          <cell r="A7">
            <v>103</v>
          </cell>
          <cell r="B7" t="str">
            <v>Hawthorne TS</v>
          </cell>
        </row>
        <row r="8">
          <cell r="A8">
            <v>104</v>
          </cell>
          <cell r="B8" t="str">
            <v>Merivale TS</v>
          </cell>
        </row>
        <row r="9">
          <cell r="A9">
            <v>120</v>
          </cell>
          <cell r="B9" t="str">
            <v>Albion TS</v>
          </cell>
        </row>
        <row r="10">
          <cell r="A10">
            <v>121</v>
          </cell>
          <cell r="B10" t="str">
            <v>Albion TS</v>
          </cell>
        </row>
        <row r="11">
          <cell r="A11">
            <v>122</v>
          </cell>
          <cell r="B11" t="str">
            <v>Almonte TS</v>
          </cell>
        </row>
        <row r="12">
          <cell r="A12">
            <v>123</v>
          </cell>
          <cell r="B12" t="str">
            <v>Arnprior GS</v>
          </cell>
        </row>
        <row r="13">
          <cell r="A13">
            <v>124</v>
          </cell>
          <cell r="B13" t="str">
            <v>Chats Falls JCT</v>
          </cell>
        </row>
        <row r="14">
          <cell r="A14">
            <v>125</v>
          </cell>
          <cell r="B14" t="str">
            <v>Chats Falls JCT</v>
          </cell>
        </row>
        <row r="15">
          <cell r="A15">
            <v>126</v>
          </cell>
          <cell r="B15" t="str">
            <v>Chats Falls JCT</v>
          </cell>
        </row>
        <row r="16">
          <cell r="A16">
            <v>127</v>
          </cell>
          <cell r="B16" t="str">
            <v>Chats Falls JCT</v>
          </cell>
        </row>
        <row r="17">
          <cell r="A17">
            <v>128</v>
          </cell>
          <cell r="B17" t="str">
            <v>Cumberland JCT</v>
          </cell>
        </row>
        <row r="18">
          <cell r="A18">
            <v>129</v>
          </cell>
          <cell r="B18" t="str">
            <v>Cumberland JCT</v>
          </cell>
        </row>
        <row r="19">
          <cell r="A19">
            <v>130</v>
          </cell>
          <cell r="B19" t="str">
            <v>Easton Yule JCT</v>
          </cell>
        </row>
        <row r="20">
          <cell r="A20">
            <v>131</v>
          </cell>
          <cell r="B20" t="str">
            <v>Easton Yule JCT</v>
          </cell>
        </row>
        <row r="21">
          <cell r="A21">
            <v>132</v>
          </cell>
          <cell r="B21" t="str">
            <v>Easton JCT</v>
          </cell>
        </row>
        <row r="22">
          <cell r="A22">
            <v>133</v>
          </cell>
          <cell r="B22" t="str">
            <v>Easton JCT</v>
          </cell>
        </row>
        <row r="23">
          <cell r="A23">
            <v>134</v>
          </cell>
          <cell r="B23" t="str">
            <v>Galetta JCT</v>
          </cell>
        </row>
        <row r="24">
          <cell r="A24">
            <v>135</v>
          </cell>
          <cell r="B24" t="str">
            <v>Gamble H9A JCT</v>
          </cell>
        </row>
        <row r="25">
          <cell r="A25">
            <v>136</v>
          </cell>
          <cell r="B25" t="str">
            <v>IPB Masson</v>
          </cell>
        </row>
        <row r="26">
          <cell r="A26">
            <v>137</v>
          </cell>
          <cell r="B26" t="str">
            <v>IPB Ottawa River</v>
          </cell>
        </row>
        <row r="27">
          <cell r="A27">
            <v>138</v>
          </cell>
          <cell r="B27" t="str">
            <v>IPB Ottawa River</v>
          </cell>
        </row>
        <row r="28">
          <cell r="A28">
            <v>139</v>
          </cell>
          <cell r="B28" t="str">
            <v>Mountain Chute GS</v>
          </cell>
        </row>
        <row r="29">
          <cell r="A29">
            <v>140</v>
          </cell>
          <cell r="B29" t="str">
            <v>Mountain Chute JCT</v>
          </cell>
        </row>
        <row r="30">
          <cell r="A30">
            <v>141</v>
          </cell>
          <cell r="B30" t="str">
            <v>Nepean TS</v>
          </cell>
        </row>
        <row r="31">
          <cell r="A31">
            <v>144</v>
          </cell>
          <cell r="B31" t="str">
            <v>Otter Creek JCT</v>
          </cell>
        </row>
        <row r="32">
          <cell r="A32">
            <v>146</v>
          </cell>
          <cell r="B32" t="str">
            <v>South March TS</v>
          </cell>
        </row>
        <row r="33">
          <cell r="A33">
            <v>147</v>
          </cell>
          <cell r="B33" t="str">
            <v>Smiths Falls TS</v>
          </cell>
        </row>
        <row r="34">
          <cell r="A34">
            <v>148</v>
          </cell>
          <cell r="B34" t="str">
            <v>Smiths Falls TS</v>
          </cell>
        </row>
        <row r="35">
          <cell r="A35">
            <v>151</v>
          </cell>
          <cell r="B35" t="str">
            <v>Wallace TS</v>
          </cell>
        </row>
        <row r="36">
          <cell r="A36">
            <v>155</v>
          </cell>
          <cell r="B36" t="str">
            <v>Chats Falls TS</v>
          </cell>
        </row>
        <row r="37">
          <cell r="A37">
            <v>156</v>
          </cell>
          <cell r="B37" t="str">
            <v>Otter Creek JCT</v>
          </cell>
        </row>
        <row r="38">
          <cell r="A38">
            <v>157</v>
          </cell>
          <cell r="B38" t="str">
            <v>Otter Creek JCT</v>
          </cell>
        </row>
        <row r="39">
          <cell r="A39">
            <v>159</v>
          </cell>
          <cell r="B39" t="str">
            <v>Kanata MTS #1</v>
          </cell>
        </row>
        <row r="40">
          <cell r="A40">
            <v>161</v>
          </cell>
          <cell r="B40" t="str">
            <v>South March TS</v>
          </cell>
        </row>
        <row r="41">
          <cell r="A41">
            <v>162</v>
          </cell>
          <cell r="B41" t="str">
            <v>Almonte TS</v>
          </cell>
        </row>
        <row r="42">
          <cell r="A42">
            <v>163</v>
          </cell>
          <cell r="B42" t="str">
            <v>Almonte TS</v>
          </cell>
        </row>
        <row r="43">
          <cell r="A43">
            <v>164</v>
          </cell>
          <cell r="B43" t="str">
            <v>Almonte TS</v>
          </cell>
        </row>
        <row r="44">
          <cell r="A44">
            <v>300</v>
          </cell>
          <cell r="B44" t="str">
            <v>Chenaux TS</v>
          </cell>
        </row>
        <row r="45">
          <cell r="A45">
            <v>301</v>
          </cell>
          <cell r="B45" t="str">
            <v>Chenaux TS</v>
          </cell>
        </row>
        <row r="46">
          <cell r="A46">
            <v>302</v>
          </cell>
          <cell r="B46" t="str">
            <v>Chenaux TS</v>
          </cell>
        </row>
        <row r="47">
          <cell r="A47">
            <v>303</v>
          </cell>
          <cell r="B47" t="str">
            <v>Chenaux TS</v>
          </cell>
        </row>
        <row r="48">
          <cell r="A48">
            <v>304</v>
          </cell>
          <cell r="B48" t="str">
            <v>Des Joachims TS</v>
          </cell>
        </row>
        <row r="49">
          <cell r="A49">
            <v>305</v>
          </cell>
          <cell r="B49" t="str">
            <v>Des Joachims TS</v>
          </cell>
        </row>
        <row r="50">
          <cell r="A50">
            <v>306</v>
          </cell>
          <cell r="B50" t="str">
            <v>Des Joachims TS</v>
          </cell>
        </row>
        <row r="51">
          <cell r="A51">
            <v>307</v>
          </cell>
          <cell r="B51" t="str">
            <v>Hawthorne TS</v>
          </cell>
        </row>
        <row r="52">
          <cell r="A52">
            <v>308</v>
          </cell>
          <cell r="B52" t="str">
            <v>Merivale TS</v>
          </cell>
        </row>
        <row r="53">
          <cell r="A53">
            <v>309</v>
          </cell>
          <cell r="B53" t="str">
            <v>Merivale TS</v>
          </cell>
        </row>
        <row r="54">
          <cell r="A54">
            <v>324</v>
          </cell>
          <cell r="B54" t="str">
            <v>Arnprior TS</v>
          </cell>
        </row>
        <row r="55">
          <cell r="A55">
            <v>325</v>
          </cell>
          <cell r="B55" t="str">
            <v>Arnprior TS</v>
          </cell>
        </row>
        <row r="56">
          <cell r="A56">
            <v>326</v>
          </cell>
          <cell r="B56" t="str">
            <v>Arnprior JCT</v>
          </cell>
        </row>
        <row r="57">
          <cell r="A57">
            <v>327</v>
          </cell>
          <cell r="B57" t="str">
            <v>Arnprior JCT</v>
          </cell>
        </row>
        <row r="58">
          <cell r="A58">
            <v>328</v>
          </cell>
          <cell r="B58" t="str">
            <v>Barrett Chute SS</v>
          </cell>
        </row>
        <row r="59">
          <cell r="A59">
            <v>329</v>
          </cell>
          <cell r="B59" t="str">
            <v>Barrett Chute JCT</v>
          </cell>
        </row>
        <row r="60">
          <cell r="A60">
            <v>330</v>
          </cell>
          <cell r="B60" t="str">
            <v>IPB Val Tetreau JCT</v>
          </cell>
        </row>
        <row r="61">
          <cell r="A61">
            <v>331</v>
          </cell>
          <cell r="B61" t="str">
            <v>IPB Val Tetreau JCT</v>
          </cell>
        </row>
        <row r="62">
          <cell r="A62">
            <v>332</v>
          </cell>
          <cell r="B62" t="str">
            <v>Bilberry Creek TS</v>
          </cell>
        </row>
        <row r="63">
          <cell r="A63">
            <v>333</v>
          </cell>
          <cell r="B63" t="str">
            <v>Bilberry Creek JCT</v>
          </cell>
        </row>
        <row r="64">
          <cell r="A64">
            <v>334</v>
          </cell>
          <cell r="B64" t="str">
            <v>Billings JCT</v>
          </cell>
        </row>
        <row r="65">
          <cell r="A65">
            <v>335</v>
          </cell>
          <cell r="B65" t="str">
            <v>Billings JCT</v>
          </cell>
        </row>
        <row r="66">
          <cell r="A66">
            <v>336</v>
          </cell>
          <cell r="B66" t="str">
            <v>Blackburn JCT</v>
          </cell>
        </row>
        <row r="67">
          <cell r="A67">
            <v>338</v>
          </cell>
          <cell r="B67" t="str">
            <v>Blackburn JCT</v>
          </cell>
        </row>
        <row r="68">
          <cell r="A68">
            <v>339</v>
          </cell>
          <cell r="B68" t="str">
            <v>Borromee JCT</v>
          </cell>
        </row>
        <row r="69">
          <cell r="A69">
            <v>340</v>
          </cell>
          <cell r="B69" t="str">
            <v>Carling TS</v>
          </cell>
        </row>
        <row r="70">
          <cell r="A70">
            <v>341</v>
          </cell>
          <cell r="B70" t="str">
            <v>Carling TS</v>
          </cell>
        </row>
        <row r="71">
          <cell r="A71">
            <v>342</v>
          </cell>
          <cell r="B71" t="str">
            <v>Centre Point MTS</v>
          </cell>
        </row>
        <row r="72">
          <cell r="A72">
            <v>343</v>
          </cell>
          <cell r="B72" t="str">
            <v>Chalk River CTS</v>
          </cell>
        </row>
        <row r="73">
          <cell r="A73">
            <v>344</v>
          </cell>
          <cell r="B73" t="str">
            <v>Chats Falls GS</v>
          </cell>
        </row>
        <row r="74">
          <cell r="A74">
            <v>345</v>
          </cell>
          <cell r="B74" t="str">
            <v>Chenaux JCT</v>
          </cell>
        </row>
        <row r="75">
          <cell r="A75">
            <v>346</v>
          </cell>
          <cell r="B75" t="str">
            <v>CIP Hawkesbury CTS</v>
          </cell>
        </row>
        <row r="76">
          <cell r="A76">
            <v>347</v>
          </cell>
          <cell r="B76" t="str">
            <v>City View JCT</v>
          </cell>
        </row>
        <row r="77">
          <cell r="A77">
            <v>348</v>
          </cell>
          <cell r="B77" t="str">
            <v>Clarence DS</v>
          </cell>
        </row>
        <row r="78">
          <cell r="A78">
            <v>349</v>
          </cell>
          <cell r="B78" t="str">
            <v>Cobden TS</v>
          </cell>
        </row>
        <row r="79">
          <cell r="A79">
            <v>350</v>
          </cell>
          <cell r="B79" t="str">
            <v>Cobden TS</v>
          </cell>
        </row>
        <row r="80">
          <cell r="A80">
            <v>351</v>
          </cell>
          <cell r="B80" t="str">
            <v>Craig DS</v>
          </cell>
        </row>
        <row r="81">
          <cell r="A81">
            <v>352</v>
          </cell>
          <cell r="B81" t="str">
            <v>Craig JCT</v>
          </cell>
        </row>
        <row r="82">
          <cell r="A82">
            <v>353</v>
          </cell>
          <cell r="B82" t="str">
            <v>Cumberland DS</v>
          </cell>
        </row>
        <row r="83">
          <cell r="A83">
            <v>354</v>
          </cell>
          <cell r="B83" t="str">
            <v>Cumberland DS JCT</v>
          </cell>
        </row>
        <row r="84">
          <cell r="A84">
            <v>355</v>
          </cell>
          <cell r="B84" t="str">
            <v>Cumberland JCT</v>
          </cell>
        </row>
        <row r="85">
          <cell r="A85">
            <v>356</v>
          </cell>
          <cell r="B85" t="str">
            <v>Cyrville MTS</v>
          </cell>
        </row>
        <row r="86">
          <cell r="A86">
            <v>357</v>
          </cell>
          <cell r="B86" t="str">
            <v>Cyrville JCT</v>
          </cell>
        </row>
        <row r="87">
          <cell r="A87">
            <v>358</v>
          </cell>
          <cell r="B87" t="str">
            <v>Cyrville JCT</v>
          </cell>
        </row>
        <row r="88">
          <cell r="A88">
            <v>359</v>
          </cell>
          <cell r="B88" t="str">
            <v>Des Joachims DS</v>
          </cell>
        </row>
        <row r="89">
          <cell r="A89">
            <v>360</v>
          </cell>
          <cell r="B89" t="str">
            <v>Des Joachims JCT</v>
          </cell>
        </row>
        <row r="90">
          <cell r="A90">
            <v>362</v>
          </cell>
          <cell r="B90" t="str">
            <v>Deep River DS</v>
          </cell>
        </row>
        <row r="91">
          <cell r="A91">
            <v>363</v>
          </cell>
          <cell r="B91" t="str">
            <v>Ellwood JCT</v>
          </cell>
        </row>
        <row r="92">
          <cell r="A92">
            <v>364</v>
          </cell>
          <cell r="B92" t="str">
            <v>Ellwood JCT</v>
          </cell>
        </row>
        <row r="93">
          <cell r="A93">
            <v>365</v>
          </cell>
          <cell r="B93" t="str">
            <v>Fallowfield DS</v>
          </cell>
        </row>
        <row r="94">
          <cell r="A94">
            <v>366</v>
          </cell>
          <cell r="B94" t="str">
            <v>Fitzroy JCT</v>
          </cell>
        </row>
        <row r="95">
          <cell r="A95">
            <v>367</v>
          </cell>
          <cell r="B95" t="str">
            <v>Forest Lea DS</v>
          </cell>
        </row>
        <row r="96">
          <cell r="A96">
            <v>368</v>
          </cell>
          <cell r="B96" t="str">
            <v>Forest Lea JCT</v>
          </cell>
        </row>
        <row r="97">
          <cell r="A97">
            <v>369</v>
          </cell>
          <cell r="B97" t="str">
            <v>Gamble JCT</v>
          </cell>
        </row>
        <row r="98">
          <cell r="A98">
            <v>370</v>
          </cell>
          <cell r="B98" t="str">
            <v>Haley Industries JCT</v>
          </cell>
        </row>
        <row r="99">
          <cell r="A99">
            <v>371</v>
          </cell>
          <cell r="B99" t="str">
            <v>Haley Industries CTS</v>
          </cell>
        </row>
        <row r="100">
          <cell r="A100">
            <v>372</v>
          </cell>
          <cell r="B100" t="str">
            <v>Haley JCT</v>
          </cell>
        </row>
        <row r="101">
          <cell r="A101">
            <v>373</v>
          </cell>
          <cell r="B101" t="str">
            <v>Hawkesbury MTS #1</v>
          </cell>
        </row>
        <row r="102">
          <cell r="A102">
            <v>374</v>
          </cell>
          <cell r="B102" t="str">
            <v>Hawkesbury JCT</v>
          </cell>
        </row>
        <row r="103">
          <cell r="A103">
            <v>375</v>
          </cell>
          <cell r="B103" t="str">
            <v>Bridlewood MTS</v>
          </cell>
        </row>
        <row r="104">
          <cell r="A104">
            <v>376</v>
          </cell>
          <cell r="B104" t="str">
            <v>Bridlewood JCT</v>
          </cell>
        </row>
        <row r="105">
          <cell r="A105">
            <v>377</v>
          </cell>
          <cell r="B105" t="str">
            <v>Hinchey TS</v>
          </cell>
        </row>
        <row r="106">
          <cell r="A106">
            <v>378</v>
          </cell>
          <cell r="B106" t="str">
            <v>Hinchey TS</v>
          </cell>
        </row>
        <row r="107">
          <cell r="A107">
            <v>379</v>
          </cell>
          <cell r="B107" t="str">
            <v>IPB Masson</v>
          </cell>
        </row>
        <row r="108">
          <cell r="A108">
            <v>380</v>
          </cell>
          <cell r="B108" t="str">
            <v>IPB Masson</v>
          </cell>
        </row>
        <row r="109">
          <cell r="A109">
            <v>381</v>
          </cell>
          <cell r="B109" t="str">
            <v>IPB Bryson JCT</v>
          </cell>
        </row>
        <row r="110">
          <cell r="A110">
            <v>382</v>
          </cell>
          <cell r="B110" t="str">
            <v>King Edward TS</v>
          </cell>
        </row>
        <row r="111">
          <cell r="A111">
            <v>383</v>
          </cell>
          <cell r="B111" t="str">
            <v>King Edward TS</v>
          </cell>
        </row>
        <row r="112">
          <cell r="A112">
            <v>384</v>
          </cell>
          <cell r="B112" t="str">
            <v>Limebank MTS</v>
          </cell>
        </row>
        <row r="113">
          <cell r="A113">
            <v>385</v>
          </cell>
          <cell r="B113" t="str">
            <v>Lincoln Heights TS</v>
          </cell>
        </row>
        <row r="114">
          <cell r="A114">
            <v>386</v>
          </cell>
          <cell r="B114" t="str">
            <v>Lincoln Heights TS</v>
          </cell>
        </row>
        <row r="115">
          <cell r="A115">
            <v>387</v>
          </cell>
          <cell r="B115" t="str">
            <v>Lisgar TS</v>
          </cell>
        </row>
        <row r="116">
          <cell r="A116">
            <v>388</v>
          </cell>
          <cell r="B116" t="str">
            <v>Lisgar TS</v>
          </cell>
        </row>
        <row r="117">
          <cell r="A117">
            <v>389</v>
          </cell>
          <cell r="B117" t="str">
            <v>Manordale MTS</v>
          </cell>
        </row>
        <row r="118">
          <cell r="A118">
            <v>390</v>
          </cell>
          <cell r="B118" t="str">
            <v>Manordale JCT</v>
          </cell>
        </row>
        <row r="119">
          <cell r="A119">
            <v>391</v>
          </cell>
          <cell r="B119" t="str">
            <v>Manotick DS</v>
          </cell>
        </row>
        <row r="120">
          <cell r="A120">
            <v>392</v>
          </cell>
          <cell r="B120" t="str">
            <v>Mississippi JCT</v>
          </cell>
        </row>
        <row r="121">
          <cell r="A121">
            <v>393</v>
          </cell>
          <cell r="B121" t="str">
            <v>Moulton MTS</v>
          </cell>
        </row>
        <row r="122">
          <cell r="A122">
            <v>394</v>
          </cell>
          <cell r="B122" t="str">
            <v>Mountain Chute DS</v>
          </cell>
        </row>
        <row r="123">
          <cell r="A123">
            <v>395</v>
          </cell>
          <cell r="B123" t="str">
            <v>NAE CTS</v>
          </cell>
        </row>
        <row r="124">
          <cell r="A124">
            <v>396</v>
          </cell>
          <cell r="B124" t="str">
            <v>N.R.C. TS</v>
          </cell>
        </row>
        <row r="125">
          <cell r="A125">
            <v>397</v>
          </cell>
          <cell r="B125" t="str">
            <v>Nationl Research JCT</v>
          </cell>
        </row>
        <row r="126">
          <cell r="A126">
            <v>398</v>
          </cell>
          <cell r="B126" t="str">
            <v>Navan DS</v>
          </cell>
        </row>
        <row r="127">
          <cell r="A127">
            <v>399</v>
          </cell>
          <cell r="B127" t="str">
            <v>Nepean Epworth MTS</v>
          </cell>
        </row>
        <row r="128">
          <cell r="A128">
            <v>400</v>
          </cell>
          <cell r="B128" t="str">
            <v>Nepean Epworth MTS</v>
          </cell>
        </row>
        <row r="129">
          <cell r="A129">
            <v>401</v>
          </cell>
          <cell r="B129" t="str">
            <v>N.P.D.NGS</v>
          </cell>
        </row>
        <row r="130">
          <cell r="A130">
            <v>402</v>
          </cell>
          <cell r="B130" t="str">
            <v>NQL1 JCT B</v>
          </cell>
        </row>
        <row r="131">
          <cell r="A131">
            <v>403</v>
          </cell>
          <cell r="B131" t="str">
            <v>OHSC CGS</v>
          </cell>
        </row>
        <row r="132">
          <cell r="A132">
            <v>405</v>
          </cell>
          <cell r="B132" t="str">
            <v>Ottawa JCT</v>
          </cell>
        </row>
        <row r="133">
          <cell r="A133">
            <v>406</v>
          </cell>
          <cell r="B133" t="str">
            <v>Ottawa JCT</v>
          </cell>
        </row>
        <row r="134">
          <cell r="A134">
            <v>407</v>
          </cell>
          <cell r="B134" t="str">
            <v>Overbrook TS</v>
          </cell>
        </row>
        <row r="135">
          <cell r="A135">
            <v>408</v>
          </cell>
          <cell r="B135" t="str">
            <v>Pembroke TS</v>
          </cell>
        </row>
        <row r="136">
          <cell r="A136">
            <v>409</v>
          </cell>
          <cell r="B136" t="str">
            <v>Petawawa JCT</v>
          </cell>
        </row>
        <row r="137">
          <cell r="A137">
            <v>412</v>
          </cell>
          <cell r="B137" t="str">
            <v>Petawawa DS</v>
          </cell>
        </row>
        <row r="138">
          <cell r="A138">
            <v>413</v>
          </cell>
          <cell r="B138" t="str">
            <v>Richmond DS</v>
          </cell>
        </row>
        <row r="139">
          <cell r="A139">
            <v>414</v>
          </cell>
          <cell r="B139" t="str">
            <v>Riverdale TS</v>
          </cell>
        </row>
        <row r="140">
          <cell r="A140">
            <v>415</v>
          </cell>
          <cell r="B140" t="str">
            <v>Riverdale JCT</v>
          </cell>
        </row>
        <row r="141">
          <cell r="A141">
            <v>416</v>
          </cell>
          <cell r="B141" t="str">
            <v>Riverdale JCT</v>
          </cell>
        </row>
        <row r="142">
          <cell r="A142">
            <v>417</v>
          </cell>
          <cell r="B142" t="str">
            <v>Rockland DS</v>
          </cell>
        </row>
        <row r="143">
          <cell r="A143">
            <v>418</v>
          </cell>
          <cell r="B143" t="str">
            <v>Rockland East DS</v>
          </cell>
        </row>
        <row r="144">
          <cell r="A144">
            <v>419</v>
          </cell>
          <cell r="B144" t="str">
            <v>Rockland JCT</v>
          </cell>
        </row>
        <row r="145">
          <cell r="A145">
            <v>420</v>
          </cell>
          <cell r="B145" t="str">
            <v>Russell TS</v>
          </cell>
        </row>
        <row r="146">
          <cell r="A146">
            <v>421</v>
          </cell>
          <cell r="B146" t="str">
            <v>Russell TS</v>
          </cell>
        </row>
        <row r="147">
          <cell r="A147">
            <v>422</v>
          </cell>
          <cell r="B147" t="str">
            <v>Russell DS</v>
          </cell>
        </row>
        <row r="148">
          <cell r="A148">
            <v>423</v>
          </cell>
          <cell r="B148" t="str">
            <v>South Gloucester DS</v>
          </cell>
        </row>
        <row r="149">
          <cell r="A149">
            <v>424</v>
          </cell>
          <cell r="B149" t="str">
            <v>Marchwood MTS</v>
          </cell>
        </row>
        <row r="150">
          <cell r="A150">
            <v>425</v>
          </cell>
          <cell r="B150" t="str">
            <v>Marchwood JCT</v>
          </cell>
        </row>
        <row r="151">
          <cell r="A151">
            <v>426</v>
          </cell>
          <cell r="B151" t="str">
            <v>Sandy Hill TS</v>
          </cell>
        </row>
        <row r="152">
          <cell r="A152">
            <v>427</v>
          </cell>
          <cell r="B152" t="str">
            <v>Slater TS</v>
          </cell>
        </row>
        <row r="153">
          <cell r="A153">
            <v>428</v>
          </cell>
          <cell r="B153" t="str">
            <v>Slater TS</v>
          </cell>
        </row>
        <row r="154">
          <cell r="A154">
            <v>429</v>
          </cell>
          <cell r="B154" t="str">
            <v>Slater TS</v>
          </cell>
        </row>
        <row r="155">
          <cell r="A155">
            <v>430</v>
          </cell>
          <cell r="B155" t="str">
            <v>Smiths Falls TS</v>
          </cell>
        </row>
        <row r="156">
          <cell r="A156">
            <v>431</v>
          </cell>
          <cell r="B156" t="str">
            <v>Stewartville TS</v>
          </cell>
        </row>
        <row r="157">
          <cell r="A157">
            <v>432</v>
          </cell>
          <cell r="B157" t="str">
            <v>Tee Lake JCT</v>
          </cell>
        </row>
        <row r="158">
          <cell r="A158">
            <v>433</v>
          </cell>
          <cell r="B158" t="str">
            <v>Timminco CTS</v>
          </cell>
        </row>
        <row r="159">
          <cell r="A159">
            <v>434</v>
          </cell>
          <cell r="B159" t="str">
            <v>Uplands MTS</v>
          </cell>
        </row>
        <row r="160">
          <cell r="A160">
            <v>435</v>
          </cell>
          <cell r="B160" t="str">
            <v>Uplands JCT</v>
          </cell>
        </row>
        <row r="161">
          <cell r="A161">
            <v>436</v>
          </cell>
          <cell r="B161" t="str">
            <v>Val Tetreau JCT</v>
          </cell>
        </row>
        <row r="162">
          <cell r="A162">
            <v>437</v>
          </cell>
          <cell r="B162" t="str">
            <v>Val Tetreau JCT</v>
          </cell>
        </row>
        <row r="163">
          <cell r="A163">
            <v>438</v>
          </cell>
          <cell r="B163" t="str">
            <v>Wendover DS</v>
          </cell>
        </row>
        <row r="164">
          <cell r="A164">
            <v>439</v>
          </cell>
          <cell r="B164" t="str">
            <v>Wilhaven DS</v>
          </cell>
        </row>
        <row r="165">
          <cell r="A165">
            <v>440</v>
          </cell>
          <cell r="B165" t="str">
            <v>Woodroffe TS</v>
          </cell>
        </row>
        <row r="166">
          <cell r="A166">
            <v>441</v>
          </cell>
          <cell r="B166" t="str">
            <v>Woodroffe TS</v>
          </cell>
        </row>
        <row r="167">
          <cell r="A167">
            <v>442</v>
          </cell>
          <cell r="B167" t="str">
            <v>Pembroke TS</v>
          </cell>
        </row>
        <row r="168">
          <cell r="A168">
            <v>443</v>
          </cell>
          <cell r="B168" t="str">
            <v>Tee Lake JCT</v>
          </cell>
        </row>
        <row r="169">
          <cell r="A169">
            <v>444</v>
          </cell>
          <cell r="B169" t="str">
            <v>Merivale TS</v>
          </cell>
        </row>
        <row r="170">
          <cell r="A170">
            <v>446</v>
          </cell>
          <cell r="B170" t="str">
            <v>Chats Falls GS</v>
          </cell>
        </row>
        <row r="171">
          <cell r="A171">
            <v>448</v>
          </cell>
          <cell r="B171" t="str">
            <v>Ellwood JCT</v>
          </cell>
        </row>
        <row r="172">
          <cell r="A172">
            <v>449</v>
          </cell>
          <cell r="B172" t="str">
            <v>Hawthorne TS</v>
          </cell>
        </row>
        <row r="173">
          <cell r="A173">
            <v>451</v>
          </cell>
          <cell r="B173" t="str">
            <v>Hawthorne TS</v>
          </cell>
        </row>
        <row r="174">
          <cell r="A174">
            <v>452</v>
          </cell>
          <cell r="B174" t="str">
            <v>Richmond DS</v>
          </cell>
        </row>
        <row r="175">
          <cell r="A175">
            <v>454</v>
          </cell>
          <cell r="B175" t="str">
            <v>Bilberry Creek JCT</v>
          </cell>
        </row>
        <row r="176">
          <cell r="A176">
            <v>455</v>
          </cell>
          <cell r="B176" t="str">
            <v>Bilberry Creek TS</v>
          </cell>
        </row>
        <row r="177">
          <cell r="A177">
            <v>456</v>
          </cell>
          <cell r="B177" t="str">
            <v>Gamble H9A JCT</v>
          </cell>
        </row>
        <row r="178">
          <cell r="A178">
            <v>458</v>
          </cell>
          <cell r="B178" t="str">
            <v>Cassburn DS</v>
          </cell>
        </row>
        <row r="179">
          <cell r="A179">
            <v>459</v>
          </cell>
          <cell r="B179" t="str">
            <v>Osgoode JCT</v>
          </cell>
        </row>
        <row r="180">
          <cell r="A180">
            <v>460</v>
          </cell>
          <cell r="B180" t="str">
            <v>Orleans JCT</v>
          </cell>
        </row>
        <row r="181">
          <cell r="A181">
            <v>461</v>
          </cell>
          <cell r="B181" t="str">
            <v>Moulton JCT</v>
          </cell>
        </row>
        <row r="182">
          <cell r="A182">
            <v>462</v>
          </cell>
          <cell r="B182" t="str">
            <v>Fallowfield JCT</v>
          </cell>
        </row>
        <row r="183">
          <cell r="A183">
            <v>463</v>
          </cell>
          <cell r="B183" t="str">
            <v>W6MC 734N JCT</v>
          </cell>
        </row>
        <row r="184">
          <cell r="A184">
            <v>464</v>
          </cell>
          <cell r="B184" t="str">
            <v>W6MC R14-R15 JCT</v>
          </cell>
        </row>
        <row r="185">
          <cell r="A185">
            <v>465</v>
          </cell>
          <cell r="B185" t="str">
            <v>Billings JCT</v>
          </cell>
        </row>
        <row r="186">
          <cell r="A186">
            <v>466</v>
          </cell>
          <cell r="B186" t="str">
            <v>Billings JCT</v>
          </cell>
        </row>
        <row r="187">
          <cell r="A187">
            <v>467</v>
          </cell>
          <cell r="B187" t="str">
            <v>Billings JCT</v>
          </cell>
        </row>
        <row r="188">
          <cell r="A188">
            <v>468</v>
          </cell>
          <cell r="B188" t="str">
            <v>OHSC JCT</v>
          </cell>
        </row>
        <row r="189">
          <cell r="A189">
            <v>469</v>
          </cell>
          <cell r="B189" t="str">
            <v>OHSC JCT</v>
          </cell>
        </row>
        <row r="190">
          <cell r="A190">
            <v>600</v>
          </cell>
          <cell r="B190" t="str">
            <v>Albion TS</v>
          </cell>
        </row>
        <row r="191">
          <cell r="A191">
            <v>601</v>
          </cell>
          <cell r="B191" t="str">
            <v>Albion TS</v>
          </cell>
        </row>
        <row r="192">
          <cell r="A192">
            <v>604</v>
          </cell>
          <cell r="B192" t="str">
            <v>Albion TS</v>
          </cell>
        </row>
        <row r="193">
          <cell r="A193">
            <v>605</v>
          </cell>
          <cell r="B193" t="str">
            <v>Albion TS</v>
          </cell>
        </row>
        <row r="194">
          <cell r="A194">
            <v>608</v>
          </cell>
          <cell r="B194" t="str">
            <v>Almonte TS</v>
          </cell>
        </row>
        <row r="195">
          <cell r="A195">
            <v>609</v>
          </cell>
          <cell r="B195" t="str">
            <v>Almonte TS</v>
          </cell>
        </row>
        <row r="196">
          <cell r="A196">
            <v>610</v>
          </cell>
          <cell r="B196" t="str">
            <v>Almonte TS</v>
          </cell>
        </row>
        <row r="197">
          <cell r="A197">
            <v>611</v>
          </cell>
          <cell r="B197" t="str">
            <v>Almonte TS</v>
          </cell>
        </row>
        <row r="198">
          <cell r="A198">
            <v>612</v>
          </cell>
          <cell r="B198" t="str">
            <v>Almonte TS</v>
          </cell>
        </row>
        <row r="199">
          <cell r="A199">
            <v>613</v>
          </cell>
          <cell r="B199" t="str">
            <v>Almonte TS</v>
          </cell>
        </row>
        <row r="200">
          <cell r="A200">
            <v>614</v>
          </cell>
          <cell r="B200" t="str">
            <v>Almonte TS</v>
          </cell>
        </row>
        <row r="201">
          <cell r="A201">
            <v>615</v>
          </cell>
          <cell r="B201" t="str">
            <v>Almonte TS</v>
          </cell>
        </row>
        <row r="202">
          <cell r="A202">
            <v>616</v>
          </cell>
          <cell r="B202" t="str">
            <v>Arnprior TS</v>
          </cell>
        </row>
        <row r="203">
          <cell r="A203">
            <v>617</v>
          </cell>
          <cell r="B203" t="str">
            <v>Arnprior TS</v>
          </cell>
        </row>
        <row r="204">
          <cell r="A204">
            <v>618</v>
          </cell>
          <cell r="B204" t="str">
            <v>Arnprior TS</v>
          </cell>
        </row>
        <row r="205">
          <cell r="A205">
            <v>619</v>
          </cell>
          <cell r="B205" t="str">
            <v>Arnprior GS</v>
          </cell>
        </row>
        <row r="206">
          <cell r="A206">
            <v>620</v>
          </cell>
          <cell r="B206" t="str">
            <v>Arnprior TS</v>
          </cell>
        </row>
        <row r="207">
          <cell r="A207">
            <v>621</v>
          </cell>
          <cell r="B207" t="str">
            <v>Arnprior TS</v>
          </cell>
        </row>
        <row r="208">
          <cell r="A208">
            <v>622</v>
          </cell>
          <cell r="B208" t="str">
            <v>Bilberry Creek TS</v>
          </cell>
        </row>
        <row r="209">
          <cell r="A209">
            <v>623</v>
          </cell>
          <cell r="B209" t="str">
            <v>Carling TS</v>
          </cell>
        </row>
        <row r="210">
          <cell r="A210">
            <v>624</v>
          </cell>
          <cell r="B210" t="str">
            <v>Carling TS</v>
          </cell>
        </row>
        <row r="211">
          <cell r="A211">
            <v>628</v>
          </cell>
          <cell r="B211" t="str">
            <v>Carling TS</v>
          </cell>
        </row>
        <row r="212">
          <cell r="A212">
            <v>629</v>
          </cell>
          <cell r="B212" t="str">
            <v>Carling TS</v>
          </cell>
        </row>
        <row r="213">
          <cell r="A213">
            <v>630</v>
          </cell>
          <cell r="B213" t="str">
            <v>Centre Point MTS</v>
          </cell>
        </row>
        <row r="214">
          <cell r="A214">
            <v>631</v>
          </cell>
          <cell r="B214" t="str">
            <v>Chalk River CTS</v>
          </cell>
        </row>
        <row r="215">
          <cell r="A215">
            <v>632</v>
          </cell>
          <cell r="B215" t="str">
            <v>Chalk River CTS</v>
          </cell>
        </row>
        <row r="216">
          <cell r="A216">
            <v>633</v>
          </cell>
          <cell r="B216" t="str">
            <v>Chalk River CTS</v>
          </cell>
        </row>
        <row r="217">
          <cell r="A217">
            <v>634</v>
          </cell>
          <cell r="B217" t="str">
            <v>Chalk River CTS</v>
          </cell>
        </row>
        <row r="218">
          <cell r="A218">
            <v>635</v>
          </cell>
          <cell r="B218" t="str">
            <v>Chalk River CTS</v>
          </cell>
        </row>
        <row r="219">
          <cell r="A219">
            <v>636</v>
          </cell>
          <cell r="B219" t="str">
            <v>Chalk River CTS</v>
          </cell>
        </row>
        <row r="220">
          <cell r="A220">
            <v>637</v>
          </cell>
          <cell r="B220" t="str">
            <v>Chats Falls GS</v>
          </cell>
        </row>
        <row r="221">
          <cell r="A221">
            <v>638</v>
          </cell>
          <cell r="B221" t="str">
            <v>Chats Falls GS</v>
          </cell>
        </row>
        <row r="222">
          <cell r="A222">
            <v>639</v>
          </cell>
          <cell r="B222" t="str">
            <v>Chenaux TS</v>
          </cell>
        </row>
        <row r="223">
          <cell r="A223">
            <v>640</v>
          </cell>
          <cell r="B223" t="str">
            <v>Chenaux TS</v>
          </cell>
        </row>
        <row r="224">
          <cell r="A224">
            <v>641</v>
          </cell>
          <cell r="B224" t="str">
            <v>Chenaux TS</v>
          </cell>
        </row>
        <row r="225">
          <cell r="A225">
            <v>642</v>
          </cell>
          <cell r="B225" t="str">
            <v>Chenaux TS</v>
          </cell>
        </row>
        <row r="226">
          <cell r="A226">
            <v>643</v>
          </cell>
          <cell r="B226" t="str">
            <v>Chenaux TS</v>
          </cell>
        </row>
        <row r="227">
          <cell r="A227">
            <v>644</v>
          </cell>
          <cell r="B227" t="str">
            <v>Chenaux TS</v>
          </cell>
        </row>
        <row r="228">
          <cell r="A228">
            <v>645</v>
          </cell>
          <cell r="B228" t="str">
            <v>Chenaux TS</v>
          </cell>
        </row>
        <row r="229">
          <cell r="A229">
            <v>646</v>
          </cell>
          <cell r="B229" t="str">
            <v>Chenaux TS</v>
          </cell>
        </row>
        <row r="230">
          <cell r="A230">
            <v>647</v>
          </cell>
          <cell r="B230" t="str">
            <v>Chenaux GS</v>
          </cell>
        </row>
        <row r="231">
          <cell r="A231">
            <v>648</v>
          </cell>
          <cell r="B231" t="str">
            <v>Chenaux GS</v>
          </cell>
        </row>
        <row r="232">
          <cell r="A232">
            <v>650</v>
          </cell>
          <cell r="B232" t="str">
            <v>Clarence DS</v>
          </cell>
        </row>
        <row r="233">
          <cell r="A233">
            <v>651</v>
          </cell>
          <cell r="B233" t="str">
            <v>Clarence DS</v>
          </cell>
        </row>
        <row r="234">
          <cell r="A234">
            <v>652</v>
          </cell>
          <cell r="B234" t="str">
            <v>Cobden DS</v>
          </cell>
        </row>
        <row r="235">
          <cell r="A235">
            <v>653</v>
          </cell>
          <cell r="B235" t="str">
            <v>Cobden TS</v>
          </cell>
        </row>
        <row r="236">
          <cell r="A236">
            <v>655</v>
          </cell>
          <cell r="B236" t="str">
            <v>Cobden TS</v>
          </cell>
        </row>
        <row r="237">
          <cell r="A237">
            <v>656</v>
          </cell>
          <cell r="B237" t="str">
            <v>Cobden TS</v>
          </cell>
        </row>
        <row r="238">
          <cell r="A238">
            <v>657</v>
          </cell>
          <cell r="B238" t="str">
            <v>Craig DS</v>
          </cell>
        </row>
        <row r="239">
          <cell r="A239">
            <v>659</v>
          </cell>
          <cell r="B239" t="str">
            <v>Cumberland DS</v>
          </cell>
        </row>
        <row r="240">
          <cell r="A240">
            <v>660</v>
          </cell>
          <cell r="B240" t="str">
            <v>Cumberland DS</v>
          </cell>
        </row>
        <row r="241">
          <cell r="A241">
            <v>661</v>
          </cell>
          <cell r="B241" t="str">
            <v>Cyrville MTS</v>
          </cell>
        </row>
        <row r="242">
          <cell r="A242">
            <v>662</v>
          </cell>
          <cell r="B242" t="str">
            <v>Cyrville MTS</v>
          </cell>
        </row>
        <row r="243">
          <cell r="A243">
            <v>663</v>
          </cell>
          <cell r="B243" t="str">
            <v>Des Joachims DS</v>
          </cell>
        </row>
        <row r="244">
          <cell r="A244">
            <v>664</v>
          </cell>
          <cell r="B244" t="str">
            <v>Des Joachims TS</v>
          </cell>
        </row>
        <row r="245">
          <cell r="A245">
            <v>665</v>
          </cell>
          <cell r="B245" t="str">
            <v>Des Joachims TS</v>
          </cell>
        </row>
        <row r="246">
          <cell r="A246">
            <v>666</v>
          </cell>
          <cell r="B246" t="str">
            <v>Des Joachims TS</v>
          </cell>
        </row>
        <row r="247">
          <cell r="A247">
            <v>667</v>
          </cell>
          <cell r="B247" t="str">
            <v>Des Joachims GS</v>
          </cell>
        </row>
        <row r="248">
          <cell r="A248">
            <v>668</v>
          </cell>
          <cell r="B248" t="str">
            <v>Des Joachims TS</v>
          </cell>
        </row>
        <row r="249">
          <cell r="A249">
            <v>670</v>
          </cell>
          <cell r="B249" t="str">
            <v>Des Joachims TS</v>
          </cell>
        </row>
        <row r="250">
          <cell r="A250">
            <v>671</v>
          </cell>
          <cell r="B250" t="str">
            <v>Des Joachims GS</v>
          </cell>
        </row>
        <row r="251">
          <cell r="A251">
            <v>672</v>
          </cell>
          <cell r="B251" t="str">
            <v>Des Joachims GS</v>
          </cell>
        </row>
        <row r="252">
          <cell r="A252">
            <v>673</v>
          </cell>
          <cell r="B252" t="str">
            <v>Des Joachims GS</v>
          </cell>
        </row>
        <row r="253">
          <cell r="A253">
            <v>674</v>
          </cell>
          <cell r="B253" t="str">
            <v>Des Joachims GS</v>
          </cell>
        </row>
        <row r="254">
          <cell r="A254">
            <v>675</v>
          </cell>
          <cell r="B254" t="str">
            <v>Deep River DS</v>
          </cell>
        </row>
        <row r="255">
          <cell r="A255">
            <v>676</v>
          </cell>
          <cell r="B255" t="str">
            <v>Deep River DS</v>
          </cell>
        </row>
        <row r="256">
          <cell r="A256">
            <v>677</v>
          </cell>
          <cell r="B256" t="str">
            <v>Deep River DS</v>
          </cell>
        </row>
        <row r="257">
          <cell r="A257">
            <v>678</v>
          </cell>
          <cell r="B257" t="str">
            <v>Fallowfield DS</v>
          </cell>
        </row>
        <row r="258">
          <cell r="A258">
            <v>680</v>
          </cell>
          <cell r="B258" t="str">
            <v>Forest Lea DS</v>
          </cell>
        </row>
        <row r="259">
          <cell r="A259">
            <v>681</v>
          </cell>
          <cell r="B259" t="str">
            <v>Haley Industries CTS</v>
          </cell>
        </row>
        <row r="260">
          <cell r="A260">
            <v>682</v>
          </cell>
          <cell r="B260" t="str">
            <v>Hawkesbury MTS #1</v>
          </cell>
        </row>
        <row r="261">
          <cell r="A261">
            <v>683</v>
          </cell>
          <cell r="B261" t="str">
            <v>Hawthorne TS</v>
          </cell>
        </row>
        <row r="262">
          <cell r="A262">
            <v>684</v>
          </cell>
          <cell r="B262" t="str">
            <v>Hawthorne TS</v>
          </cell>
        </row>
        <row r="263">
          <cell r="A263">
            <v>685</v>
          </cell>
          <cell r="B263" t="str">
            <v>Hawthorne TS</v>
          </cell>
        </row>
        <row r="264">
          <cell r="A264">
            <v>686</v>
          </cell>
          <cell r="B264" t="str">
            <v>Hawthorne TS</v>
          </cell>
        </row>
        <row r="265">
          <cell r="A265">
            <v>687</v>
          </cell>
          <cell r="B265" t="str">
            <v>Hawthorne TS</v>
          </cell>
        </row>
        <row r="266">
          <cell r="A266">
            <v>688</v>
          </cell>
          <cell r="B266" t="str">
            <v>Hawthorne TS</v>
          </cell>
        </row>
        <row r="267">
          <cell r="A267">
            <v>689</v>
          </cell>
          <cell r="B267" t="str">
            <v>Hawthorne TS</v>
          </cell>
        </row>
        <row r="268">
          <cell r="A268">
            <v>690</v>
          </cell>
          <cell r="B268" t="str">
            <v>Hawthorne TS</v>
          </cell>
        </row>
        <row r="269">
          <cell r="A269">
            <v>691</v>
          </cell>
          <cell r="B269" t="str">
            <v>Hawthorne TS</v>
          </cell>
        </row>
        <row r="270">
          <cell r="A270">
            <v>693</v>
          </cell>
          <cell r="B270" t="str">
            <v>Hawthorne TS</v>
          </cell>
        </row>
        <row r="271">
          <cell r="A271">
            <v>694</v>
          </cell>
          <cell r="B271" t="str">
            <v>Hawthorne TS</v>
          </cell>
        </row>
        <row r="272">
          <cell r="A272">
            <v>695</v>
          </cell>
          <cell r="B272" t="str">
            <v>Hawthorne TS</v>
          </cell>
        </row>
        <row r="273">
          <cell r="A273">
            <v>696</v>
          </cell>
          <cell r="B273" t="str">
            <v>Hawthorne TS</v>
          </cell>
        </row>
        <row r="274">
          <cell r="A274">
            <v>697</v>
          </cell>
          <cell r="B274" t="str">
            <v>Hawthorne TS</v>
          </cell>
        </row>
        <row r="275">
          <cell r="A275">
            <v>698</v>
          </cell>
          <cell r="B275" t="str">
            <v>Hawthorne TS</v>
          </cell>
        </row>
        <row r="276">
          <cell r="A276">
            <v>699</v>
          </cell>
          <cell r="B276" t="str">
            <v>Hawthorne TS</v>
          </cell>
        </row>
        <row r="277">
          <cell r="A277">
            <v>700</v>
          </cell>
          <cell r="B277" t="str">
            <v>Hawthorne TS</v>
          </cell>
        </row>
        <row r="278">
          <cell r="A278">
            <v>704</v>
          </cell>
          <cell r="B278" t="str">
            <v>Bridlewood MTS</v>
          </cell>
        </row>
        <row r="279">
          <cell r="A279">
            <v>705</v>
          </cell>
          <cell r="B279" t="str">
            <v>Hinchey TS</v>
          </cell>
        </row>
        <row r="280">
          <cell r="A280">
            <v>706</v>
          </cell>
          <cell r="B280" t="str">
            <v>Hinchey TS</v>
          </cell>
        </row>
        <row r="281">
          <cell r="A281">
            <v>707</v>
          </cell>
          <cell r="B281" t="str">
            <v>Hinchey TS</v>
          </cell>
        </row>
        <row r="282">
          <cell r="A282">
            <v>708</v>
          </cell>
          <cell r="B282" t="str">
            <v>Hinchey TS</v>
          </cell>
        </row>
        <row r="283">
          <cell r="A283">
            <v>709</v>
          </cell>
          <cell r="B283" t="str">
            <v>King Edward TS</v>
          </cell>
        </row>
        <row r="284">
          <cell r="A284">
            <v>710</v>
          </cell>
          <cell r="B284" t="str">
            <v>King Edward TS</v>
          </cell>
        </row>
        <row r="285">
          <cell r="A285">
            <v>712</v>
          </cell>
          <cell r="B285" t="str">
            <v>Des Joachims TS</v>
          </cell>
        </row>
        <row r="286">
          <cell r="A286">
            <v>715</v>
          </cell>
          <cell r="B286" t="str">
            <v>King Edward TS</v>
          </cell>
        </row>
        <row r="287">
          <cell r="A287">
            <v>716</v>
          </cell>
          <cell r="B287" t="str">
            <v>King Edward TS</v>
          </cell>
        </row>
        <row r="288">
          <cell r="A288">
            <v>717</v>
          </cell>
          <cell r="B288" t="str">
            <v>Limebank MTS</v>
          </cell>
        </row>
        <row r="289">
          <cell r="A289">
            <v>718</v>
          </cell>
          <cell r="B289" t="str">
            <v>Lincoln Heights TS</v>
          </cell>
        </row>
        <row r="290">
          <cell r="A290">
            <v>719</v>
          </cell>
          <cell r="B290" t="str">
            <v>Lincoln Heights TS</v>
          </cell>
        </row>
        <row r="291">
          <cell r="A291">
            <v>722</v>
          </cell>
          <cell r="B291" t="str">
            <v>Lincoln Heights TS</v>
          </cell>
        </row>
        <row r="292">
          <cell r="A292">
            <v>723</v>
          </cell>
          <cell r="B292" t="str">
            <v>Lincoln Heights TS</v>
          </cell>
        </row>
        <row r="293">
          <cell r="A293">
            <v>724</v>
          </cell>
          <cell r="B293" t="str">
            <v>Lisgar TS</v>
          </cell>
        </row>
        <row r="294">
          <cell r="A294">
            <v>725</v>
          </cell>
          <cell r="B294" t="str">
            <v>Lisgar TS</v>
          </cell>
        </row>
        <row r="295">
          <cell r="A295">
            <v>728</v>
          </cell>
          <cell r="B295" t="str">
            <v>Lisgar TS</v>
          </cell>
        </row>
        <row r="296">
          <cell r="A296">
            <v>729</v>
          </cell>
          <cell r="B296" t="str">
            <v>Lisgar TS</v>
          </cell>
        </row>
        <row r="297">
          <cell r="A297">
            <v>732</v>
          </cell>
          <cell r="B297" t="str">
            <v>Manordale MTS</v>
          </cell>
        </row>
        <row r="298">
          <cell r="A298">
            <v>733</v>
          </cell>
          <cell r="B298" t="str">
            <v>Manotick DS</v>
          </cell>
        </row>
        <row r="299">
          <cell r="A299">
            <v>734</v>
          </cell>
          <cell r="B299" t="str">
            <v>Marchwood MTS</v>
          </cell>
        </row>
        <row r="300">
          <cell r="A300">
            <v>735</v>
          </cell>
          <cell r="B300" t="str">
            <v>Merivale MTS</v>
          </cell>
        </row>
        <row r="301">
          <cell r="A301">
            <v>736</v>
          </cell>
          <cell r="B301" t="str">
            <v>Merivale MTS</v>
          </cell>
        </row>
        <row r="302">
          <cell r="A302">
            <v>737</v>
          </cell>
          <cell r="B302" t="str">
            <v>Merivale TS</v>
          </cell>
        </row>
        <row r="303">
          <cell r="A303">
            <v>738</v>
          </cell>
          <cell r="B303" t="str">
            <v>Merivale TS</v>
          </cell>
        </row>
        <row r="304">
          <cell r="A304">
            <v>740</v>
          </cell>
          <cell r="B304" t="str">
            <v>Merivale TS</v>
          </cell>
        </row>
        <row r="305">
          <cell r="A305">
            <v>741</v>
          </cell>
          <cell r="B305" t="str">
            <v>Merivale TS</v>
          </cell>
        </row>
        <row r="306">
          <cell r="A306">
            <v>743</v>
          </cell>
          <cell r="B306" t="str">
            <v>Moulton MTS</v>
          </cell>
        </row>
        <row r="307">
          <cell r="A307">
            <v>744</v>
          </cell>
          <cell r="B307" t="str">
            <v>Mountain Chute DS</v>
          </cell>
        </row>
        <row r="308">
          <cell r="A308">
            <v>745</v>
          </cell>
          <cell r="B308" t="str">
            <v>Mountain Chute DS</v>
          </cell>
        </row>
        <row r="309">
          <cell r="A309">
            <v>746</v>
          </cell>
          <cell r="B309" t="str">
            <v>NAE CTS</v>
          </cell>
        </row>
        <row r="310">
          <cell r="A310">
            <v>747</v>
          </cell>
          <cell r="B310" t="str">
            <v>Navan DS</v>
          </cell>
        </row>
        <row r="311">
          <cell r="A311">
            <v>748</v>
          </cell>
          <cell r="B311" t="str">
            <v>Navan DS</v>
          </cell>
        </row>
        <row r="312">
          <cell r="A312">
            <v>749</v>
          </cell>
          <cell r="B312" t="str">
            <v>Navan DS</v>
          </cell>
        </row>
        <row r="313">
          <cell r="A313">
            <v>750</v>
          </cell>
          <cell r="B313" t="str">
            <v>Navan DS</v>
          </cell>
        </row>
        <row r="314">
          <cell r="A314">
            <v>751</v>
          </cell>
          <cell r="B314" t="str">
            <v>Navan DS</v>
          </cell>
        </row>
        <row r="315">
          <cell r="A315">
            <v>752</v>
          </cell>
          <cell r="B315" t="str">
            <v>Nepean Epworth MTS</v>
          </cell>
        </row>
        <row r="316">
          <cell r="A316">
            <v>753</v>
          </cell>
          <cell r="B316" t="str">
            <v>Nepean Epworth MTS</v>
          </cell>
        </row>
        <row r="317">
          <cell r="A317">
            <v>754</v>
          </cell>
          <cell r="B317" t="str">
            <v>Nepean TS</v>
          </cell>
        </row>
        <row r="318">
          <cell r="A318">
            <v>755</v>
          </cell>
          <cell r="B318" t="str">
            <v>Nepean TS</v>
          </cell>
        </row>
        <row r="319">
          <cell r="A319">
            <v>756</v>
          </cell>
          <cell r="B319" t="str">
            <v>Nepean TS</v>
          </cell>
        </row>
        <row r="320">
          <cell r="A320">
            <v>757</v>
          </cell>
          <cell r="B320" t="str">
            <v>Nepean TS</v>
          </cell>
        </row>
        <row r="321">
          <cell r="A321">
            <v>758</v>
          </cell>
          <cell r="B321" t="str">
            <v>N.R.C. TS</v>
          </cell>
        </row>
        <row r="322">
          <cell r="A322">
            <v>759</v>
          </cell>
          <cell r="B322" t="str">
            <v>N.R.C. TS</v>
          </cell>
        </row>
        <row r="323">
          <cell r="A323">
            <v>760</v>
          </cell>
          <cell r="B323" t="str">
            <v>N.R.C. TS</v>
          </cell>
        </row>
        <row r="324">
          <cell r="A324">
            <v>761</v>
          </cell>
          <cell r="B324" t="str">
            <v>N.R.C. TS</v>
          </cell>
        </row>
        <row r="325">
          <cell r="A325">
            <v>762</v>
          </cell>
          <cell r="B325" t="str">
            <v>N.R.C. TS</v>
          </cell>
        </row>
        <row r="326">
          <cell r="A326">
            <v>765</v>
          </cell>
          <cell r="B326" t="str">
            <v>Overbrook TS</v>
          </cell>
        </row>
        <row r="327">
          <cell r="A327">
            <v>766</v>
          </cell>
          <cell r="B327" t="str">
            <v>Overbrook TS</v>
          </cell>
        </row>
        <row r="328">
          <cell r="A328">
            <v>769</v>
          </cell>
          <cell r="B328" t="str">
            <v>Overbrook TS</v>
          </cell>
        </row>
        <row r="329">
          <cell r="A329">
            <v>770</v>
          </cell>
          <cell r="B329" t="str">
            <v>Overbrook TS</v>
          </cell>
        </row>
        <row r="330">
          <cell r="A330">
            <v>771</v>
          </cell>
          <cell r="B330" t="str">
            <v>Pembroke TS</v>
          </cell>
        </row>
        <row r="331">
          <cell r="A331">
            <v>772</v>
          </cell>
          <cell r="B331" t="str">
            <v>Pembroke TS</v>
          </cell>
        </row>
        <row r="332">
          <cell r="A332">
            <v>773</v>
          </cell>
          <cell r="B332" t="str">
            <v>Pembroke TS</v>
          </cell>
        </row>
        <row r="333">
          <cell r="A333">
            <v>774</v>
          </cell>
          <cell r="B333" t="str">
            <v>Petawawa DS</v>
          </cell>
        </row>
        <row r="334">
          <cell r="A334">
            <v>776</v>
          </cell>
          <cell r="B334" t="str">
            <v>Richmond DS</v>
          </cell>
        </row>
        <row r="335">
          <cell r="A335">
            <v>779</v>
          </cell>
          <cell r="B335" t="str">
            <v>Riverdale TS</v>
          </cell>
        </row>
        <row r="336">
          <cell r="A336">
            <v>780</v>
          </cell>
          <cell r="B336" t="str">
            <v>Riverdale TS</v>
          </cell>
        </row>
        <row r="337">
          <cell r="A337">
            <v>781</v>
          </cell>
          <cell r="B337" t="str">
            <v>Riverdale TS</v>
          </cell>
        </row>
        <row r="338">
          <cell r="A338">
            <v>782</v>
          </cell>
          <cell r="B338" t="str">
            <v>Riverdale TS</v>
          </cell>
        </row>
        <row r="339">
          <cell r="A339">
            <v>786</v>
          </cell>
          <cell r="B339" t="str">
            <v>Rockland DS</v>
          </cell>
        </row>
        <row r="340">
          <cell r="A340">
            <v>788</v>
          </cell>
          <cell r="B340" t="str">
            <v>Rockland East DS</v>
          </cell>
        </row>
        <row r="341">
          <cell r="A341">
            <v>789</v>
          </cell>
          <cell r="B341" t="str">
            <v>Russell TS</v>
          </cell>
        </row>
        <row r="342">
          <cell r="A342">
            <v>790</v>
          </cell>
          <cell r="B342" t="str">
            <v>Russell TS</v>
          </cell>
        </row>
        <row r="343">
          <cell r="A343">
            <v>791</v>
          </cell>
          <cell r="B343" t="str">
            <v>Russell TS</v>
          </cell>
        </row>
        <row r="344">
          <cell r="A344">
            <v>792</v>
          </cell>
          <cell r="B344" t="str">
            <v>Russell TS</v>
          </cell>
        </row>
        <row r="345">
          <cell r="A345">
            <v>793</v>
          </cell>
          <cell r="B345" t="str">
            <v>Russell DS</v>
          </cell>
        </row>
        <row r="346">
          <cell r="A346">
            <v>794</v>
          </cell>
          <cell r="B346" t="str">
            <v>Russell DS</v>
          </cell>
        </row>
        <row r="347">
          <cell r="A347">
            <v>795</v>
          </cell>
          <cell r="B347" t="str">
            <v>South Gloucester DS</v>
          </cell>
        </row>
        <row r="348">
          <cell r="A348">
            <v>796</v>
          </cell>
          <cell r="B348" t="str">
            <v>South March TS</v>
          </cell>
        </row>
        <row r="349">
          <cell r="A349">
            <v>797</v>
          </cell>
          <cell r="B349" t="str">
            <v>South March TS</v>
          </cell>
        </row>
        <row r="350">
          <cell r="A350">
            <v>798</v>
          </cell>
          <cell r="B350" t="str">
            <v>South March TS</v>
          </cell>
        </row>
        <row r="351">
          <cell r="A351">
            <v>799</v>
          </cell>
          <cell r="B351" t="str">
            <v>Sandy Hill TS</v>
          </cell>
        </row>
        <row r="352">
          <cell r="A352">
            <v>800</v>
          </cell>
          <cell r="B352" t="str">
            <v>Slater TS</v>
          </cell>
        </row>
        <row r="353">
          <cell r="A353">
            <v>801</v>
          </cell>
          <cell r="B353" t="str">
            <v>Slater TS</v>
          </cell>
        </row>
        <row r="354">
          <cell r="A354">
            <v>802</v>
          </cell>
          <cell r="B354" t="str">
            <v>Slater TS</v>
          </cell>
        </row>
        <row r="355">
          <cell r="A355">
            <v>804</v>
          </cell>
          <cell r="B355" t="str">
            <v>Slater TS</v>
          </cell>
        </row>
        <row r="356">
          <cell r="A356">
            <v>805</v>
          </cell>
          <cell r="B356" t="str">
            <v>Slater TS</v>
          </cell>
        </row>
        <row r="357">
          <cell r="A357">
            <v>806</v>
          </cell>
          <cell r="B357" t="str">
            <v>Slater TS</v>
          </cell>
        </row>
        <row r="358">
          <cell r="A358">
            <v>809</v>
          </cell>
          <cell r="B358" t="str">
            <v>Smiths Falls TS</v>
          </cell>
        </row>
        <row r="359">
          <cell r="A359">
            <v>810</v>
          </cell>
          <cell r="B359" t="str">
            <v>Smiths Falls TS</v>
          </cell>
        </row>
        <row r="360">
          <cell r="A360">
            <v>811</v>
          </cell>
          <cell r="B360" t="str">
            <v>Smiths Falls TS</v>
          </cell>
        </row>
        <row r="361">
          <cell r="A361">
            <v>813</v>
          </cell>
          <cell r="B361" t="str">
            <v>Stewartville TS</v>
          </cell>
        </row>
        <row r="362">
          <cell r="A362">
            <v>814</v>
          </cell>
          <cell r="B362" t="str">
            <v>Stewartville TS</v>
          </cell>
        </row>
        <row r="363">
          <cell r="A363">
            <v>815</v>
          </cell>
          <cell r="B363" t="str">
            <v>Stewartville TS</v>
          </cell>
        </row>
        <row r="364">
          <cell r="A364">
            <v>816</v>
          </cell>
          <cell r="B364" t="str">
            <v>Stewartville TS</v>
          </cell>
        </row>
        <row r="365">
          <cell r="A365">
            <v>817</v>
          </cell>
          <cell r="B365" t="str">
            <v>Stewartville TS</v>
          </cell>
        </row>
        <row r="366">
          <cell r="A366">
            <v>822</v>
          </cell>
          <cell r="B366" t="str">
            <v>Timminco CTS</v>
          </cell>
        </row>
        <row r="367">
          <cell r="A367">
            <v>823</v>
          </cell>
          <cell r="B367" t="str">
            <v>Uplands MTS</v>
          </cell>
        </row>
        <row r="368">
          <cell r="A368">
            <v>824</v>
          </cell>
          <cell r="B368" t="str">
            <v>Wallace TS</v>
          </cell>
        </row>
        <row r="369">
          <cell r="A369">
            <v>825</v>
          </cell>
          <cell r="B369" t="str">
            <v>Wallace TS</v>
          </cell>
        </row>
        <row r="370">
          <cell r="A370">
            <v>826</v>
          </cell>
          <cell r="B370" t="str">
            <v>Timminco CTS</v>
          </cell>
        </row>
        <row r="371">
          <cell r="A371">
            <v>828</v>
          </cell>
          <cell r="B371" t="str">
            <v>Wallace TS</v>
          </cell>
        </row>
        <row r="372">
          <cell r="A372">
            <v>829</v>
          </cell>
          <cell r="B372" t="str">
            <v>Wallace TS</v>
          </cell>
        </row>
        <row r="373">
          <cell r="A373">
            <v>832</v>
          </cell>
          <cell r="B373" t="str">
            <v>Wendover DS</v>
          </cell>
        </row>
        <row r="374">
          <cell r="A374">
            <v>833</v>
          </cell>
          <cell r="B374" t="str">
            <v>Wilhaven DS</v>
          </cell>
        </row>
        <row r="375">
          <cell r="A375">
            <v>834</v>
          </cell>
          <cell r="B375" t="str">
            <v>Woodroffe TS</v>
          </cell>
        </row>
        <row r="376">
          <cell r="A376">
            <v>835</v>
          </cell>
          <cell r="B376" t="str">
            <v>Woodroffe TS</v>
          </cell>
        </row>
        <row r="377">
          <cell r="A377">
            <v>836</v>
          </cell>
          <cell r="B377" t="str">
            <v>Wallace TS</v>
          </cell>
        </row>
        <row r="378">
          <cell r="A378">
            <v>837</v>
          </cell>
          <cell r="B378" t="str">
            <v>Wallace TS</v>
          </cell>
        </row>
        <row r="379">
          <cell r="A379">
            <v>838</v>
          </cell>
          <cell r="B379" t="str">
            <v>Bridlewood MTS</v>
          </cell>
        </row>
        <row r="380">
          <cell r="A380">
            <v>839</v>
          </cell>
          <cell r="B380" t="str">
            <v>Cobden TS</v>
          </cell>
        </row>
        <row r="381">
          <cell r="A381">
            <v>840</v>
          </cell>
          <cell r="B381" t="str">
            <v>Cobden TS</v>
          </cell>
        </row>
        <row r="382">
          <cell r="A382">
            <v>841</v>
          </cell>
          <cell r="B382" t="str">
            <v>Hinchey TS</v>
          </cell>
        </row>
        <row r="383">
          <cell r="A383">
            <v>842</v>
          </cell>
          <cell r="B383" t="str">
            <v>Cassburn DS</v>
          </cell>
        </row>
        <row r="384">
          <cell r="A384">
            <v>843</v>
          </cell>
          <cell r="B384" t="str">
            <v>Limebank MTS</v>
          </cell>
        </row>
        <row r="385">
          <cell r="A385">
            <v>844</v>
          </cell>
          <cell r="B385" t="str">
            <v>Kanata MTS #1</v>
          </cell>
        </row>
        <row r="386">
          <cell r="A386">
            <v>900</v>
          </cell>
          <cell r="B386" t="str">
            <v>Arnprior GS</v>
          </cell>
        </row>
        <row r="387">
          <cell r="A387">
            <v>901</v>
          </cell>
          <cell r="B387" t="str">
            <v>Arnprior GS</v>
          </cell>
        </row>
        <row r="388">
          <cell r="A388">
            <v>902</v>
          </cell>
          <cell r="B388" t="str">
            <v>Barrett Chute GS</v>
          </cell>
        </row>
        <row r="389">
          <cell r="A389">
            <v>903</v>
          </cell>
          <cell r="B389" t="str">
            <v>Barrett Chute GS</v>
          </cell>
        </row>
        <row r="390">
          <cell r="A390">
            <v>904</v>
          </cell>
          <cell r="B390" t="str">
            <v>Barrett Chute GS</v>
          </cell>
        </row>
        <row r="391">
          <cell r="A391">
            <v>905</v>
          </cell>
          <cell r="B391" t="str">
            <v>Barrett Chute GS</v>
          </cell>
        </row>
        <row r="392">
          <cell r="A392">
            <v>906</v>
          </cell>
          <cell r="B392" t="str">
            <v>Chats Falls GS</v>
          </cell>
        </row>
        <row r="393">
          <cell r="A393">
            <v>907</v>
          </cell>
          <cell r="B393" t="str">
            <v>Chats Falls GS</v>
          </cell>
        </row>
        <row r="394">
          <cell r="A394">
            <v>908</v>
          </cell>
          <cell r="B394" t="str">
            <v>Chats Falls GS</v>
          </cell>
        </row>
        <row r="395">
          <cell r="A395">
            <v>909</v>
          </cell>
          <cell r="B395" t="str">
            <v>Chats Falls GS</v>
          </cell>
        </row>
        <row r="396">
          <cell r="A396">
            <v>910</v>
          </cell>
          <cell r="B396" t="str">
            <v>Chenaux GS</v>
          </cell>
        </row>
        <row r="397">
          <cell r="A397">
            <v>911</v>
          </cell>
          <cell r="B397" t="str">
            <v>Chenaux GS</v>
          </cell>
        </row>
        <row r="398">
          <cell r="A398">
            <v>912</v>
          </cell>
          <cell r="B398" t="str">
            <v>Chenaux GS</v>
          </cell>
        </row>
        <row r="399">
          <cell r="A399">
            <v>913</v>
          </cell>
          <cell r="B399" t="str">
            <v>Chenaux GS</v>
          </cell>
        </row>
        <row r="400">
          <cell r="A400">
            <v>914</v>
          </cell>
          <cell r="B400" t="str">
            <v>Des Joachims GS</v>
          </cell>
        </row>
        <row r="401">
          <cell r="A401">
            <v>915</v>
          </cell>
          <cell r="B401" t="str">
            <v>Des Joachims GS</v>
          </cell>
        </row>
        <row r="402">
          <cell r="A402">
            <v>916</v>
          </cell>
          <cell r="B402" t="str">
            <v>Des Joachims GS</v>
          </cell>
        </row>
        <row r="403">
          <cell r="A403">
            <v>917</v>
          </cell>
          <cell r="B403" t="str">
            <v>Des Joachims GS</v>
          </cell>
        </row>
        <row r="404">
          <cell r="A404">
            <v>918</v>
          </cell>
          <cell r="B404" t="str">
            <v>Des Joachims GS</v>
          </cell>
        </row>
        <row r="405">
          <cell r="A405">
            <v>919</v>
          </cell>
          <cell r="B405" t="str">
            <v>Des Joachims GS</v>
          </cell>
        </row>
        <row r="406">
          <cell r="A406">
            <v>920</v>
          </cell>
          <cell r="B406" t="str">
            <v>Des Joachims GS</v>
          </cell>
        </row>
        <row r="407">
          <cell r="A407">
            <v>921</v>
          </cell>
          <cell r="B407" t="str">
            <v>Des Joachims GS</v>
          </cell>
        </row>
        <row r="408">
          <cell r="A408">
            <v>922</v>
          </cell>
          <cell r="B408" t="str">
            <v>Mountain Chute GS</v>
          </cell>
        </row>
        <row r="409">
          <cell r="A409">
            <v>923</v>
          </cell>
          <cell r="B409" t="str">
            <v>Mountain Chute GS</v>
          </cell>
        </row>
        <row r="410">
          <cell r="A410">
            <v>924</v>
          </cell>
          <cell r="B410" t="str">
            <v>N.P.D.NGS</v>
          </cell>
        </row>
        <row r="411">
          <cell r="A411">
            <v>925</v>
          </cell>
          <cell r="B411" t="str">
            <v>OHSC CGS</v>
          </cell>
        </row>
        <row r="412">
          <cell r="A412">
            <v>926</v>
          </cell>
          <cell r="B412" t="str">
            <v>Stewartville GS</v>
          </cell>
        </row>
        <row r="413">
          <cell r="A413">
            <v>927</v>
          </cell>
          <cell r="B413" t="str">
            <v>Stewartville GS</v>
          </cell>
        </row>
        <row r="414">
          <cell r="A414">
            <v>928</v>
          </cell>
          <cell r="B414" t="str">
            <v>Stewartville GS</v>
          </cell>
        </row>
        <row r="415">
          <cell r="A415">
            <v>929</v>
          </cell>
          <cell r="B415" t="str">
            <v>Stewartville GS</v>
          </cell>
        </row>
        <row r="416">
          <cell r="A416">
            <v>930</v>
          </cell>
          <cell r="B416" t="str">
            <v>Stewartville GS</v>
          </cell>
        </row>
        <row r="417">
          <cell r="A417">
            <v>931</v>
          </cell>
          <cell r="B417" t="str">
            <v>Pembroke TS</v>
          </cell>
        </row>
        <row r="418">
          <cell r="A418">
            <v>932</v>
          </cell>
          <cell r="B418" t="str">
            <v>Pembroke TS</v>
          </cell>
        </row>
        <row r="419">
          <cell r="A419">
            <v>933</v>
          </cell>
          <cell r="B419" t="str">
            <v>Chats Falls GS</v>
          </cell>
        </row>
        <row r="420">
          <cell r="A420">
            <v>1001</v>
          </cell>
          <cell r="B420" t="str">
            <v>Lennox TS</v>
          </cell>
        </row>
        <row r="421">
          <cell r="A421">
            <v>1100</v>
          </cell>
          <cell r="B421" t="str">
            <v>Cataraqui TS</v>
          </cell>
        </row>
        <row r="422">
          <cell r="A422">
            <v>1101</v>
          </cell>
          <cell r="B422" t="str">
            <v>Cataraqui TS</v>
          </cell>
        </row>
        <row r="423">
          <cell r="A423">
            <v>1102</v>
          </cell>
          <cell r="B423" t="str">
            <v>Cataraqui TS</v>
          </cell>
        </row>
        <row r="424">
          <cell r="A424">
            <v>1103</v>
          </cell>
          <cell r="B424" t="str">
            <v>Cataraqui TS</v>
          </cell>
        </row>
        <row r="425">
          <cell r="A425">
            <v>1104</v>
          </cell>
          <cell r="B425" t="str">
            <v>Dobbin TS</v>
          </cell>
        </row>
        <row r="426">
          <cell r="A426">
            <v>1105</v>
          </cell>
          <cell r="B426" t="str">
            <v>Hinchinbrooke SS</v>
          </cell>
        </row>
        <row r="427">
          <cell r="A427">
            <v>1106</v>
          </cell>
          <cell r="B427" t="str">
            <v>Lennox TS</v>
          </cell>
        </row>
        <row r="428">
          <cell r="A428">
            <v>1107</v>
          </cell>
          <cell r="B428" t="str">
            <v>St.Lawrence TS</v>
          </cell>
        </row>
        <row r="429">
          <cell r="A429">
            <v>1108</v>
          </cell>
          <cell r="B429" t="str">
            <v>St.Lawrence TS</v>
          </cell>
        </row>
        <row r="430">
          <cell r="A430">
            <v>1109</v>
          </cell>
          <cell r="B430" t="str">
            <v>St.Lawrence TS</v>
          </cell>
        </row>
        <row r="431">
          <cell r="A431">
            <v>1110</v>
          </cell>
          <cell r="B431" t="str">
            <v>St.Lawrence TS</v>
          </cell>
        </row>
        <row r="432">
          <cell r="A432">
            <v>1111</v>
          </cell>
          <cell r="B432" t="str">
            <v>St.Lawrence TS</v>
          </cell>
        </row>
        <row r="433">
          <cell r="A433">
            <v>1112</v>
          </cell>
          <cell r="B433" t="str">
            <v>St.Lawrence TS</v>
          </cell>
        </row>
        <row r="434">
          <cell r="A434">
            <v>1113</v>
          </cell>
          <cell r="B434" t="str">
            <v>St.Lawrence TS</v>
          </cell>
        </row>
        <row r="435">
          <cell r="A435">
            <v>1114</v>
          </cell>
          <cell r="B435" t="str">
            <v>St.Lawrence TS</v>
          </cell>
        </row>
        <row r="436">
          <cell r="A436">
            <v>1115</v>
          </cell>
          <cell r="B436" t="str">
            <v>St.Lawrence TS</v>
          </cell>
        </row>
        <row r="437">
          <cell r="A437">
            <v>1119</v>
          </cell>
          <cell r="B437" t="str">
            <v>B5D-B31L SS JCT</v>
          </cell>
        </row>
        <row r="438">
          <cell r="A438">
            <v>1120</v>
          </cell>
          <cell r="B438" t="str">
            <v>B5D-B31L SS JCT</v>
          </cell>
        </row>
        <row r="439">
          <cell r="A439">
            <v>1121</v>
          </cell>
          <cell r="B439" t="str">
            <v>B5D-B31L SS JCT</v>
          </cell>
        </row>
        <row r="440">
          <cell r="A440">
            <v>1122</v>
          </cell>
          <cell r="B440" t="str">
            <v>B5D-B31L SS JCT</v>
          </cell>
        </row>
        <row r="441">
          <cell r="A441">
            <v>1123</v>
          </cell>
          <cell r="B441" t="str">
            <v>Bannockburn JCT</v>
          </cell>
        </row>
        <row r="442">
          <cell r="A442">
            <v>1124</v>
          </cell>
          <cell r="B442" t="str">
            <v>Bannockburn JCT</v>
          </cell>
        </row>
        <row r="443">
          <cell r="A443">
            <v>1125</v>
          </cell>
          <cell r="B443" t="str">
            <v>Belleville TS</v>
          </cell>
        </row>
        <row r="444">
          <cell r="A444">
            <v>1126</v>
          </cell>
          <cell r="B444" t="str">
            <v>Brockville TS</v>
          </cell>
        </row>
        <row r="445">
          <cell r="A445">
            <v>1127</v>
          </cell>
          <cell r="B445" t="str">
            <v>Brockville TS</v>
          </cell>
        </row>
        <row r="446">
          <cell r="A446">
            <v>1131</v>
          </cell>
          <cell r="B446" t="str">
            <v>Crosby JCT</v>
          </cell>
        </row>
        <row r="447">
          <cell r="A447">
            <v>1132</v>
          </cell>
          <cell r="B447" t="str">
            <v>Crosby JCT</v>
          </cell>
        </row>
        <row r="448">
          <cell r="A448">
            <v>1133</v>
          </cell>
          <cell r="B448" t="str">
            <v>Crosby JCT</v>
          </cell>
        </row>
        <row r="449">
          <cell r="A449">
            <v>1134</v>
          </cell>
          <cell r="B449" t="str">
            <v>Crosby TS</v>
          </cell>
        </row>
        <row r="450">
          <cell r="A450">
            <v>1135</v>
          </cell>
          <cell r="B450" t="str">
            <v>Crosby TS</v>
          </cell>
        </row>
        <row r="451">
          <cell r="A451">
            <v>1136</v>
          </cell>
          <cell r="B451" t="str">
            <v>AES JCT</v>
          </cell>
        </row>
        <row r="452">
          <cell r="A452">
            <v>1137</v>
          </cell>
          <cell r="B452" t="str">
            <v>AES CGS</v>
          </cell>
        </row>
        <row r="453">
          <cell r="A453">
            <v>1138</v>
          </cell>
          <cell r="B453" t="str">
            <v>AES JCT</v>
          </cell>
        </row>
        <row r="454">
          <cell r="A454">
            <v>1139</v>
          </cell>
          <cell r="B454" t="str">
            <v>AES CGS</v>
          </cell>
        </row>
        <row r="455">
          <cell r="A455">
            <v>1144</v>
          </cell>
          <cell r="B455" t="str">
            <v>Gardiner TS</v>
          </cell>
        </row>
        <row r="456">
          <cell r="A456">
            <v>1145</v>
          </cell>
          <cell r="B456" t="str">
            <v>Gardiner TS</v>
          </cell>
        </row>
        <row r="457">
          <cell r="A457">
            <v>1146</v>
          </cell>
          <cell r="B457" t="str">
            <v>Gretna JCT</v>
          </cell>
        </row>
        <row r="458">
          <cell r="A458">
            <v>1147</v>
          </cell>
          <cell r="B458" t="str">
            <v>Gretna JCT</v>
          </cell>
        </row>
        <row r="459">
          <cell r="A459">
            <v>1148</v>
          </cell>
          <cell r="B459" t="str">
            <v>Havelock TS</v>
          </cell>
        </row>
        <row r="460">
          <cell r="A460">
            <v>1149</v>
          </cell>
          <cell r="B460" t="str">
            <v>Havelock TS</v>
          </cell>
        </row>
        <row r="461">
          <cell r="A461">
            <v>1150</v>
          </cell>
          <cell r="B461" t="str">
            <v>IPB Baudet JCT</v>
          </cell>
        </row>
        <row r="462">
          <cell r="A462">
            <v>1151</v>
          </cell>
          <cell r="B462" t="str">
            <v>IPB Baudet JCT</v>
          </cell>
        </row>
        <row r="463">
          <cell r="A463">
            <v>1152</v>
          </cell>
          <cell r="B463" t="str">
            <v>Ivaco TS</v>
          </cell>
        </row>
        <row r="464">
          <cell r="A464">
            <v>1153</v>
          </cell>
          <cell r="B464" t="str">
            <v>Ivaco TS</v>
          </cell>
        </row>
        <row r="465">
          <cell r="A465">
            <v>1154</v>
          </cell>
          <cell r="B465" t="str">
            <v>Lafarge JCT</v>
          </cell>
        </row>
        <row r="466">
          <cell r="A466">
            <v>1155</v>
          </cell>
          <cell r="B466" t="str">
            <v>Lafarge JCT</v>
          </cell>
        </row>
        <row r="467">
          <cell r="A467">
            <v>1156</v>
          </cell>
          <cell r="B467" t="str">
            <v>Lafarge Bath CTS</v>
          </cell>
        </row>
        <row r="468">
          <cell r="A468">
            <v>1157</v>
          </cell>
          <cell r="B468" t="str">
            <v>Longueuil JCT</v>
          </cell>
        </row>
        <row r="469">
          <cell r="A469">
            <v>1158</v>
          </cell>
          <cell r="B469" t="str">
            <v>Longueuil JCT</v>
          </cell>
        </row>
        <row r="470">
          <cell r="A470">
            <v>1159</v>
          </cell>
          <cell r="B470" t="str">
            <v>Longueuil TS</v>
          </cell>
        </row>
        <row r="471">
          <cell r="A471">
            <v>1160</v>
          </cell>
          <cell r="B471" t="str">
            <v>Longueuil TS</v>
          </cell>
        </row>
        <row r="472">
          <cell r="A472">
            <v>1161</v>
          </cell>
          <cell r="B472" t="str">
            <v>Marine JCT</v>
          </cell>
        </row>
        <row r="473">
          <cell r="A473">
            <v>1162</v>
          </cell>
          <cell r="B473" t="str">
            <v>Marine JCT</v>
          </cell>
        </row>
        <row r="474">
          <cell r="A474">
            <v>1163</v>
          </cell>
          <cell r="B474" t="str">
            <v>Marine JCT</v>
          </cell>
        </row>
        <row r="475">
          <cell r="A475">
            <v>1164</v>
          </cell>
          <cell r="B475" t="str">
            <v>Massena JCT</v>
          </cell>
        </row>
        <row r="476">
          <cell r="A476">
            <v>1165</v>
          </cell>
          <cell r="B476" t="str">
            <v>Massena JCT</v>
          </cell>
        </row>
        <row r="477">
          <cell r="A477">
            <v>1166</v>
          </cell>
          <cell r="B477" t="str">
            <v>Massanoga JCT</v>
          </cell>
        </row>
        <row r="478">
          <cell r="A478">
            <v>1167</v>
          </cell>
          <cell r="B478" t="str">
            <v>Mazinaw DS</v>
          </cell>
        </row>
        <row r="479">
          <cell r="A479">
            <v>1168</v>
          </cell>
          <cell r="B479" t="str">
            <v>Napanee TS</v>
          </cell>
        </row>
        <row r="480">
          <cell r="A480">
            <v>1169</v>
          </cell>
          <cell r="B480" t="str">
            <v>Napanee TS</v>
          </cell>
        </row>
        <row r="481">
          <cell r="A481">
            <v>1170</v>
          </cell>
          <cell r="B481" t="str">
            <v>Otonabee TS</v>
          </cell>
        </row>
        <row r="482">
          <cell r="A482">
            <v>1171</v>
          </cell>
          <cell r="B482" t="str">
            <v>Otonabee TS</v>
          </cell>
        </row>
        <row r="483">
          <cell r="A483">
            <v>1172</v>
          </cell>
          <cell r="B483" t="str">
            <v>Pancake JCT</v>
          </cell>
        </row>
        <row r="484">
          <cell r="A484">
            <v>1173</v>
          </cell>
          <cell r="B484" t="str">
            <v>Pancake JCT</v>
          </cell>
        </row>
        <row r="485">
          <cell r="A485">
            <v>1174</v>
          </cell>
          <cell r="B485" t="str">
            <v>Picton TS</v>
          </cell>
        </row>
        <row r="486">
          <cell r="A486">
            <v>1175</v>
          </cell>
          <cell r="B486" t="str">
            <v>Picton TS</v>
          </cell>
        </row>
        <row r="487">
          <cell r="A487">
            <v>1176</v>
          </cell>
          <cell r="B487" t="str">
            <v>Raisin River JCT</v>
          </cell>
        </row>
        <row r="488">
          <cell r="A488">
            <v>1177</v>
          </cell>
          <cell r="B488" t="str">
            <v>Raisin River JCT</v>
          </cell>
        </row>
        <row r="489">
          <cell r="A489">
            <v>1178</v>
          </cell>
          <cell r="B489" t="str">
            <v>Raisin River JCT</v>
          </cell>
        </row>
        <row r="490">
          <cell r="A490">
            <v>1179</v>
          </cell>
          <cell r="B490" t="str">
            <v>Saunders GS</v>
          </cell>
        </row>
        <row r="491">
          <cell r="A491">
            <v>1180</v>
          </cell>
          <cell r="B491" t="str">
            <v>Saunders GS</v>
          </cell>
        </row>
        <row r="492">
          <cell r="A492">
            <v>1181</v>
          </cell>
          <cell r="B492" t="str">
            <v>Saunders GS</v>
          </cell>
        </row>
        <row r="493">
          <cell r="A493">
            <v>1182</v>
          </cell>
          <cell r="B493" t="str">
            <v>Saunders GS</v>
          </cell>
        </row>
        <row r="494">
          <cell r="A494">
            <v>1183</v>
          </cell>
          <cell r="B494" t="str">
            <v>Selby JCT</v>
          </cell>
        </row>
        <row r="495">
          <cell r="A495">
            <v>1184</v>
          </cell>
          <cell r="B495" t="str">
            <v>Selby JCT</v>
          </cell>
        </row>
        <row r="496">
          <cell r="A496">
            <v>1185</v>
          </cell>
          <cell r="B496" t="str">
            <v>St.Isidore TS</v>
          </cell>
        </row>
        <row r="497">
          <cell r="A497">
            <v>1186</v>
          </cell>
          <cell r="B497" t="str">
            <v>Westbrook JCT</v>
          </cell>
        </row>
        <row r="498">
          <cell r="A498">
            <v>1187</v>
          </cell>
          <cell r="B498" t="str">
            <v>Westbrook JCT</v>
          </cell>
        </row>
        <row r="499">
          <cell r="A499">
            <v>1188</v>
          </cell>
          <cell r="B499" t="str">
            <v>Lafarge Bath CTS</v>
          </cell>
        </row>
        <row r="500">
          <cell r="A500">
            <v>1192</v>
          </cell>
          <cell r="B500" t="str">
            <v>Crosby TS</v>
          </cell>
        </row>
        <row r="501">
          <cell r="A501">
            <v>1200</v>
          </cell>
          <cell r="B501" t="str">
            <v>Saunders JCT</v>
          </cell>
        </row>
        <row r="502">
          <cell r="A502">
            <v>1201</v>
          </cell>
          <cell r="B502" t="str">
            <v>Saunders JCT</v>
          </cell>
        </row>
        <row r="503">
          <cell r="A503">
            <v>1202</v>
          </cell>
          <cell r="B503" t="str">
            <v>Saunders JCT</v>
          </cell>
        </row>
        <row r="504">
          <cell r="A504">
            <v>1203</v>
          </cell>
          <cell r="B504" t="str">
            <v>Saunders JCT</v>
          </cell>
        </row>
        <row r="505">
          <cell r="A505">
            <v>1204</v>
          </cell>
          <cell r="B505" t="str">
            <v>Long Reach Ch E JCT</v>
          </cell>
        </row>
        <row r="506">
          <cell r="A506">
            <v>1205</v>
          </cell>
          <cell r="B506" t="str">
            <v>Long Reach Ch E JCT</v>
          </cell>
        </row>
        <row r="507">
          <cell r="A507">
            <v>1206</v>
          </cell>
          <cell r="B507" t="str">
            <v>Long Reach Ch W JCT</v>
          </cell>
        </row>
        <row r="508">
          <cell r="A508">
            <v>1207</v>
          </cell>
          <cell r="B508" t="str">
            <v>Long Reach Ch W JCT</v>
          </cell>
        </row>
        <row r="509">
          <cell r="A509">
            <v>1208</v>
          </cell>
          <cell r="B509" t="str">
            <v>AES JCT</v>
          </cell>
        </row>
        <row r="510">
          <cell r="A510">
            <v>1209</v>
          </cell>
          <cell r="B510" t="str">
            <v>AES JCT</v>
          </cell>
        </row>
        <row r="511">
          <cell r="A511">
            <v>1300</v>
          </cell>
          <cell r="B511" t="str">
            <v>Cataraqui TS</v>
          </cell>
        </row>
        <row r="512">
          <cell r="A512">
            <v>1301</v>
          </cell>
          <cell r="B512" t="str">
            <v>Dobbin TS</v>
          </cell>
        </row>
        <row r="513">
          <cell r="A513">
            <v>1302</v>
          </cell>
          <cell r="B513" t="str">
            <v>Frontenac TS</v>
          </cell>
        </row>
        <row r="514">
          <cell r="A514">
            <v>1303</v>
          </cell>
          <cell r="B514" t="str">
            <v>Sidney TS</v>
          </cell>
        </row>
        <row r="515">
          <cell r="A515">
            <v>1304</v>
          </cell>
          <cell r="B515" t="str">
            <v>St.Lawrence TS</v>
          </cell>
        </row>
        <row r="516">
          <cell r="A516">
            <v>1322</v>
          </cell>
          <cell r="B516" t="str">
            <v>Alum.Kingston CTS</v>
          </cell>
        </row>
        <row r="517">
          <cell r="A517">
            <v>1323</v>
          </cell>
          <cell r="B517" t="str">
            <v>Ardoch DS</v>
          </cell>
        </row>
        <row r="518">
          <cell r="A518">
            <v>1324</v>
          </cell>
          <cell r="B518" t="str">
            <v>Battersea DS</v>
          </cell>
        </row>
        <row r="519">
          <cell r="A519">
            <v>1326</v>
          </cell>
          <cell r="B519" t="str">
            <v>Brockville Chem.JCT</v>
          </cell>
        </row>
        <row r="520">
          <cell r="A520">
            <v>1327</v>
          </cell>
          <cell r="B520" t="str">
            <v>Brockville Chem.JCT</v>
          </cell>
        </row>
        <row r="521">
          <cell r="A521">
            <v>1328</v>
          </cell>
          <cell r="B521" t="str">
            <v>Brockville TS</v>
          </cell>
        </row>
        <row r="522">
          <cell r="A522">
            <v>1329</v>
          </cell>
          <cell r="B522" t="str">
            <v>Casco JCT</v>
          </cell>
        </row>
        <row r="523">
          <cell r="A523">
            <v>1330</v>
          </cell>
          <cell r="B523" t="str">
            <v>Casco JCT</v>
          </cell>
        </row>
        <row r="524">
          <cell r="A524">
            <v>1331</v>
          </cell>
          <cell r="B524" t="str">
            <v>Cardinal Power CGS</v>
          </cell>
        </row>
        <row r="525">
          <cell r="A525">
            <v>1333</v>
          </cell>
          <cell r="B525" t="str">
            <v>Cataraqui JCT</v>
          </cell>
        </row>
        <row r="526">
          <cell r="A526">
            <v>1334</v>
          </cell>
          <cell r="B526" t="str">
            <v>KoSa Canada CTS</v>
          </cell>
        </row>
        <row r="527">
          <cell r="A527">
            <v>1335</v>
          </cell>
          <cell r="B527" t="str">
            <v>Chesterville TS</v>
          </cell>
        </row>
        <row r="528">
          <cell r="A528">
            <v>1337</v>
          </cell>
          <cell r="B528" t="str">
            <v>Cornwall Elec. CTS</v>
          </cell>
        </row>
        <row r="529">
          <cell r="A529">
            <v>1338</v>
          </cell>
          <cell r="B529" t="str">
            <v>Elgin JCT</v>
          </cell>
        </row>
        <row r="530">
          <cell r="A530">
            <v>1340</v>
          </cell>
          <cell r="B530" t="str">
            <v>Greely DS</v>
          </cell>
        </row>
        <row r="531">
          <cell r="A531">
            <v>1341</v>
          </cell>
          <cell r="B531" t="str">
            <v>Harrowsmith JCT</v>
          </cell>
        </row>
        <row r="532">
          <cell r="A532">
            <v>1342</v>
          </cell>
          <cell r="B532" t="str">
            <v>Harrowsmith DS</v>
          </cell>
        </row>
        <row r="533">
          <cell r="A533">
            <v>1343</v>
          </cell>
          <cell r="B533" t="str">
            <v>Hilton JCT</v>
          </cell>
        </row>
        <row r="534">
          <cell r="A534">
            <v>1344</v>
          </cell>
          <cell r="B534" t="str">
            <v>Hinchinbrooke DS</v>
          </cell>
        </row>
        <row r="535">
          <cell r="A535">
            <v>1345</v>
          </cell>
          <cell r="B535" t="str">
            <v>Howard Sm Steam TS</v>
          </cell>
        </row>
        <row r="536">
          <cell r="A536">
            <v>1346</v>
          </cell>
          <cell r="B536" t="str">
            <v>Cardinal JCT</v>
          </cell>
        </row>
        <row r="537">
          <cell r="A537">
            <v>1347</v>
          </cell>
          <cell r="B537" t="str">
            <v>Enbridge PL Card CTS</v>
          </cell>
        </row>
        <row r="538">
          <cell r="A538">
            <v>1348</v>
          </cell>
          <cell r="B538" t="str">
            <v>Enbridge PL Hilt CTS</v>
          </cell>
        </row>
        <row r="539">
          <cell r="A539">
            <v>1349</v>
          </cell>
          <cell r="B539" t="str">
            <v>Jasper DS</v>
          </cell>
        </row>
        <row r="540">
          <cell r="A540">
            <v>1353</v>
          </cell>
          <cell r="B540" t="str">
            <v>Lunenburg JCT</v>
          </cell>
        </row>
        <row r="541">
          <cell r="A541">
            <v>1354</v>
          </cell>
          <cell r="B541" t="str">
            <v>Lunenburg JCT</v>
          </cell>
        </row>
        <row r="542">
          <cell r="A542">
            <v>1355</v>
          </cell>
          <cell r="B542" t="str">
            <v>Lodgeroom DS</v>
          </cell>
        </row>
        <row r="543">
          <cell r="A543">
            <v>1356</v>
          </cell>
          <cell r="B543" t="str">
            <v>Milltown JCT</v>
          </cell>
        </row>
        <row r="544">
          <cell r="A544">
            <v>1357</v>
          </cell>
          <cell r="B544" t="str">
            <v>Marionville DS</v>
          </cell>
        </row>
        <row r="545">
          <cell r="A545">
            <v>1358</v>
          </cell>
          <cell r="B545" t="str">
            <v>Manotick JCT</v>
          </cell>
        </row>
        <row r="546">
          <cell r="A546">
            <v>1359</v>
          </cell>
          <cell r="B546" t="str">
            <v>Morrisburg JCT</v>
          </cell>
        </row>
        <row r="547">
          <cell r="A547">
            <v>1360</v>
          </cell>
          <cell r="B547" t="str">
            <v>Morrisburg JCT</v>
          </cell>
        </row>
        <row r="548">
          <cell r="A548">
            <v>1361</v>
          </cell>
          <cell r="B548" t="str">
            <v>Morrisburg TS</v>
          </cell>
        </row>
        <row r="549">
          <cell r="A549">
            <v>1362</v>
          </cell>
          <cell r="B549" t="str">
            <v>Morrisburg TS</v>
          </cell>
        </row>
        <row r="550">
          <cell r="A550">
            <v>1363</v>
          </cell>
          <cell r="B550" t="str">
            <v>Napanee TS</v>
          </cell>
        </row>
        <row r="551">
          <cell r="A551">
            <v>1364</v>
          </cell>
          <cell r="B551" t="str">
            <v>Newboro DS</v>
          </cell>
        </row>
        <row r="552">
          <cell r="A552">
            <v>1365</v>
          </cell>
          <cell r="B552" t="str">
            <v>Newington DS</v>
          </cell>
        </row>
        <row r="553">
          <cell r="A553">
            <v>1366</v>
          </cell>
          <cell r="B553" t="str">
            <v>Hydro Agri Maitl CTS</v>
          </cell>
        </row>
        <row r="554">
          <cell r="A554">
            <v>1367</v>
          </cell>
          <cell r="B554" t="str">
            <v>Hydro Agri Maitl CTS</v>
          </cell>
        </row>
        <row r="555">
          <cell r="A555">
            <v>1368</v>
          </cell>
          <cell r="B555" t="str">
            <v>Northbrook DS</v>
          </cell>
        </row>
        <row r="556">
          <cell r="A556">
            <v>1369</v>
          </cell>
          <cell r="B556" t="str">
            <v>New York Central JCT</v>
          </cell>
        </row>
        <row r="557">
          <cell r="A557">
            <v>1370</v>
          </cell>
          <cell r="B557" t="str">
            <v>Odessa JCT</v>
          </cell>
        </row>
        <row r="558">
          <cell r="A558">
            <v>1371</v>
          </cell>
          <cell r="B558" t="str">
            <v>Railton JCT</v>
          </cell>
        </row>
        <row r="559">
          <cell r="A559">
            <v>1372</v>
          </cell>
          <cell r="B559" t="str">
            <v>Selby JCT</v>
          </cell>
        </row>
        <row r="560">
          <cell r="A560">
            <v>1373</v>
          </cell>
          <cell r="B560" t="str">
            <v>Selby JCT</v>
          </cell>
        </row>
        <row r="561">
          <cell r="A561">
            <v>1374</v>
          </cell>
          <cell r="B561" t="str">
            <v>Selby JCT</v>
          </cell>
        </row>
        <row r="562">
          <cell r="A562">
            <v>1375</v>
          </cell>
          <cell r="B562" t="str">
            <v>Sharbot JCT</v>
          </cell>
        </row>
        <row r="563">
          <cell r="A563">
            <v>1376</v>
          </cell>
          <cell r="B563" t="str">
            <v>Sharbot DS</v>
          </cell>
        </row>
        <row r="564">
          <cell r="A564">
            <v>1377</v>
          </cell>
          <cell r="B564" t="str">
            <v>TCPL Cobourg CTS</v>
          </cell>
        </row>
        <row r="565">
          <cell r="A565">
            <v>1378</v>
          </cell>
          <cell r="B565" t="str">
            <v>TCPL Pump Stn. CTS</v>
          </cell>
        </row>
        <row r="566">
          <cell r="A566">
            <v>1379</v>
          </cell>
          <cell r="B566" t="str">
            <v>Wesleyville JCT</v>
          </cell>
        </row>
        <row r="567">
          <cell r="A567">
            <v>1382</v>
          </cell>
          <cell r="B567" t="str">
            <v>Westbrook JCT</v>
          </cell>
        </row>
        <row r="568">
          <cell r="A568">
            <v>1383</v>
          </cell>
          <cell r="B568" t="str">
            <v>Westbrook JCT</v>
          </cell>
        </row>
        <row r="569">
          <cell r="A569">
            <v>1385</v>
          </cell>
          <cell r="B569" t="str">
            <v>Brockville TS</v>
          </cell>
        </row>
        <row r="570">
          <cell r="A570">
            <v>1393</v>
          </cell>
          <cell r="B570" t="str">
            <v>Casco JCT</v>
          </cell>
        </row>
        <row r="571">
          <cell r="A571">
            <v>1394</v>
          </cell>
          <cell r="B571" t="str">
            <v>AES CGS</v>
          </cell>
        </row>
        <row r="572">
          <cell r="A572">
            <v>1395</v>
          </cell>
          <cell r="B572" t="str">
            <v>KoSa JCT</v>
          </cell>
        </row>
        <row r="573">
          <cell r="A573">
            <v>1396</v>
          </cell>
          <cell r="B573" t="str">
            <v>Marionville JCT</v>
          </cell>
        </row>
        <row r="574">
          <cell r="A574">
            <v>1397</v>
          </cell>
          <cell r="B574" t="str">
            <v>Newington JCT</v>
          </cell>
        </row>
        <row r="575">
          <cell r="A575">
            <v>1398</v>
          </cell>
          <cell r="B575" t="str">
            <v>Hinchinbrooke DS</v>
          </cell>
        </row>
        <row r="576">
          <cell r="A576">
            <v>1399</v>
          </cell>
          <cell r="B576" t="str">
            <v>Greely JCT</v>
          </cell>
        </row>
        <row r="577">
          <cell r="A577">
            <v>1600</v>
          </cell>
          <cell r="B577" t="str">
            <v>Alum.Kingston CTS</v>
          </cell>
        </row>
        <row r="578">
          <cell r="A578">
            <v>1601</v>
          </cell>
          <cell r="B578" t="str">
            <v>Alum.Kingston CTS</v>
          </cell>
        </row>
        <row r="579">
          <cell r="A579">
            <v>1602</v>
          </cell>
          <cell r="B579" t="str">
            <v>Alum.Kingston CTS</v>
          </cell>
        </row>
        <row r="580">
          <cell r="A580">
            <v>1603</v>
          </cell>
          <cell r="B580" t="str">
            <v>Ardoch DS</v>
          </cell>
        </row>
        <row r="581">
          <cell r="A581">
            <v>1604</v>
          </cell>
          <cell r="B581" t="str">
            <v>Battersea DS</v>
          </cell>
        </row>
        <row r="582">
          <cell r="A582">
            <v>1605</v>
          </cell>
          <cell r="B582" t="str">
            <v>Belleville TS</v>
          </cell>
        </row>
        <row r="583">
          <cell r="A583">
            <v>1608</v>
          </cell>
          <cell r="B583" t="str">
            <v>Belleville TS</v>
          </cell>
        </row>
        <row r="584">
          <cell r="A584">
            <v>1609</v>
          </cell>
          <cell r="B584" t="str">
            <v>Belleville TS</v>
          </cell>
        </row>
        <row r="585">
          <cell r="A585">
            <v>1613</v>
          </cell>
          <cell r="B585" t="str">
            <v>Brockville TS</v>
          </cell>
        </row>
        <row r="586">
          <cell r="A586">
            <v>1614</v>
          </cell>
          <cell r="B586" t="str">
            <v>Brockville TS</v>
          </cell>
        </row>
        <row r="587">
          <cell r="A587">
            <v>1615</v>
          </cell>
          <cell r="B587" t="str">
            <v>Brockville TS</v>
          </cell>
        </row>
        <row r="588">
          <cell r="A588">
            <v>1617</v>
          </cell>
          <cell r="B588" t="str">
            <v>Cataraqui TS</v>
          </cell>
        </row>
        <row r="589">
          <cell r="A589">
            <v>1618</v>
          </cell>
          <cell r="B589" t="str">
            <v>Cataraqui TS</v>
          </cell>
        </row>
        <row r="590">
          <cell r="A590">
            <v>1619</v>
          </cell>
          <cell r="B590" t="str">
            <v>Cataraqui TS</v>
          </cell>
        </row>
        <row r="591">
          <cell r="A591">
            <v>1620</v>
          </cell>
          <cell r="B591" t="str">
            <v>Cataraqui TS</v>
          </cell>
        </row>
        <row r="592">
          <cell r="A592">
            <v>1621</v>
          </cell>
          <cell r="B592" t="str">
            <v>KoSa Canada CTS</v>
          </cell>
        </row>
        <row r="593">
          <cell r="A593">
            <v>1622</v>
          </cell>
          <cell r="B593" t="str">
            <v>Chesterville TS</v>
          </cell>
        </row>
        <row r="594">
          <cell r="A594">
            <v>1623</v>
          </cell>
          <cell r="B594" t="str">
            <v>Chesterville TS</v>
          </cell>
        </row>
        <row r="595">
          <cell r="A595">
            <v>1624</v>
          </cell>
          <cell r="B595" t="str">
            <v>Chesterville TS</v>
          </cell>
        </row>
        <row r="596">
          <cell r="A596">
            <v>1625</v>
          </cell>
          <cell r="B596" t="str">
            <v>Cornwall Elec. CTS</v>
          </cell>
        </row>
        <row r="597">
          <cell r="A597">
            <v>1626</v>
          </cell>
          <cell r="B597" t="str">
            <v>Cornwall Elec. CTS</v>
          </cell>
        </row>
        <row r="598">
          <cell r="A598">
            <v>1627</v>
          </cell>
          <cell r="B598" t="str">
            <v>Crosby TS</v>
          </cell>
        </row>
        <row r="599">
          <cell r="A599">
            <v>1628</v>
          </cell>
          <cell r="B599" t="str">
            <v>Crosby TS</v>
          </cell>
        </row>
        <row r="600">
          <cell r="A600">
            <v>1629</v>
          </cell>
          <cell r="B600" t="str">
            <v>Crosby TS</v>
          </cell>
        </row>
        <row r="601">
          <cell r="A601">
            <v>1630</v>
          </cell>
          <cell r="B601" t="str">
            <v>Dobbin DS</v>
          </cell>
        </row>
        <row r="602">
          <cell r="A602">
            <v>1631</v>
          </cell>
          <cell r="B602" t="str">
            <v>Dobbin TS</v>
          </cell>
        </row>
        <row r="603">
          <cell r="A603">
            <v>1633</v>
          </cell>
          <cell r="B603" t="str">
            <v>Dobbin TS</v>
          </cell>
        </row>
        <row r="604">
          <cell r="A604">
            <v>1634</v>
          </cell>
          <cell r="B604" t="str">
            <v>Dobbin TS</v>
          </cell>
        </row>
        <row r="605">
          <cell r="A605">
            <v>1635</v>
          </cell>
          <cell r="B605" t="str">
            <v>Dobbin TS</v>
          </cell>
        </row>
        <row r="606">
          <cell r="A606">
            <v>1636</v>
          </cell>
          <cell r="B606" t="str">
            <v>Dobbin TS</v>
          </cell>
        </row>
        <row r="607">
          <cell r="A607">
            <v>1637</v>
          </cell>
          <cell r="B607" t="str">
            <v>Dobbin TS</v>
          </cell>
        </row>
        <row r="608">
          <cell r="A608">
            <v>1638</v>
          </cell>
          <cell r="B608" t="str">
            <v>Dobbin TS</v>
          </cell>
        </row>
        <row r="609">
          <cell r="A609">
            <v>1639</v>
          </cell>
          <cell r="B609" t="str">
            <v>Dobbin TS</v>
          </cell>
        </row>
        <row r="610">
          <cell r="A610">
            <v>1642</v>
          </cell>
          <cell r="B610" t="str">
            <v>Dobbin TS</v>
          </cell>
        </row>
        <row r="611">
          <cell r="A611">
            <v>1644</v>
          </cell>
          <cell r="B611" t="str">
            <v>Frontenac TS</v>
          </cell>
        </row>
        <row r="612">
          <cell r="A612">
            <v>1648</v>
          </cell>
          <cell r="B612" t="str">
            <v>Frontenac TS</v>
          </cell>
        </row>
        <row r="613">
          <cell r="A613">
            <v>1649</v>
          </cell>
          <cell r="B613" t="str">
            <v>Frontenac TS</v>
          </cell>
        </row>
        <row r="614">
          <cell r="A614">
            <v>1650</v>
          </cell>
          <cell r="B614" t="str">
            <v>Gardiner TS</v>
          </cell>
        </row>
        <row r="615">
          <cell r="A615">
            <v>1652</v>
          </cell>
          <cell r="B615" t="str">
            <v>Gardiner TS</v>
          </cell>
        </row>
        <row r="616">
          <cell r="A616">
            <v>1653</v>
          </cell>
          <cell r="B616" t="str">
            <v>Gardiner TS</v>
          </cell>
        </row>
        <row r="617">
          <cell r="A617">
            <v>1656</v>
          </cell>
          <cell r="B617" t="str">
            <v>Greely DS</v>
          </cell>
        </row>
        <row r="618">
          <cell r="A618">
            <v>1657</v>
          </cell>
          <cell r="B618" t="str">
            <v>Harrowsmith DS</v>
          </cell>
        </row>
        <row r="619">
          <cell r="A619">
            <v>1658</v>
          </cell>
          <cell r="B619" t="str">
            <v>Havelock TS</v>
          </cell>
        </row>
        <row r="620">
          <cell r="A620">
            <v>1659</v>
          </cell>
          <cell r="B620" t="str">
            <v>Havelock TS</v>
          </cell>
        </row>
        <row r="621">
          <cell r="A621">
            <v>1660</v>
          </cell>
          <cell r="B621" t="str">
            <v>Havelock TS</v>
          </cell>
        </row>
        <row r="622">
          <cell r="A622">
            <v>1661</v>
          </cell>
          <cell r="B622" t="str">
            <v>Hinchinbrooke DS</v>
          </cell>
        </row>
        <row r="623">
          <cell r="A623">
            <v>1662</v>
          </cell>
          <cell r="B623" t="str">
            <v>Hinchinbrooke DS</v>
          </cell>
        </row>
        <row r="624">
          <cell r="A624">
            <v>1663</v>
          </cell>
          <cell r="B624" t="str">
            <v>Hinchinbrooke SS</v>
          </cell>
        </row>
        <row r="625">
          <cell r="A625">
            <v>1664</v>
          </cell>
          <cell r="B625" t="str">
            <v>Enbridge PL Card CTS</v>
          </cell>
        </row>
        <row r="626">
          <cell r="A626">
            <v>1665</v>
          </cell>
          <cell r="B626" t="str">
            <v>Enbridge PL Hilt CTS</v>
          </cell>
        </row>
        <row r="627">
          <cell r="A627">
            <v>1666</v>
          </cell>
          <cell r="B627" t="str">
            <v>Ivaco TS</v>
          </cell>
        </row>
        <row r="628">
          <cell r="A628">
            <v>1667</v>
          </cell>
          <cell r="B628" t="str">
            <v>Jasper DS</v>
          </cell>
        </row>
        <row r="629">
          <cell r="A629">
            <v>1669</v>
          </cell>
          <cell r="B629" t="str">
            <v>Lafarge Bath CTS</v>
          </cell>
        </row>
        <row r="630">
          <cell r="A630">
            <v>1670</v>
          </cell>
          <cell r="B630" t="str">
            <v>Lennox TS</v>
          </cell>
        </row>
        <row r="631">
          <cell r="A631">
            <v>1671</v>
          </cell>
          <cell r="B631" t="str">
            <v>Lennox TS</v>
          </cell>
        </row>
        <row r="632">
          <cell r="A632">
            <v>1672</v>
          </cell>
          <cell r="B632" t="str">
            <v>Jasper DS</v>
          </cell>
        </row>
        <row r="633">
          <cell r="A633">
            <v>1673</v>
          </cell>
          <cell r="B633" t="str">
            <v>Lennox TS</v>
          </cell>
        </row>
        <row r="634">
          <cell r="A634">
            <v>1676</v>
          </cell>
          <cell r="B634" t="str">
            <v>Ivaco TS</v>
          </cell>
        </row>
        <row r="635">
          <cell r="A635">
            <v>1677</v>
          </cell>
          <cell r="B635" t="str">
            <v>Ivaco TS</v>
          </cell>
        </row>
        <row r="636">
          <cell r="A636">
            <v>1678</v>
          </cell>
          <cell r="B636" t="str">
            <v>Lennox TS</v>
          </cell>
        </row>
        <row r="637">
          <cell r="A637">
            <v>1692</v>
          </cell>
          <cell r="B637" t="str">
            <v>Lodgeroom DS</v>
          </cell>
        </row>
        <row r="638">
          <cell r="A638">
            <v>1694</v>
          </cell>
          <cell r="B638" t="str">
            <v>Longueuil TS</v>
          </cell>
        </row>
        <row r="639">
          <cell r="A639">
            <v>1695</v>
          </cell>
          <cell r="B639" t="str">
            <v>Longueuil TS</v>
          </cell>
        </row>
        <row r="640">
          <cell r="A640">
            <v>1696</v>
          </cell>
          <cell r="B640" t="str">
            <v>Longueuil TS</v>
          </cell>
        </row>
        <row r="641">
          <cell r="A641">
            <v>1697</v>
          </cell>
          <cell r="B641" t="str">
            <v>Marionville DS</v>
          </cell>
        </row>
        <row r="642">
          <cell r="A642">
            <v>1698</v>
          </cell>
          <cell r="B642" t="str">
            <v>Mazinaw DS</v>
          </cell>
        </row>
        <row r="643">
          <cell r="A643">
            <v>1699</v>
          </cell>
          <cell r="B643" t="str">
            <v>Mazinaw DS</v>
          </cell>
        </row>
        <row r="644">
          <cell r="A644">
            <v>1700</v>
          </cell>
          <cell r="B644" t="str">
            <v>Morrisburg TS</v>
          </cell>
        </row>
        <row r="645">
          <cell r="A645">
            <v>1701</v>
          </cell>
          <cell r="B645" t="str">
            <v>Morrisburg TS</v>
          </cell>
        </row>
        <row r="646">
          <cell r="A646">
            <v>1702</v>
          </cell>
          <cell r="B646" t="str">
            <v>Morrisburg TS</v>
          </cell>
        </row>
        <row r="647">
          <cell r="A647">
            <v>1703</v>
          </cell>
          <cell r="B647" t="str">
            <v>Morrisburg TS</v>
          </cell>
        </row>
        <row r="648">
          <cell r="A648">
            <v>1704</v>
          </cell>
          <cell r="B648" t="str">
            <v>Morrisburg TS</v>
          </cell>
        </row>
        <row r="649">
          <cell r="A649">
            <v>1705</v>
          </cell>
          <cell r="B649" t="str">
            <v>Napanee TS</v>
          </cell>
        </row>
        <row r="650">
          <cell r="A650">
            <v>1706</v>
          </cell>
          <cell r="B650" t="str">
            <v>Napanee TS</v>
          </cell>
        </row>
        <row r="651">
          <cell r="A651">
            <v>1707</v>
          </cell>
          <cell r="B651" t="str">
            <v>Napanee TS</v>
          </cell>
        </row>
        <row r="652">
          <cell r="A652">
            <v>1708</v>
          </cell>
          <cell r="B652" t="str">
            <v>Napanee TS</v>
          </cell>
        </row>
        <row r="653">
          <cell r="A653">
            <v>1709</v>
          </cell>
          <cell r="B653" t="str">
            <v>Napanee TS</v>
          </cell>
        </row>
        <row r="654">
          <cell r="A654">
            <v>1712</v>
          </cell>
          <cell r="B654" t="str">
            <v>Newington DS</v>
          </cell>
        </row>
        <row r="655">
          <cell r="A655">
            <v>1713</v>
          </cell>
          <cell r="B655" t="str">
            <v>Hydro Agri Maitl CTS</v>
          </cell>
        </row>
        <row r="656">
          <cell r="A656">
            <v>1716</v>
          </cell>
          <cell r="B656" t="str">
            <v>Northbrook DS</v>
          </cell>
        </row>
        <row r="657">
          <cell r="A657">
            <v>1717</v>
          </cell>
          <cell r="B657" t="str">
            <v>Otonabee TS</v>
          </cell>
        </row>
        <row r="658">
          <cell r="A658">
            <v>1718</v>
          </cell>
          <cell r="B658" t="str">
            <v>Otonabee TS</v>
          </cell>
        </row>
        <row r="659">
          <cell r="A659">
            <v>1719</v>
          </cell>
          <cell r="B659" t="str">
            <v>Otonabee TS</v>
          </cell>
        </row>
        <row r="660">
          <cell r="A660">
            <v>1720</v>
          </cell>
          <cell r="B660" t="str">
            <v>Otonabee TS</v>
          </cell>
        </row>
        <row r="661">
          <cell r="A661">
            <v>1721</v>
          </cell>
          <cell r="B661" t="str">
            <v>Otonabee TS</v>
          </cell>
        </row>
        <row r="662">
          <cell r="A662">
            <v>1722</v>
          </cell>
          <cell r="B662" t="str">
            <v>Otonabee TS</v>
          </cell>
        </row>
        <row r="663">
          <cell r="A663">
            <v>1723</v>
          </cell>
          <cell r="B663" t="str">
            <v>Picton TS</v>
          </cell>
        </row>
        <row r="664">
          <cell r="A664">
            <v>1724</v>
          </cell>
          <cell r="B664" t="str">
            <v>Picton TS</v>
          </cell>
        </row>
        <row r="665">
          <cell r="A665">
            <v>1725</v>
          </cell>
          <cell r="B665" t="str">
            <v>Picton TS</v>
          </cell>
        </row>
        <row r="666">
          <cell r="A666">
            <v>1730</v>
          </cell>
          <cell r="B666" t="str">
            <v>Sharbot DS</v>
          </cell>
        </row>
        <row r="667">
          <cell r="A667">
            <v>1731</v>
          </cell>
          <cell r="B667" t="str">
            <v>Sharbot DS</v>
          </cell>
        </row>
        <row r="668">
          <cell r="A668">
            <v>1732</v>
          </cell>
          <cell r="B668" t="str">
            <v>Sharbot DS</v>
          </cell>
        </row>
        <row r="669">
          <cell r="A669">
            <v>1733</v>
          </cell>
          <cell r="B669" t="str">
            <v>Sidney TS</v>
          </cell>
        </row>
        <row r="670">
          <cell r="A670">
            <v>1735</v>
          </cell>
          <cell r="B670" t="str">
            <v>Sidney TS</v>
          </cell>
        </row>
        <row r="671">
          <cell r="A671">
            <v>1736</v>
          </cell>
          <cell r="B671" t="str">
            <v>Sidney TS</v>
          </cell>
        </row>
        <row r="672">
          <cell r="A672">
            <v>1737</v>
          </cell>
          <cell r="B672" t="str">
            <v>Sidney TS</v>
          </cell>
        </row>
        <row r="673">
          <cell r="A673">
            <v>1738</v>
          </cell>
          <cell r="B673" t="str">
            <v>Sidney TS</v>
          </cell>
        </row>
        <row r="674">
          <cell r="A674">
            <v>1746</v>
          </cell>
          <cell r="B674" t="str">
            <v>St.Isidore TS</v>
          </cell>
        </row>
        <row r="675">
          <cell r="A675">
            <v>1747</v>
          </cell>
          <cell r="B675" t="str">
            <v>St.Isidore TS</v>
          </cell>
        </row>
        <row r="676">
          <cell r="A676">
            <v>1748</v>
          </cell>
          <cell r="B676" t="str">
            <v>St.Isidore TS</v>
          </cell>
        </row>
        <row r="677">
          <cell r="A677">
            <v>1749</v>
          </cell>
          <cell r="B677" t="str">
            <v>St.Lawrence TS</v>
          </cell>
        </row>
        <row r="678">
          <cell r="A678">
            <v>1751</v>
          </cell>
          <cell r="B678" t="str">
            <v>St.Lawrence TS</v>
          </cell>
        </row>
        <row r="679">
          <cell r="A679">
            <v>1752</v>
          </cell>
          <cell r="B679" t="str">
            <v>St.Lawrence TS</v>
          </cell>
        </row>
        <row r="680">
          <cell r="A680">
            <v>1753</v>
          </cell>
          <cell r="B680" t="str">
            <v>St.Lawrence TS</v>
          </cell>
        </row>
        <row r="681">
          <cell r="A681">
            <v>1756</v>
          </cell>
          <cell r="B681" t="str">
            <v>St.Lawrence TS</v>
          </cell>
        </row>
        <row r="682">
          <cell r="A682">
            <v>1757</v>
          </cell>
          <cell r="B682" t="str">
            <v>St.Lawrence TS</v>
          </cell>
        </row>
        <row r="683">
          <cell r="A683">
            <v>1758</v>
          </cell>
          <cell r="B683" t="str">
            <v>St.Lawrence TS</v>
          </cell>
        </row>
        <row r="684">
          <cell r="A684">
            <v>1759</v>
          </cell>
          <cell r="B684" t="str">
            <v>St.Lawrence TS</v>
          </cell>
        </row>
        <row r="685">
          <cell r="A685">
            <v>1760</v>
          </cell>
          <cell r="B685" t="str">
            <v>St.Lawrence TS</v>
          </cell>
        </row>
        <row r="686">
          <cell r="A686">
            <v>1762</v>
          </cell>
          <cell r="B686" t="str">
            <v>TCPL Cobourg CTS</v>
          </cell>
        </row>
        <row r="687">
          <cell r="A687">
            <v>1763</v>
          </cell>
          <cell r="B687" t="str">
            <v>TCPL Pump Stn. CTS</v>
          </cell>
        </row>
        <row r="688">
          <cell r="A688">
            <v>1766</v>
          </cell>
          <cell r="B688" t="str">
            <v>Dobbin TS</v>
          </cell>
        </row>
        <row r="689">
          <cell r="A689">
            <v>1767</v>
          </cell>
          <cell r="B689" t="str">
            <v>Dobbin TS</v>
          </cell>
        </row>
        <row r="690">
          <cell r="A690">
            <v>1768</v>
          </cell>
          <cell r="B690" t="str">
            <v>Gardiner TS</v>
          </cell>
        </row>
        <row r="691">
          <cell r="A691">
            <v>1769</v>
          </cell>
          <cell r="B691" t="str">
            <v>St.Isidore TS</v>
          </cell>
        </row>
        <row r="692">
          <cell r="A692">
            <v>1770</v>
          </cell>
          <cell r="B692" t="str">
            <v>St.Isidore TS</v>
          </cell>
        </row>
        <row r="693">
          <cell r="A693">
            <v>1771</v>
          </cell>
          <cell r="B693" t="str">
            <v>St.Lawrence TS</v>
          </cell>
        </row>
        <row r="694">
          <cell r="A694">
            <v>1772</v>
          </cell>
          <cell r="B694" t="str">
            <v>Chesterville TS</v>
          </cell>
        </row>
        <row r="695">
          <cell r="A695">
            <v>1773</v>
          </cell>
          <cell r="B695" t="str">
            <v>Chesterville TS</v>
          </cell>
        </row>
        <row r="696">
          <cell r="A696">
            <v>1776</v>
          </cell>
          <cell r="B696" t="str">
            <v>Casco CTS</v>
          </cell>
        </row>
        <row r="697">
          <cell r="A697">
            <v>1777</v>
          </cell>
          <cell r="B697" t="str">
            <v>Casco CTS</v>
          </cell>
        </row>
        <row r="698">
          <cell r="A698">
            <v>1778</v>
          </cell>
          <cell r="B698" t="str">
            <v>Casco CTS</v>
          </cell>
        </row>
        <row r="699">
          <cell r="A699">
            <v>1779</v>
          </cell>
          <cell r="B699" t="str">
            <v>Crosby TS</v>
          </cell>
        </row>
        <row r="700">
          <cell r="A700">
            <v>1780</v>
          </cell>
          <cell r="B700" t="str">
            <v>Ivaco TS</v>
          </cell>
        </row>
        <row r="701">
          <cell r="A701">
            <v>1781</v>
          </cell>
          <cell r="B701" t="str">
            <v>Ivaco TS</v>
          </cell>
        </row>
        <row r="702">
          <cell r="A702">
            <v>1782</v>
          </cell>
          <cell r="B702" t="str">
            <v>Ivaco TS</v>
          </cell>
        </row>
        <row r="703">
          <cell r="A703">
            <v>1901</v>
          </cell>
          <cell r="B703" t="str">
            <v>Lennox TGS</v>
          </cell>
        </row>
        <row r="704">
          <cell r="A704">
            <v>1902</v>
          </cell>
          <cell r="B704" t="str">
            <v>Lennox TGS</v>
          </cell>
        </row>
        <row r="705">
          <cell r="A705">
            <v>1903</v>
          </cell>
          <cell r="B705" t="str">
            <v>Lennox TGS</v>
          </cell>
        </row>
        <row r="706">
          <cell r="A706">
            <v>1904</v>
          </cell>
          <cell r="B706" t="str">
            <v>Lennox TGS</v>
          </cell>
        </row>
        <row r="707">
          <cell r="A707">
            <v>1905</v>
          </cell>
          <cell r="B707" t="str">
            <v>Lennox TGS</v>
          </cell>
        </row>
        <row r="708">
          <cell r="A708">
            <v>1906</v>
          </cell>
          <cell r="B708" t="str">
            <v>Lennox TGS</v>
          </cell>
        </row>
        <row r="709">
          <cell r="A709">
            <v>1907</v>
          </cell>
          <cell r="B709" t="str">
            <v>Lennox TGS</v>
          </cell>
        </row>
        <row r="710">
          <cell r="A710">
            <v>1908</v>
          </cell>
          <cell r="B710" t="str">
            <v>Lennox TGS</v>
          </cell>
        </row>
        <row r="711">
          <cell r="A711">
            <v>1909</v>
          </cell>
          <cell r="B711" t="str">
            <v>Lennox TGS</v>
          </cell>
        </row>
        <row r="712">
          <cell r="A712">
            <v>1910</v>
          </cell>
          <cell r="B712" t="str">
            <v>Lennox TGS</v>
          </cell>
        </row>
        <row r="713">
          <cell r="A713">
            <v>1911</v>
          </cell>
          <cell r="B713" t="str">
            <v>Lennox TGS</v>
          </cell>
        </row>
        <row r="714">
          <cell r="A714">
            <v>1912</v>
          </cell>
          <cell r="B714" t="str">
            <v>Lennox TGS</v>
          </cell>
        </row>
        <row r="715">
          <cell r="A715">
            <v>1913</v>
          </cell>
          <cell r="B715" t="str">
            <v>Lennox TGS</v>
          </cell>
        </row>
        <row r="716">
          <cell r="A716">
            <v>1914</v>
          </cell>
          <cell r="B716" t="str">
            <v>Lennox TGS</v>
          </cell>
        </row>
        <row r="717">
          <cell r="A717">
            <v>1915</v>
          </cell>
          <cell r="B717" t="str">
            <v>Lennox TGS</v>
          </cell>
        </row>
        <row r="718">
          <cell r="A718">
            <v>1916</v>
          </cell>
          <cell r="B718" t="str">
            <v>Lennox TGS</v>
          </cell>
        </row>
        <row r="719">
          <cell r="A719">
            <v>1917</v>
          </cell>
          <cell r="B719" t="str">
            <v>Lennox TGS</v>
          </cell>
        </row>
        <row r="720">
          <cell r="A720">
            <v>1918</v>
          </cell>
          <cell r="B720" t="str">
            <v>Lennox TGS</v>
          </cell>
        </row>
        <row r="721">
          <cell r="A721">
            <v>1919</v>
          </cell>
          <cell r="B721" t="str">
            <v>Lennox TGS</v>
          </cell>
        </row>
        <row r="722">
          <cell r="A722">
            <v>1920</v>
          </cell>
          <cell r="B722" t="str">
            <v>Lennox TGS</v>
          </cell>
        </row>
        <row r="723">
          <cell r="A723">
            <v>1921</v>
          </cell>
          <cell r="B723" t="str">
            <v>Lennox TGS</v>
          </cell>
        </row>
        <row r="724">
          <cell r="A724">
            <v>1922</v>
          </cell>
          <cell r="B724" t="str">
            <v>Lennox TGS</v>
          </cell>
        </row>
        <row r="725">
          <cell r="A725">
            <v>1930</v>
          </cell>
          <cell r="B725" t="str">
            <v>Saunders GS</v>
          </cell>
        </row>
        <row r="726">
          <cell r="A726">
            <v>1931</v>
          </cell>
          <cell r="B726" t="str">
            <v>Saunders GS</v>
          </cell>
        </row>
        <row r="727">
          <cell r="A727">
            <v>1932</v>
          </cell>
          <cell r="B727" t="str">
            <v>Saunders GS</v>
          </cell>
        </row>
        <row r="728">
          <cell r="A728">
            <v>1933</v>
          </cell>
          <cell r="B728" t="str">
            <v>Saunders GS</v>
          </cell>
        </row>
        <row r="729">
          <cell r="A729">
            <v>1934</v>
          </cell>
          <cell r="B729" t="str">
            <v>Saunders GS</v>
          </cell>
        </row>
        <row r="730">
          <cell r="A730">
            <v>1935</v>
          </cell>
          <cell r="B730" t="str">
            <v>Saunders GS</v>
          </cell>
        </row>
        <row r="731">
          <cell r="A731">
            <v>1936</v>
          </cell>
          <cell r="B731" t="str">
            <v>Saunders GS</v>
          </cell>
        </row>
        <row r="732">
          <cell r="A732">
            <v>1937</v>
          </cell>
          <cell r="B732" t="str">
            <v>Saunders GS</v>
          </cell>
        </row>
        <row r="733">
          <cell r="A733">
            <v>1938</v>
          </cell>
          <cell r="B733" t="str">
            <v>Saunders GS</v>
          </cell>
        </row>
        <row r="734">
          <cell r="A734">
            <v>1939</v>
          </cell>
          <cell r="B734" t="str">
            <v>Saunders GS</v>
          </cell>
        </row>
        <row r="735">
          <cell r="A735">
            <v>1940</v>
          </cell>
          <cell r="B735" t="str">
            <v>Saunders GS</v>
          </cell>
        </row>
        <row r="736">
          <cell r="A736">
            <v>1941</v>
          </cell>
          <cell r="B736" t="str">
            <v>Saunders GS</v>
          </cell>
        </row>
        <row r="737">
          <cell r="A737">
            <v>1950</v>
          </cell>
          <cell r="B737" t="str">
            <v>Cardinal Power CGS</v>
          </cell>
        </row>
        <row r="738">
          <cell r="A738">
            <v>1951</v>
          </cell>
          <cell r="B738" t="str">
            <v>Cardinal Power CGS</v>
          </cell>
        </row>
        <row r="739">
          <cell r="A739">
            <v>1953</v>
          </cell>
          <cell r="B739" t="str">
            <v>AES CGS</v>
          </cell>
        </row>
        <row r="740">
          <cell r="A740">
            <v>1954</v>
          </cell>
          <cell r="B740" t="str">
            <v>AES CGS</v>
          </cell>
        </row>
        <row r="741">
          <cell r="A741">
            <v>2000</v>
          </cell>
          <cell r="B741" t="str">
            <v>Bowmanville SS</v>
          </cell>
        </row>
        <row r="742">
          <cell r="A742">
            <v>2002</v>
          </cell>
          <cell r="B742" t="str">
            <v>Cherrywood TS</v>
          </cell>
        </row>
        <row r="743">
          <cell r="A743">
            <v>2003</v>
          </cell>
          <cell r="B743" t="str">
            <v>Darlington NGS A</v>
          </cell>
        </row>
        <row r="744">
          <cell r="A744">
            <v>2004</v>
          </cell>
          <cell r="B744" t="str">
            <v>Darlington NGS A</v>
          </cell>
        </row>
        <row r="745">
          <cell r="A745">
            <v>2005</v>
          </cell>
          <cell r="B745" t="str">
            <v>Darlington NGS A</v>
          </cell>
        </row>
        <row r="746">
          <cell r="A746">
            <v>2006</v>
          </cell>
          <cell r="B746" t="str">
            <v>Darlington NGS A</v>
          </cell>
        </row>
        <row r="747">
          <cell r="A747">
            <v>2007</v>
          </cell>
          <cell r="B747" t="str">
            <v>Darlington NGS A</v>
          </cell>
        </row>
        <row r="748">
          <cell r="A748">
            <v>2008</v>
          </cell>
          <cell r="B748" t="str">
            <v>Darlington NGS A</v>
          </cell>
        </row>
        <row r="749">
          <cell r="A749">
            <v>2009</v>
          </cell>
          <cell r="B749" t="str">
            <v>Darlington NGS A</v>
          </cell>
        </row>
        <row r="750">
          <cell r="A750">
            <v>2010</v>
          </cell>
          <cell r="B750" t="str">
            <v>Darlington NGS A</v>
          </cell>
        </row>
        <row r="751">
          <cell r="A751">
            <v>2011</v>
          </cell>
          <cell r="B751" t="str">
            <v>C550V/C551V CHRY JCT</v>
          </cell>
        </row>
        <row r="752">
          <cell r="A752">
            <v>2012</v>
          </cell>
          <cell r="B752" t="str">
            <v>C550V/C551V CHRY JCT</v>
          </cell>
        </row>
        <row r="753">
          <cell r="A753">
            <v>2013</v>
          </cell>
          <cell r="B753" t="str">
            <v>C550V/C551V 93 JCT</v>
          </cell>
        </row>
        <row r="754">
          <cell r="A754">
            <v>2014</v>
          </cell>
          <cell r="B754" t="str">
            <v>C550V/C551V 93 JCT</v>
          </cell>
        </row>
        <row r="755">
          <cell r="A755">
            <v>2015</v>
          </cell>
          <cell r="B755" t="str">
            <v>Milton SS</v>
          </cell>
        </row>
        <row r="756">
          <cell r="A756">
            <v>2100</v>
          </cell>
          <cell r="B756" t="str">
            <v>Cherrywood TS</v>
          </cell>
        </row>
        <row r="757">
          <cell r="A757">
            <v>2101</v>
          </cell>
          <cell r="B757" t="str">
            <v>Cherrywood TS</v>
          </cell>
        </row>
        <row r="758">
          <cell r="A758">
            <v>2102</v>
          </cell>
          <cell r="B758" t="str">
            <v>Cherrywood TS</v>
          </cell>
        </row>
        <row r="759">
          <cell r="A759">
            <v>2103</v>
          </cell>
          <cell r="B759" t="str">
            <v>Cherrywood TS</v>
          </cell>
        </row>
        <row r="760">
          <cell r="A760">
            <v>2104</v>
          </cell>
          <cell r="B760" t="str">
            <v>Pickering A SS</v>
          </cell>
        </row>
        <row r="761">
          <cell r="A761">
            <v>2105</v>
          </cell>
          <cell r="B761" t="str">
            <v>Pickering A SS</v>
          </cell>
        </row>
        <row r="762">
          <cell r="A762">
            <v>2106</v>
          </cell>
          <cell r="B762" t="str">
            <v>Pickering B SS</v>
          </cell>
        </row>
        <row r="763">
          <cell r="A763">
            <v>2107</v>
          </cell>
          <cell r="B763" t="str">
            <v>Pickering B SS</v>
          </cell>
        </row>
        <row r="764">
          <cell r="A764">
            <v>2120</v>
          </cell>
          <cell r="B764" t="str">
            <v>Agincourt JCT</v>
          </cell>
        </row>
        <row r="765">
          <cell r="A765">
            <v>2121</v>
          </cell>
          <cell r="B765" t="str">
            <v>Agincourt JCT</v>
          </cell>
        </row>
        <row r="766">
          <cell r="A766">
            <v>2122</v>
          </cell>
          <cell r="B766" t="str">
            <v>Agincourt JCT</v>
          </cell>
        </row>
        <row r="767">
          <cell r="A767">
            <v>2123</v>
          </cell>
          <cell r="B767" t="str">
            <v>Agincourt TS</v>
          </cell>
        </row>
        <row r="768">
          <cell r="A768">
            <v>2124</v>
          </cell>
          <cell r="B768" t="str">
            <v>Agincourt TS</v>
          </cell>
        </row>
        <row r="769">
          <cell r="A769">
            <v>2125</v>
          </cell>
          <cell r="B769" t="str">
            <v>Armitage TS</v>
          </cell>
        </row>
        <row r="770">
          <cell r="A770">
            <v>2126</v>
          </cell>
          <cell r="B770" t="str">
            <v>Armitage TS</v>
          </cell>
        </row>
        <row r="771">
          <cell r="A771">
            <v>2127</v>
          </cell>
          <cell r="B771" t="str">
            <v>Atlantic Packgng CTS</v>
          </cell>
        </row>
        <row r="772">
          <cell r="A772">
            <v>2128</v>
          </cell>
          <cell r="B772" t="str">
            <v>Atlantic Packgng CTS</v>
          </cell>
        </row>
        <row r="773">
          <cell r="A773">
            <v>2129</v>
          </cell>
          <cell r="B773" t="str">
            <v>Beaverton JCT</v>
          </cell>
        </row>
        <row r="774">
          <cell r="A774">
            <v>2130</v>
          </cell>
          <cell r="B774" t="str">
            <v>Beaverton JCT</v>
          </cell>
        </row>
        <row r="775">
          <cell r="A775">
            <v>2131</v>
          </cell>
          <cell r="B775" t="str">
            <v>Beaverton TS</v>
          </cell>
        </row>
        <row r="776">
          <cell r="A776">
            <v>2132</v>
          </cell>
          <cell r="B776" t="str">
            <v>Beaverton TS</v>
          </cell>
        </row>
        <row r="777">
          <cell r="A777">
            <v>2133</v>
          </cell>
          <cell r="B777" t="str">
            <v>Bermondsey TS</v>
          </cell>
        </row>
        <row r="778">
          <cell r="A778">
            <v>2134</v>
          </cell>
          <cell r="B778" t="str">
            <v>Bermondsey TS</v>
          </cell>
        </row>
        <row r="779">
          <cell r="A779">
            <v>2135</v>
          </cell>
          <cell r="B779" t="str">
            <v>Brown Hill TS</v>
          </cell>
        </row>
        <row r="780">
          <cell r="A780">
            <v>2136</v>
          </cell>
          <cell r="B780" t="str">
            <v>Brown Hill TS</v>
          </cell>
        </row>
        <row r="781">
          <cell r="A781">
            <v>2137</v>
          </cell>
          <cell r="B781" t="str">
            <v>Brown Hill TS</v>
          </cell>
        </row>
        <row r="782">
          <cell r="A782">
            <v>2138</v>
          </cell>
          <cell r="B782" t="str">
            <v>Brown Hill TS</v>
          </cell>
        </row>
        <row r="783">
          <cell r="A783">
            <v>2139</v>
          </cell>
          <cell r="B783" t="str">
            <v>Buttonville TS</v>
          </cell>
        </row>
        <row r="784">
          <cell r="A784">
            <v>2140</v>
          </cell>
          <cell r="B784" t="str">
            <v>Buttonville TS</v>
          </cell>
        </row>
        <row r="785">
          <cell r="A785">
            <v>2142</v>
          </cell>
          <cell r="B785" t="str">
            <v>Columbus JCT</v>
          </cell>
        </row>
        <row r="786">
          <cell r="A786">
            <v>2143</v>
          </cell>
          <cell r="B786" t="str">
            <v>Columbus JCT</v>
          </cell>
        </row>
        <row r="787">
          <cell r="A787">
            <v>2150</v>
          </cell>
          <cell r="B787" t="str">
            <v>Duffin JCT</v>
          </cell>
        </row>
        <row r="788">
          <cell r="A788">
            <v>2151</v>
          </cell>
          <cell r="B788" t="str">
            <v>Duffin JCT</v>
          </cell>
        </row>
        <row r="789">
          <cell r="A789">
            <v>2152</v>
          </cell>
          <cell r="B789" t="str">
            <v>Ellesmere JCT</v>
          </cell>
        </row>
        <row r="790">
          <cell r="A790">
            <v>2153</v>
          </cell>
          <cell r="B790" t="str">
            <v>Ellesmere JCT</v>
          </cell>
        </row>
        <row r="791">
          <cell r="A791">
            <v>2154</v>
          </cell>
          <cell r="B791" t="str">
            <v>Ellesmere TS</v>
          </cell>
        </row>
        <row r="792">
          <cell r="A792">
            <v>2155</v>
          </cell>
          <cell r="B792" t="str">
            <v>Ellesmere TS</v>
          </cell>
        </row>
        <row r="793">
          <cell r="A793">
            <v>2156</v>
          </cell>
          <cell r="B793" t="str">
            <v>IBM Markham CTS</v>
          </cell>
        </row>
        <row r="794">
          <cell r="A794">
            <v>2157</v>
          </cell>
          <cell r="B794" t="str">
            <v>IBM Markham CTS</v>
          </cell>
        </row>
        <row r="795">
          <cell r="A795">
            <v>2158</v>
          </cell>
          <cell r="B795" t="str">
            <v>Lasco JCT</v>
          </cell>
        </row>
        <row r="796">
          <cell r="A796">
            <v>2159</v>
          </cell>
          <cell r="B796" t="str">
            <v>Lasco JCT</v>
          </cell>
        </row>
        <row r="797">
          <cell r="A797">
            <v>2160</v>
          </cell>
          <cell r="B797" t="str">
            <v>Lasco CTS</v>
          </cell>
        </row>
        <row r="798">
          <cell r="A798">
            <v>2162</v>
          </cell>
          <cell r="B798" t="str">
            <v>Leaside JCT Idle</v>
          </cell>
        </row>
        <row r="799">
          <cell r="A799">
            <v>2163</v>
          </cell>
          <cell r="B799" t="str">
            <v>Leaside JCT Idle</v>
          </cell>
        </row>
        <row r="800">
          <cell r="A800">
            <v>2164</v>
          </cell>
          <cell r="B800" t="str">
            <v>Leaside JCT Idle</v>
          </cell>
        </row>
        <row r="801">
          <cell r="A801">
            <v>2166</v>
          </cell>
          <cell r="B801" t="str">
            <v>Leaside JCT</v>
          </cell>
        </row>
        <row r="802">
          <cell r="A802">
            <v>2167</v>
          </cell>
          <cell r="B802" t="str">
            <v>Leaside JCT</v>
          </cell>
        </row>
        <row r="803">
          <cell r="A803">
            <v>2172</v>
          </cell>
          <cell r="B803" t="str">
            <v>Leslie Street JCT</v>
          </cell>
        </row>
        <row r="804">
          <cell r="A804">
            <v>2173</v>
          </cell>
          <cell r="B804" t="str">
            <v>Leslie Street JCT</v>
          </cell>
        </row>
        <row r="805">
          <cell r="A805">
            <v>2174</v>
          </cell>
          <cell r="B805" t="str">
            <v>Leslie JCT</v>
          </cell>
        </row>
        <row r="806">
          <cell r="A806">
            <v>2175</v>
          </cell>
          <cell r="B806" t="str">
            <v>Leslie TS</v>
          </cell>
        </row>
        <row r="807">
          <cell r="A807">
            <v>2176</v>
          </cell>
          <cell r="B807" t="str">
            <v>Leslie TS</v>
          </cell>
        </row>
        <row r="808">
          <cell r="A808">
            <v>2177</v>
          </cell>
          <cell r="B808" t="str">
            <v>Leslie JCT</v>
          </cell>
        </row>
        <row r="809">
          <cell r="A809">
            <v>2178</v>
          </cell>
          <cell r="B809" t="str">
            <v>Lindsay TS</v>
          </cell>
        </row>
        <row r="810">
          <cell r="A810">
            <v>2179</v>
          </cell>
          <cell r="B810" t="str">
            <v>Lindsay TS</v>
          </cell>
        </row>
        <row r="811">
          <cell r="A811">
            <v>2180</v>
          </cell>
          <cell r="B811" t="str">
            <v>Malvern TS</v>
          </cell>
        </row>
        <row r="812">
          <cell r="A812">
            <v>2181</v>
          </cell>
          <cell r="B812" t="str">
            <v>Malvern TS</v>
          </cell>
        </row>
        <row r="813">
          <cell r="A813">
            <v>2182</v>
          </cell>
          <cell r="B813" t="str">
            <v>Markham MTS #1</v>
          </cell>
        </row>
        <row r="814">
          <cell r="A814">
            <v>2183</v>
          </cell>
          <cell r="B814" t="str">
            <v>Markham MTS #1</v>
          </cell>
        </row>
        <row r="815">
          <cell r="A815">
            <v>2184</v>
          </cell>
          <cell r="B815" t="str">
            <v>Markham MTS #2</v>
          </cell>
        </row>
        <row r="816">
          <cell r="A816">
            <v>2185</v>
          </cell>
          <cell r="B816" t="str">
            <v>Markham MTS #2</v>
          </cell>
        </row>
        <row r="817">
          <cell r="A817">
            <v>2186</v>
          </cell>
          <cell r="B817" t="str">
            <v>Markham MTS #2 JCT</v>
          </cell>
        </row>
        <row r="818">
          <cell r="A818">
            <v>2187</v>
          </cell>
          <cell r="B818" t="str">
            <v>Markham MTS #2 JCT</v>
          </cell>
        </row>
        <row r="819">
          <cell r="A819">
            <v>2188</v>
          </cell>
          <cell r="B819" t="str">
            <v>Markham MTS #3</v>
          </cell>
        </row>
        <row r="820">
          <cell r="A820">
            <v>2189</v>
          </cell>
          <cell r="B820" t="str">
            <v>Markham MTS #3</v>
          </cell>
        </row>
        <row r="821">
          <cell r="A821">
            <v>2190</v>
          </cell>
          <cell r="B821" t="str">
            <v>Markham MTS #3 JCT</v>
          </cell>
        </row>
        <row r="822">
          <cell r="A822">
            <v>2191</v>
          </cell>
          <cell r="B822" t="str">
            <v>Markham MTS #3 JCT</v>
          </cell>
        </row>
        <row r="823">
          <cell r="A823">
            <v>2196</v>
          </cell>
          <cell r="B823" t="str">
            <v>G.M.Oshawa CTS</v>
          </cell>
        </row>
        <row r="824">
          <cell r="A824">
            <v>2197</v>
          </cell>
          <cell r="B824" t="str">
            <v>G.M.Oshawa CTS</v>
          </cell>
        </row>
        <row r="825">
          <cell r="A825">
            <v>2198</v>
          </cell>
          <cell r="B825" t="str">
            <v>Oshawa Area JCT</v>
          </cell>
        </row>
        <row r="826">
          <cell r="A826">
            <v>2199</v>
          </cell>
          <cell r="B826" t="str">
            <v>Oshawa Area JCT</v>
          </cell>
        </row>
        <row r="827">
          <cell r="A827">
            <v>2202</v>
          </cell>
          <cell r="B827" t="str">
            <v>Richmond Hill MTS #1</v>
          </cell>
        </row>
        <row r="828">
          <cell r="A828">
            <v>2203</v>
          </cell>
          <cell r="B828" t="str">
            <v>Richmond Hill MTS #1</v>
          </cell>
        </row>
        <row r="829">
          <cell r="A829">
            <v>2204</v>
          </cell>
          <cell r="B829" t="str">
            <v>Scarboro JCT</v>
          </cell>
        </row>
        <row r="830">
          <cell r="A830">
            <v>2205</v>
          </cell>
          <cell r="B830" t="str">
            <v>Scarboro JCT</v>
          </cell>
        </row>
        <row r="831">
          <cell r="A831">
            <v>2206</v>
          </cell>
          <cell r="B831" t="str">
            <v>Scarboro JCT</v>
          </cell>
        </row>
        <row r="832">
          <cell r="A832">
            <v>2207</v>
          </cell>
          <cell r="B832" t="str">
            <v>Scarboro JCT</v>
          </cell>
        </row>
        <row r="833">
          <cell r="A833">
            <v>2208</v>
          </cell>
          <cell r="B833" t="str">
            <v>Scarboro JCT</v>
          </cell>
        </row>
        <row r="834">
          <cell r="A834">
            <v>2209</v>
          </cell>
          <cell r="B834" t="str">
            <v>Scarboro JCT</v>
          </cell>
        </row>
        <row r="835">
          <cell r="A835">
            <v>2210</v>
          </cell>
          <cell r="B835" t="str">
            <v>Scarboro JCT</v>
          </cell>
        </row>
        <row r="836">
          <cell r="A836">
            <v>2211</v>
          </cell>
          <cell r="B836" t="str">
            <v>Scarboro TS</v>
          </cell>
        </row>
        <row r="837">
          <cell r="A837">
            <v>2212</v>
          </cell>
          <cell r="B837" t="str">
            <v>Scarboro TS</v>
          </cell>
        </row>
        <row r="838">
          <cell r="A838">
            <v>2213</v>
          </cell>
          <cell r="B838" t="str">
            <v>Scarboro TS</v>
          </cell>
        </row>
        <row r="839">
          <cell r="A839">
            <v>2214</v>
          </cell>
          <cell r="B839" t="str">
            <v>Scarboro TS</v>
          </cell>
        </row>
        <row r="840">
          <cell r="A840">
            <v>2221</v>
          </cell>
          <cell r="B840" t="str">
            <v>Sheppard TS</v>
          </cell>
        </row>
        <row r="841">
          <cell r="A841">
            <v>2222</v>
          </cell>
          <cell r="B841" t="str">
            <v>Sheppard TS</v>
          </cell>
        </row>
        <row r="842">
          <cell r="A842">
            <v>2229</v>
          </cell>
          <cell r="B842" t="str">
            <v>Thornton JCT</v>
          </cell>
        </row>
        <row r="843">
          <cell r="A843">
            <v>2230</v>
          </cell>
          <cell r="B843" t="str">
            <v>Thornton JCT</v>
          </cell>
        </row>
        <row r="844">
          <cell r="A844">
            <v>2231</v>
          </cell>
          <cell r="B844" t="str">
            <v>Thornton TS</v>
          </cell>
        </row>
        <row r="845">
          <cell r="A845">
            <v>2232</v>
          </cell>
          <cell r="B845" t="str">
            <v>Thornton TS</v>
          </cell>
        </row>
        <row r="846">
          <cell r="A846">
            <v>2233</v>
          </cell>
          <cell r="B846" t="str">
            <v>Warden TS</v>
          </cell>
        </row>
        <row r="847">
          <cell r="A847">
            <v>2234</v>
          </cell>
          <cell r="B847" t="str">
            <v>Warden TS</v>
          </cell>
        </row>
        <row r="848">
          <cell r="A848">
            <v>2235</v>
          </cell>
          <cell r="B848" t="str">
            <v>Whitby JCT</v>
          </cell>
        </row>
        <row r="849">
          <cell r="A849">
            <v>2236</v>
          </cell>
          <cell r="B849" t="str">
            <v>Whitby JCT</v>
          </cell>
        </row>
        <row r="850">
          <cell r="A850">
            <v>2239</v>
          </cell>
          <cell r="B850" t="str">
            <v>Whitby TS</v>
          </cell>
        </row>
        <row r="851">
          <cell r="A851">
            <v>2240</v>
          </cell>
          <cell r="B851" t="str">
            <v>Whitby TS</v>
          </cell>
        </row>
        <row r="852">
          <cell r="A852">
            <v>2241</v>
          </cell>
          <cell r="B852" t="str">
            <v>Wilson JCT</v>
          </cell>
        </row>
        <row r="853">
          <cell r="A853">
            <v>2242</v>
          </cell>
          <cell r="B853" t="str">
            <v>Wilson JCT</v>
          </cell>
        </row>
        <row r="854">
          <cell r="A854">
            <v>2243</v>
          </cell>
          <cell r="B854" t="str">
            <v>Wilson TS</v>
          </cell>
        </row>
        <row r="855">
          <cell r="A855">
            <v>2244</v>
          </cell>
          <cell r="B855" t="str">
            <v>Wilson TS</v>
          </cell>
        </row>
        <row r="856">
          <cell r="A856">
            <v>2249</v>
          </cell>
          <cell r="B856" t="str">
            <v>Cherrywood TS</v>
          </cell>
        </row>
        <row r="857">
          <cell r="A857">
            <v>2250</v>
          </cell>
          <cell r="B857" t="str">
            <v>Leaside JCT</v>
          </cell>
        </row>
        <row r="858">
          <cell r="A858">
            <v>2252</v>
          </cell>
          <cell r="B858" t="str">
            <v>Leaside JCT</v>
          </cell>
        </row>
        <row r="859">
          <cell r="A859">
            <v>2253</v>
          </cell>
          <cell r="B859" t="str">
            <v>Cherrywood TS</v>
          </cell>
        </row>
        <row r="860">
          <cell r="A860">
            <v>2266</v>
          </cell>
          <cell r="B860" t="str">
            <v>Agincourt JCT</v>
          </cell>
        </row>
        <row r="861">
          <cell r="A861">
            <v>2267</v>
          </cell>
          <cell r="B861" t="str">
            <v>Cavanagh MTS</v>
          </cell>
        </row>
        <row r="862">
          <cell r="A862">
            <v>2268</v>
          </cell>
          <cell r="B862" t="str">
            <v>Cavanagh MTS</v>
          </cell>
        </row>
        <row r="863">
          <cell r="A863">
            <v>2269</v>
          </cell>
          <cell r="B863" t="str">
            <v>Whitby Cogen JCT</v>
          </cell>
        </row>
        <row r="864">
          <cell r="A864">
            <v>2270</v>
          </cell>
          <cell r="B864" t="str">
            <v>Whitby CGS</v>
          </cell>
        </row>
        <row r="865">
          <cell r="A865">
            <v>2271</v>
          </cell>
          <cell r="B865" t="str">
            <v>Richmond Hill MTS #2</v>
          </cell>
        </row>
        <row r="866">
          <cell r="A866">
            <v>2272</v>
          </cell>
          <cell r="B866" t="str">
            <v>Richmond Hill MTS #2</v>
          </cell>
        </row>
        <row r="867">
          <cell r="A867">
            <v>2273</v>
          </cell>
          <cell r="B867" t="str">
            <v>Richmond Hill JCT</v>
          </cell>
        </row>
        <row r="868">
          <cell r="A868">
            <v>2274</v>
          </cell>
          <cell r="B868" t="str">
            <v>Richmond Hill JCT</v>
          </cell>
        </row>
        <row r="869">
          <cell r="A869">
            <v>2275</v>
          </cell>
          <cell r="B869" t="str">
            <v>Beaver JCT</v>
          </cell>
        </row>
        <row r="870">
          <cell r="A870">
            <v>2276</v>
          </cell>
          <cell r="B870" t="str">
            <v>Beaver JCT</v>
          </cell>
        </row>
        <row r="871">
          <cell r="A871">
            <v>2277</v>
          </cell>
          <cell r="B871" t="str">
            <v>Markham MTS #1 JCT</v>
          </cell>
        </row>
        <row r="872">
          <cell r="A872">
            <v>2278</v>
          </cell>
          <cell r="B872" t="str">
            <v>Markham MTS #1 JCT</v>
          </cell>
        </row>
        <row r="873">
          <cell r="A873">
            <v>2279</v>
          </cell>
          <cell r="B873" t="str">
            <v>Parkway JCT</v>
          </cell>
        </row>
        <row r="874">
          <cell r="A874">
            <v>2280</v>
          </cell>
          <cell r="B874" t="str">
            <v>Parkway JCT</v>
          </cell>
        </row>
        <row r="875">
          <cell r="A875">
            <v>2281</v>
          </cell>
          <cell r="B875" t="str">
            <v>Richmond Hill #2 JCT</v>
          </cell>
        </row>
        <row r="876">
          <cell r="A876">
            <v>2282</v>
          </cell>
          <cell r="B876" t="str">
            <v>Richmond Hill #2 JCT</v>
          </cell>
        </row>
        <row r="877">
          <cell r="A877">
            <v>2283</v>
          </cell>
          <cell r="B877" t="str">
            <v>Atlantic Packgng JCT</v>
          </cell>
        </row>
        <row r="878">
          <cell r="A878">
            <v>2284</v>
          </cell>
          <cell r="B878" t="str">
            <v>Atlantic Packgng JCT</v>
          </cell>
        </row>
        <row r="879">
          <cell r="A879">
            <v>2285</v>
          </cell>
          <cell r="B879" t="str">
            <v>IBM Markham JCT</v>
          </cell>
        </row>
        <row r="880">
          <cell r="A880">
            <v>2286</v>
          </cell>
          <cell r="B880" t="str">
            <v>IBM Markham JCT</v>
          </cell>
        </row>
        <row r="881">
          <cell r="A881">
            <v>2287</v>
          </cell>
          <cell r="B881" t="str">
            <v>Markhm MTS #2 PH JCT</v>
          </cell>
        </row>
        <row r="882">
          <cell r="A882">
            <v>2288</v>
          </cell>
          <cell r="B882" t="str">
            <v>Markhm MTS #2 PH JCT</v>
          </cell>
        </row>
        <row r="883">
          <cell r="A883">
            <v>2289</v>
          </cell>
          <cell r="B883" t="str">
            <v>Markhm MTS #3 PH JCT</v>
          </cell>
        </row>
        <row r="884">
          <cell r="A884">
            <v>2290</v>
          </cell>
          <cell r="B884" t="str">
            <v>Markhm MTS #3 PH JCT</v>
          </cell>
        </row>
        <row r="885">
          <cell r="A885">
            <v>2291</v>
          </cell>
          <cell r="B885" t="str">
            <v>Leslie JCT</v>
          </cell>
        </row>
        <row r="886">
          <cell r="A886">
            <v>2292</v>
          </cell>
          <cell r="B886" t="str">
            <v>Leslie JCT</v>
          </cell>
        </row>
        <row r="887">
          <cell r="A887">
            <v>2293</v>
          </cell>
          <cell r="B887" t="str">
            <v>Leslie JCT</v>
          </cell>
        </row>
        <row r="888">
          <cell r="A888">
            <v>2294</v>
          </cell>
          <cell r="B888" t="str">
            <v>Leslie TS</v>
          </cell>
        </row>
        <row r="889">
          <cell r="A889">
            <v>2300</v>
          </cell>
          <cell r="B889" t="str">
            <v>Dale JCT</v>
          </cell>
        </row>
        <row r="890">
          <cell r="A890">
            <v>2301</v>
          </cell>
          <cell r="B890" t="str">
            <v>Dale JCT</v>
          </cell>
        </row>
        <row r="891">
          <cell r="A891">
            <v>2302</v>
          </cell>
          <cell r="B891" t="str">
            <v>Port Hope JCT</v>
          </cell>
        </row>
        <row r="892">
          <cell r="A892">
            <v>2303</v>
          </cell>
          <cell r="B892" t="str">
            <v>Port Hope TS</v>
          </cell>
        </row>
        <row r="893">
          <cell r="A893">
            <v>2304</v>
          </cell>
          <cell r="B893" t="str">
            <v>Port Hope TS</v>
          </cell>
        </row>
        <row r="894">
          <cell r="A894">
            <v>2305</v>
          </cell>
          <cell r="B894" t="str">
            <v>Scarboro TS</v>
          </cell>
        </row>
        <row r="895">
          <cell r="A895">
            <v>2306</v>
          </cell>
          <cell r="B895" t="str">
            <v>Vernonville JCT</v>
          </cell>
        </row>
        <row r="896">
          <cell r="A896">
            <v>2307</v>
          </cell>
          <cell r="B896" t="str">
            <v>Warden TS</v>
          </cell>
        </row>
        <row r="897">
          <cell r="A897">
            <v>2308</v>
          </cell>
          <cell r="B897" t="str">
            <v>Warden TS</v>
          </cell>
        </row>
        <row r="898">
          <cell r="A898">
            <v>2309</v>
          </cell>
          <cell r="B898" t="str">
            <v>Cherrywood TS</v>
          </cell>
        </row>
        <row r="899">
          <cell r="A899">
            <v>2310</v>
          </cell>
          <cell r="B899" t="str">
            <v>Leaside JCT Idle</v>
          </cell>
        </row>
        <row r="900">
          <cell r="A900">
            <v>2311</v>
          </cell>
          <cell r="B900" t="str">
            <v>Leaside JCT Idle</v>
          </cell>
        </row>
        <row r="901">
          <cell r="A901">
            <v>2312</v>
          </cell>
          <cell r="B901" t="str">
            <v>Oshawa TS</v>
          </cell>
        </row>
        <row r="902">
          <cell r="A902">
            <v>2313</v>
          </cell>
          <cell r="B902" t="str">
            <v>Scarboro JCT Idle</v>
          </cell>
        </row>
        <row r="903">
          <cell r="A903">
            <v>2314</v>
          </cell>
          <cell r="B903" t="str">
            <v>Scarboro JCT Idle</v>
          </cell>
        </row>
        <row r="904">
          <cell r="A904">
            <v>2315</v>
          </cell>
          <cell r="B904" t="str">
            <v>Port Hope JCT</v>
          </cell>
        </row>
        <row r="905">
          <cell r="A905">
            <v>2600</v>
          </cell>
          <cell r="B905" t="str">
            <v>Agincourt TS</v>
          </cell>
        </row>
        <row r="906">
          <cell r="A906">
            <v>2601</v>
          </cell>
          <cell r="B906" t="str">
            <v>Agincourt TS</v>
          </cell>
        </row>
        <row r="907">
          <cell r="A907">
            <v>2602</v>
          </cell>
          <cell r="B907" t="str">
            <v>Cavanagh MTS</v>
          </cell>
        </row>
        <row r="908">
          <cell r="A908">
            <v>2603</v>
          </cell>
          <cell r="B908" t="str">
            <v>Cavanagh MTS</v>
          </cell>
        </row>
        <row r="909">
          <cell r="A909">
            <v>2604</v>
          </cell>
          <cell r="B909" t="str">
            <v>Agincourt TS</v>
          </cell>
        </row>
        <row r="910">
          <cell r="A910">
            <v>2605</v>
          </cell>
          <cell r="B910" t="str">
            <v>Agincourt TS</v>
          </cell>
        </row>
        <row r="911">
          <cell r="A911">
            <v>2606</v>
          </cell>
          <cell r="B911" t="str">
            <v>Cavanagh MTS</v>
          </cell>
        </row>
        <row r="912">
          <cell r="A912">
            <v>2607</v>
          </cell>
          <cell r="B912" t="str">
            <v>Cavanagh MTS</v>
          </cell>
        </row>
        <row r="913">
          <cell r="A913">
            <v>2608</v>
          </cell>
          <cell r="B913" t="str">
            <v>Armitage TS</v>
          </cell>
        </row>
        <row r="914">
          <cell r="A914">
            <v>2610</v>
          </cell>
          <cell r="B914" t="str">
            <v>Armitage TS</v>
          </cell>
        </row>
        <row r="915">
          <cell r="A915">
            <v>2612</v>
          </cell>
          <cell r="B915" t="str">
            <v>Armitage TS</v>
          </cell>
        </row>
        <row r="916">
          <cell r="A916">
            <v>2613</v>
          </cell>
          <cell r="B916" t="str">
            <v>Armitage TS</v>
          </cell>
        </row>
        <row r="917">
          <cell r="A917">
            <v>2614</v>
          </cell>
          <cell r="B917" t="str">
            <v>Armitage TS</v>
          </cell>
        </row>
        <row r="918">
          <cell r="A918">
            <v>2615</v>
          </cell>
          <cell r="B918" t="str">
            <v>Armitage TS</v>
          </cell>
        </row>
        <row r="919">
          <cell r="A919">
            <v>2616</v>
          </cell>
          <cell r="B919" t="str">
            <v>Atlantic Packgng CTS</v>
          </cell>
        </row>
        <row r="920">
          <cell r="A920">
            <v>2617</v>
          </cell>
          <cell r="B920" t="str">
            <v>Beaverton TS</v>
          </cell>
        </row>
        <row r="921">
          <cell r="A921">
            <v>2619</v>
          </cell>
          <cell r="B921" t="str">
            <v>Beaverton TS</v>
          </cell>
        </row>
        <row r="922">
          <cell r="A922">
            <v>2620</v>
          </cell>
          <cell r="B922" t="str">
            <v>Beaverton TS</v>
          </cell>
        </row>
        <row r="923">
          <cell r="A923">
            <v>2621</v>
          </cell>
          <cell r="B923" t="str">
            <v>Bermondsey TS</v>
          </cell>
        </row>
        <row r="924">
          <cell r="A924">
            <v>2622</v>
          </cell>
          <cell r="B924" t="str">
            <v>Bermondsey TS</v>
          </cell>
        </row>
        <row r="925">
          <cell r="A925">
            <v>2623</v>
          </cell>
          <cell r="B925" t="str">
            <v>Bermondsey TS</v>
          </cell>
        </row>
        <row r="926">
          <cell r="A926">
            <v>2624</v>
          </cell>
          <cell r="B926" t="str">
            <v>Bermondsey TS</v>
          </cell>
        </row>
        <row r="927">
          <cell r="A927">
            <v>2625</v>
          </cell>
          <cell r="B927" t="str">
            <v>Bermondsey TS</v>
          </cell>
        </row>
        <row r="928">
          <cell r="A928">
            <v>2626</v>
          </cell>
          <cell r="B928" t="str">
            <v>Bermondsey TS</v>
          </cell>
        </row>
        <row r="929">
          <cell r="A929">
            <v>2627</v>
          </cell>
          <cell r="B929" t="str">
            <v>Bermondsey TS</v>
          </cell>
        </row>
        <row r="930">
          <cell r="A930">
            <v>2628</v>
          </cell>
          <cell r="B930" t="str">
            <v>Bermondsey TS</v>
          </cell>
        </row>
        <row r="931">
          <cell r="A931">
            <v>2629</v>
          </cell>
          <cell r="B931" t="str">
            <v>Brown Hill TS</v>
          </cell>
        </row>
        <row r="932">
          <cell r="A932">
            <v>2635</v>
          </cell>
          <cell r="B932" t="str">
            <v>Brown Hill TS</v>
          </cell>
        </row>
        <row r="933">
          <cell r="A933">
            <v>2636</v>
          </cell>
          <cell r="B933" t="str">
            <v>Brown Hill TS</v>
          </cell>
        </row>
        <row r="934">
          <cell r="A934">
            <v>2637</v>
          </cell>
          <cell r="B934" t="str">
            <v>Buttonville TS</v>
          </cell>
        </row>
        <row r="935">
          <cell r="A935">
            <v>2638</v>
          </cell>
          <cell r="B935" t="str">
            <v>Buttonville TS</v>
          </cell>
        </row>
        <row r="936">
          <cell r="A936">
            <v>2639</v>
          </cell>
          <cell r="B936" t="str">
            <v>Buttonville TS</v>
          </cell>
        </row>
        <row r="937">
          <cell r="A937">
            <v>2640</v>
          </cell>
          <cell r="B937" t="str">
            <v>Buttonville TS</v>
          </cell>
        </row>
        <row r="938">
          <cell r="A938">
            <v>2642</v>
          </cell>
          <cell r="B938" t="str">
            <v>Cherrywood TS</v>
          </cell>
        </row>
        <row r="939">
          <cell r="A939">
            <v>2643</v>
          </cell>
          <cell r="B939" t="str">
            <v>Cherrywood TS</v>
          </cell>
        </row>
        <row r="940">
          <cell r="A940">
            <v>2644</v>
          </cell>
          <cell r="B940" t="str">
            <v>Cherrywood TS</v>
          </cell>
        </row>
        <row r="941">
          <cell r="A941">
            <v>2645</v>
          </cell>
          <cell r="B941" t="str">
            <v>Cherrywood TS</v>
          </cell>
        </row>
        <row r="942">
          <cell r="A942">
            <v>2646</v>
          </cell>
          <cell r="B942" t="str">
            <v>Cherrywood TS</v>
          </cell>
        </row>
        <row r="943">
          <cell r="A943">
            <v>2650</v>
          </cell>
          <cell r="B943" t="str">
            <v>Cherrywood TS</v>
          </cell>
        </row>
        <row r="944">
          <cell r="A944">
            <v>2651</v>
          </cell>
          <cell r="B944" t="str">
            <v>Cherrywood TS</v>
          </cell>
        </row>
        <row r="945">
          <cell r="A945">
            <v>2652</v>
          </cell>
          <cell r="B945" t="str">
            <v>Cherrywood TS</v>
          </cell>
        </row>
        <row r="946">
          <cell r="A946">
            <v>2654</v>
          </cell>
          <cell r="B946" t="str">
            <v>Cherrywood TS</v>
          </cell>
        </row>
        <row r="947">
          <cell r="A947">
            <v>2655</v>
          </cell>
          <cell r="B947" t="str">
            <v>Cherrywood TS</v>
          </cell>
        </row>
        <row r="948">
          <cell r="A948">
            <v>2656</v>
          </cell>
          <cell r="B948" t="str">
            <v>Cherrywood TS</v>
          </cell>
        </row>
        <row r="949">
          <cell r="A949">
            <v>2659</v>
          </cell>
          <cell r="B949" t="str">
            <v>Cherrywood TS</v>
          </cell>
        </row>
        <row r="950">
          <cell r="A950">
            <v>2660</v>
          </cell>
          <cell r="B950" t="str">
            <v>Cherrywood TS</v>
          </cell>
        </row>
        <row r="951">
          <cell r="A951">
            <v>2661</v>
          </cell>
          <cell r="B951" t="str">
            <v>Cherrywood TS</v>
          </cell>
        </row>
        <row r="952">
          <cell r="A952">
            <v>2670</v>
          </cell>
          <cell r="B952" t="str">
            <v>Ellesmere TS</v>
          </cell>
        </row>
        <row r="953">
          <cell r="A953">
            <v>2671</v>
          </cell>
          <cell r="B953" t="str">
            <v>Ellesmere TS</v>
          </cell>
        </row>
        <row r="954">
          <cell r="A954">
            <v>2672</v>
          </cell>
          <cell r="B954" t="str">
            <v>Ellesmere TS</v>
          </cell>
        </row>
        <row r="955">
          <cell r="A955">
            <v>2673</v>
          </cell>
          <cell r="B955" t="str">
            <v>Ellesmere TS</v>
          </cell>
        </row>
        <row r="956">
          <cell r="A956">
            <v>2674</v>
          </cell>
          <cell r="B956" t="str">
            <v>IBM Markham CTS</v>
          </cell>
        </row>
        <row r="957">
          <cell r="A957">
            <v>2676</v>
          </cell>
          <cell r="B957" t="str">
            <v>Lasco CTS</v>
          </cell>
        </row>
        <row r="958">
          <cell r="A958">
            <v>2677</v>
          </cell>
          <cell r="B958" t="str">
            <v>Lasco CTS</v>
          </cell>
        </row>
        <row r="959">
          <cell r="A959">
            <v>2678</v>
          </cell>
          <cell r="B959" t="str">
            <v>Lasco CTS</v>
          </cell>
        </row>
        <row r="960">
          <cell r="A960">
            <v>2679</v>
          </cell>
          <cell r="B960" t="str">
            <v>Lasco CTS</v>
          </cell>
        </row>
        <row r="961">
          <cell r="A961">
            <v>2680</v>
          </cell>
          <cell r="B961" t="str">
            <v>Lasco CTS</v>
          </cell>
        </row>
        <row r="962">
          <cell r="A962">
            <v>2681</v>
          </cell>
          <cell r="B962" t="str">
            <v>Lasco CTS</v>
          </cell>
        </row>
        <row r="963">
          <cell r="A963">
            <v>2682</v>
          </cell>
          <cell r="B963" t="str">
            <v>Lasco CTS</v>
          </cell>
        </row>
        <row r="964">
          <cell r="A964">
            <v>2683</v>
          </cell>
          <cell r="B964" t="str">
            <v>Lasco CTS</v>
          </cell>
        </row>
        <row r="965">
          <cell r="A965">
            <v>2684</v>
          </cell>
          <cell r="B965" t="str">
            <v>Leslie TS</v>
          </cell>
        </row>
        <row r="966">
          <cell r="A966">
            <v>2685</v>
          </cell>
          <cell r="B966" t="str">
            <v>Leslie TS</v>
          </cell>
        </row>
        <row r="967">
          <cell r="A967">
            <v>2686</v>
          </cell>
          <cell r="B967" t="str">
            <v>Leslie TS</v>
          </cell>
        </row>
        <row r="968">
          <cell r="A968">
            <v>2687</v>
          </cell>
          <cell r="B968" t="str">
            <v>Leslie TS</v>
          </cell>
        </row>
        <row r="969">
          <cell r="A969">
            <v>2688</v>
          </cell>
          <cell r="B969" t="str">
            <v>Leslie TS</v>
          </cell>
        </row>
        <row r="970">
          <cell r="A970">
            <v>2689</v>
          </cell>
          <cell r="B970" t="str">
            <v>Leslie TS</v>
          </cell>
        </row>
        <row r="971">
          <cell r="A971">
            <v>2690</v>
          </cell>
          <cell r="B971" t="str">
            <v>Leslie TS</v>
          </cell>
        </row>
        <row r="972">
          <cell r="A972">
            <v>2691</v>
          </cell>
          <cell r="B972" t="str">
            <v>Leslie TS</v>
          </cell>
        </row>
        <row r="973">
          <cell r="A973">
            <v>2692</v>
          </cell>
          <cell r="B973" t="str">
            <v>Leslie TS</v>
          </cell>
        </row>
        <row r="974">
          <cell r="A974">
            <v>2693</v>
          </cell>
          <cell r="B974" t="str">
            <v>Lindsay TS</v>
          </cell>
        </row>
        <row r="975">
          <cell r="A975">
            <v>2695</v>
          </cell>
          <cell r="B975" t="str">
            <v>Lindsay TS</v>
          </cell>
        </row>
        <row r="976">
          <cell r="A976">
            <v>2696</v>
          </cell>
          <cell r="B976" t="str">
            <v>Lindsay TS</v>
          </cell>
        </row>
        <row r="977">
          <cell r="A977">
            <v>2697</v>
          </cell>
          <cell r="B977" t="str">
            <v>Malvern TS</v>
          </cell>
        </row>
        <row r="978">
          <cell r="A978">
            <v>2698</v>
          </cell>
          <cell r="B978" t="str">
            <v>Malvern TS</v>
          </cell>
        </row>
        <row r="979">
          <cell r="A979">
            <v>2699</v>
          </cell>
          <cell r="B979" t="str">
            <v>Malvern TS</v>
          </cell>
        </row>
        <row r="980">
          <cell r="A980">
            <v>2700</v>
          </cell>
          <cell r="B980" t="str">
            <v>Malvern TS</v>
          </cell>
        </row>
        <row r="981">
          <cell r="A981">
            <v>2701</v>
          </cell>
          <cell r="B981" t="str">
            <v>Markham MTS #1</v>
          </cell>
        </row>
        <row r="982">
          <cell r="A982">
            <v>2702</v>
          </cell>
          <cell r="B982" t="str">
            <v>Markham MTS #2</v>
          </cell>
        </row>
        <row r="983">
          <cell r="A983">
            <v>2703</v>
          </cell>
          <cell r="B983" t="str">
            <v>Markham MTS #3</v>
          </cell>
        </row>
        <row r="984">
          <cell r="A984">
            <v>2708</v>
          </cell>
          <cell r="B984" t="str">
            <v>G.M.Oshawa CTS</v>
          </cell>
        </row>
        <row r="985">
          <cell r="A985">
            <v>2709</v>
          </cell>
          <cell r="B985" t="str">
            <v>G.M.Oshawa CTS</v>
          </cell>
        </row>
        <row r="986">
          <cell r="A986">
            <v>2710</v>
          </cell>
          <cell r="B986" t="str">
            <v>G.M.Oshawa CTS</v>
          </cell>
        </row>
        <row r="987">
          <cell r="A987">
            <v>2711</v>
          </cell>
          <cell r="B987" t="str">
            <v>G.M.Oshawa CTS</v>
          </cell>
        </row>
        <row r="988">
          <cell r="A988">
            <v>2712</v>
          </cell>
          <cell r="B988" t="str">
            <v>Port Hope TS</v>
          </cell>
        </row>
        <row r="989">
          <cell r="A989">
            <v>2713</v>
          </cell>
          <cell r="B989" t="str">
            <v>Port Hope TS</v>
          </cell>
        </row>
        <row r="990">
          <cell r="A990">
            <v>2714</v>
          </cell>
          <cell r="B990" t="str">
            <v>Port Hope TS</v>
          </cell>
        </row>
        <row r="991">
          <cell r="A991">
            <v>2715</v>
          </cell>
          <cell r="B991" t="str">
            <v>Port Hope TS</v>
          </cell>
        </row>
        <row r="992">
          <cell r="A992">
            <v>2716</v>
          </cell>
          <cell r="B992" t="str">
            <v>Port Hope TS</v>
          </cell>
        </row>
        <row r="993">
          <cell r="A993">
            <v>2717</v>
          </cell>
          <cell r="B993" t="str">
            <v>Port Hope TS</v>
          </cell>
        </row>
        <row r="994">
          <cell r="A994">
            <v>2718</v>
          </cell>
          <cell r="B994" t="str">
            <v>Richmond Hill MTS #1</v>
          </cell>
        </row>
        <row r="995">
          <cell r="A995">
            <v>2719</v>
          </cell>
          <cell r="B995" t="str">
            <v>Richmond Hill MTS #1</v>
          </cell>
        </row>
        <row r="996">
          <cell r="A996">
            <v>2720</v>
          </cell>
          <cell r="B996" t="str">
            <v>Richmond Hill MTS #1</v>
          </cell>
        </row>
        <row r="997">
          <cell r="A997">
            <v>2721</v>
          </cell>
          <cell r="B997" t="str">
            <v>Richmond Hill MTS #1</v>
          </cell>
        </row>
        <row r="998">
          <cell r="A998">
            <v>2722</v>
          </cell>
          <cell r="B998" t="str">
            <v>Richmond Hill MTS #2</v>
          </cell>
        </row>
        <row r="999">
          <cell r="A999">
            <v>2723</v>
          </cell>
          <cell r="B999" t="str">
            <v>Richmond Hill MTS #2</v>
          </cell>
        </row>
        <row r="1000">
          <cell r="A1000">
            <v>2726</v>
          </cell>
          <cell r="B1000" t="str">
            <v>Scarboro TS</v>
          </cell>
        </row>
        <row r="1001">
          <cell r="A1001">
            <v>2727</v>
          </cell>
          <cell r="B1001" t="str">
            <v>Scarboro TS</v>
          </cell>
        </row>
        <row r="1002">
          <cell r="A1002">
            <v>2728</v>
          </cell>
          <cell r="B1002" t="str">
            <v>Scarboro TS</v>
          </cell>
        </row>
        <row r="1003">
          <cell r="A1003">
            <v>2729</v>
          </cell>
          <cell r="B1003" t="str">
            <v>Scarboro TS</v>
          </cell>
        </row>
        <row r="1004">
          <cell r="A1004">
            <v>2730</v>
          </cell>
          <cell r="B1004" t="str">
            <v>Scarboro TS</v>
          </cell>
        </row>
        <row r="1005">
          <cell r="A1005">
            <v>2731</v>
          </cell>
          <cell r="B1005" t="str">
            <v>Scarboro TS</v>
          </cell>
        </row>
        <row r="1006">
          <cell r="A1006">
            <v>2732</v>
          </cell>
          <cell r="B1006" t="str">
            <v>Scarboro TS</v>
          </cell>
        </row>
        <row r="1007">
          <cell r="A1007">
            <v>2733</v>
          </cell>
          <cell r="B1007" t="str">
            <v>Scarboro TS</v>
          </cell>
        </row>
        <row r="1008">
          <cell r="A1008">
            <v>2734</v>
          </cell>
          <cell r="B1008" t="str">
            <v>Scarboro TS</v>
          </cell>
        </row>
        <row r="1009">
          <cell r="A1009">
            <v>2735</v>
          </cell>
          <cell r="B1009" t="str">
            <v>Scarboro TS</v>
          </cell>
        </row>
        <row r="1010">
          <cell r="A1010">
            <v>2740</v>
          </cell>
          <cell r="B1010" t="str">
            <v>Sheppard TS</v>
          </cell>
        </row>
        <row r="1011">
          <cell r="A1011">
            <v>2741</v>
          </cell>
          <cell r="B1011" t="str">
            <v>Sheppard TS</v>
          </cell>
        </row>
        <row r="1012">
          <cell r="A1012">
            <v>2742</v>
          </cell>
          <cell r="B1012" t="str">
            <v>Sheppard TS</v>
          </cell>
        </row>
        <row r="1013">
          <cell r="A1013">
            <v>2743</v>
          </cell>
          <cell r="B1013" t="str">
            <v>Sheppard TS</v>
          </cell>
        </row>
        <row r="1014">
          <cell r="A1014">
            <v>2744</v>
          </cell>
          <cell r="B1014" t="str">
            <v>Sheppard TS</v>
          </cell>
        </row>
        <row r="1015">
          <cell r="A1015">
            <v>2745</v>
          </cell>
          <cell r="B1015" t="str">
            <v>Armitage TS</v>
          </cell>
        </row>
        <row r="1016">
          <cell r="A1016">
            <v>2746</v>
          </cell>
          <cell r="B1016" t="str">
            <v>Armitage TS</v>
          </cell>
        </row>
        <row r="1017">
          <cell r="A1017">
            <v>2753</v>
          </cell>
          <cell r="B1017" t="str">
            <v>Thornton TS</v>
          </cell>
        </row>
        <row r="1018">
          <cell r="A1018">
            <v>2754</v>
          </cell>
          <cell r="B1018" t="str">
            <v>Thornton TS</v>
          </cell>
        </row>
        <row r="1019">
          <cell r="A1019">
            <v>2755</v>
          </cell>
          <cell r="B1019" t="str">
            <v>Thornton TS</v>
          </cell>
        </row>
        <row r="1020">
          <cell r="A1020">
            <v>2756</v>
          </cell>
          <cell r="B1020" t="str">
            <v>Warden TS</v>
          </cell>
        </row>
        <row r="1021">
          <cell r="A1021">
            <v>2757</v>
          </cell>
          <cell r="B1021" t="str">
            <v>Warden TS</v>
          </cell>
        </row>
        <row r="1022">
          <cell r="A1022">
            <v>2758</v>
          </cell>
          <cell r="B1022" t="str">
            <v>Warden TS</v>
          </cell>
        </row>
        <row r="1023">
          <cell r="A1023">
            <v>2759</v>
          </cell>
          <cell r="B1023" t="str">
            <v>Warden TS</v>
          </cell>
        </row>
        <row r="1024">
          <cell r="A1024">
            <v>2760</v>
          </cell>
          <cell r="B1024" t="str">
            <v>Whitby TS</v>
          </cell>
        </row>
        <row r="1025">
          <cell r="A1025">
            <v>2764</v>
          </cell>
          <cell r="B1025" t="str">
            <v>Whitby TS</v>
          </cell>
        </row>
        <row r="1026">
          <cell r="A1026">
            <v>2765</v>
          </cell>
          <cell r="B1026" t="str">
            <v>Whitby TS</v>
          </cell>
        </row>
        <row r="1027">
          <cell r="A1027">
            <v>2766</v>
          </cell>
          <cell r="B1027" t="str">
            <v>Wilson TS</v>
          </cell>
        </row>
        <row r="1028">
          <cell r="A1028">
            <v>2767</v>
          </cell>
          <cell r="B1028" t="str">
            <v>Wilson TS</v>
          </cell>
        </row>
        <row r="1029">
          <cell r="A1029">
            <v>2768</v>
          </cell>
          <cell r="B1029" t="str">
            <v>Wilson TS</v>
          </cell>
        </row>
        <row r="1030">
          <cell r="A1030">
            <v>2769</v>
          </cell>
          <cell r="B1030" t="str">
            <v>Wilson TS</v>
          </cell>
        </row>
        <row r="1031">
          <cell r="A1031">
            <v>2770</v>
          </cell>
          <cell r="B1031" t="str">
            <v>Wilson TS</v>
          </cell>
        </row>
        <row r="1032">
          <cell r="A1032">
            <v>2771</v>
          </cell>
          <cell r="B1032" t="str">
            <v>Wilson TS</v>
          </cell>
        </row>
        <row r="1033">
          <cell r="A1033">
            <v>2772</v>
          </cell>
          <cell r="B1033" t="str">
            <v>Wilson TS</v>
          </cell>
        </row>
        <row r="1034">
          <cell r="A1034">
            <v>2773</v>
          </cell>
          <cell r="B1034" t="str">
            <v>Wilson TS</v>
          </cell>
        </row>
        <row r="1035">
          <cell r="A1035">
            <v>2774</v>
          </cell>
          <cell r="B1035" t="str">
            <v>Wilson TS</v>
          </cell>
        </row>
        <row r="1036">
          <cell r="A1036">
            <v>2775</v>
          </cell>
          <cell r="B1036" t="str">
            <v>Wilson TS</v>
          </cell>
        </row>
        <row r="1037">
          <cell r="A1037">
            <v>2776</v>
          </cell>
          <cell r="B1037" t="str">
            <v>Wilson TS</v>
          </cell>
        </row>
        <row r="1038">
          <cell r="A1038">
            <v>2777</v>
          </cell>
          <cell r="B1038" t="str">
            <v>Port Hope TS</v>
          </cell>
        </row>
        <row r="1039">
          <cell r="A1039">
            <v>2778</v>
          </cell>
          <cell r="B1039" t="str">
            <v>Port Hope TS</v>
          </cell>
        </row>
        <row r="1040">
          <cell r="A1040">
            <v>2780</v>
          </cell>
          <cell r="B1040" t="str">
            <v>Thornton TS</v>
          </cell>
        </row>
        <row r="1041">
          <cell r="A1041">
            <v>2901</v>
          </cell>
          <cell r="B1041" t="str">
            <v>Darlington NGS A</v>
          </cell>
        </row>
        <row r="1042">
          <cell r="A1042">
            <v>2902</v>
          </cell>
          <cell r="B1042" t="str">
            <v>Darlington NGS A</v>
          </cell>
        </row>
        <row r="1043">
          <cell r="A1043">
            <v>2903</v>
          </cell>
          <cell r="B1043" t="str">
            <v>Darlington NGS A</v>
          </cell>
        </row>
        <row r="1044">
          <cell r="A1044">
            <v>2904</v>
          </cell>
          <cell r="B1044" t="str">
            <v>Darlington NGS A</v>
          </cell>
        </row>
        <row r="1045">
          <cell r="A1045">
            <v>2905</v>
          </cell>
          <cell r="B1045" t="str">
            <v>Darlington NGS A</v>
          </cell>
        </row>
        <row r="1046">
          <cell r="A1046">
            <v>2906</v>
          </cell>
          <cell r="B1046" t="str">
            <v>Darlington NGS A</v>
          </cell>
        </row>
        <row r="1047">
          <cell r="A1047">
            <v>2907</v>
          </cell>
          <cell r="B1047" t="str">
            <v>Darlington NGS A</v>
          </cell>
        </row>
        <row r="1048">
          <cell r="A1048">
            <v>2908</v>
          </cell>
          <cell r="B1048" t="str">
            <v>Darlington NGS A</v>
          </cell>
        </row>
        <row r="1049">
          <cell r="A1049">
            <v>2909</v>
          </cell>
          <cell r="B1049" t="str">
            <v>Darlington NGS A</v>
          </cell>
        </row>
        <row r="1050">
          <cell r="A1050">
            <v>2910</v>
          </cell>
          <cell r="B1050" t="str">
            <v>Darlington NGS A</v>
          </cell>
        </row>
        <row r="1051">
          <cell r="A1051">
            <v>2911</v>
          </cell>
          <cell r="B1051" t="str">
            <v>Darlington NGS A</v>
          </cell>
        </row>
        <row r="1052">
          <cell r="A1052">
            <v>2912</v>
          </cell>
          <cell r="B1052" t="str">
            <v>Darlington NGS A</v>
          </cell>
        </row>
        <row r="1053">
          <cell r="A1053">
            <v>2913</v>
          </cell>
          <cell r="B1053" t="str">
            <v>Darlington NGS A</v>
          </cell>
        </row>
        <row r="1054">
          <cell r="A1054">
            <v>2914</v>
          </cell>
          <cell r="B1054" t="str">
            <v>Darlington NGS A</v>
          </cell>
        </row>
        <row r="1055">
          <cell r="A1055">
            <v>2915</v>
          </cell>
          <cell r="B1055" t="str">
            <v>Darlington NGS A</v>
          </cell>
        </row>
        <row r="1056">
          <cell r="A1056">
            <v>2916</v>
          </cell>
          <cell r="B1056" t="str">
            <v>Darlington NGS A</v>
          </cell>
        </row>
        <row r="1057">
          <cell r="A1057">
            <v>2917</v>
          </cell>
          <cell r="B1057" t="str">
            <v>Darlington NGS A</v>
          </cell>
        </row>
        <row r="1058">
          <cell r="A1058">
            <v>2918</v>
          </cell>
          <cell r="B1058" t="str">
            <v>Darlington NGS A</v>
          </cell>
        </row>
        <row r="1059">
          <cell r="A1059">
            <v>2919</v>
          </cell>
          <cell r="B1059" t="str">
            <v>Darlington NGS A</v>
          </cell>
        </row>
        <row r="1060">
          <cell r="A1060">
            <v>2920</v>
          </cell>
          <cell r="B1060" t="str">
            <v>Darlington NGS A</v>
          </cell>
        </row>
        <row r="1061">
          <cell r="A1061">
            <v>2921</v>
          </cell>
          <cell r="B1061" t="str">
            <v>Darlington NGS A</v>
          </cell>
        </row>
        <row r="1062">
          <cell r="A1062">
            <v>2922</v>
          </cell>
          <cell r="B1062" t="str">
            <v>Darlington NGS A</v>
          </cell>
        </row>
        <row r="1063">
          <cell r="A1063">
            <v>2923</v>
          </cell>
          <cell r="B1063" t="str">
            <v>Darlington NGS A</v>
          </cell>
        </row>
        <row r="1064">
          <cell r="A1064">
            <v>2924</v>
          </cell>
          <cell r="B1064" t="str">
            <v>Darlington NGS A</v>
          </cell>
        </row>
        <row r="1065">
          <cell r="A1065">
            <v>2925</v>
          </cell>
          <cell r="B1065" t="str">
            <v>Darlington NGS A</v>
          </cell>
        </row>
        <row r="1066">
          <cell r="A1066">
            <v>2926</v>
          </cell>
          <cell r="B1066" t="str">
            <v>Darlington NGS A</v>
          </cell>
        </row>
        <row r="1067">
          <cell r="A1067">
            <v>2927</v>
          </cell>
          <cell r="B1067" t="str">
            <v>Darlington NGS A</v>
          </cell>
        </row>
        <row r="1068">
          <cell r="A1068">
            <v>2928</v>
          </cell>
          <cell r="B1068" t="str">
            <v>Darlington NGS A</v>
          </cell>
        </row>
        <row r="1069">
          <cell r="A1069">
            <v>2929</v>
          </cell>
          <cell r="B1069" t="str">
            <v>Darlington NGS A</v>
          </cell>
        </row>
        <row r="1070">
          <cell r="A1070">
            <v>2930</v>
          </cell>
          <cell r="B1070" t="str">
            <v>Darlington NGS A</v>
          </cell>
        </row>
        <row r="1071">
          <cell r="A1071">
            <v>2931</v>
          </cell>
          <cell r="B1071" t="str">
            <v>Darlington NGS A</v>
          </cell>
        </row>
        <row r="1072">
          <cell r="A1072">
            <v>2932</v>
          </cell>
          <cell r="B1072" t="str">
            <v>Darlington NGS A</v>
          </cell>
        </row>
        <row r="1073">
          <cell r="A1073">
            <v>2933</v>
          </cell>
          <cell r="B1073" t="str">
            <v>Pickering NGS A</v>
          </cell>
        </row>
        <row r="1074">
          <cell r="A1074">
            <v>2934</v>
          </cell>
          <cell r="B1074" t="str">
            <v>Pickering NGS A</v>
          </cell>
        </row>
        <row r="1075">
          <cell r="A1075">
            <v>2935</v>
          </cell>
          <cell r="B1075" t="str">
            <v>Pickering NGS A</v>
          </cell>
        </row>
        <row r="1076">
          <cell r="A1076">
            <v>2936</v>
          </cell>
          <cell r="B1076" t="str">
            <v>Pickering NGS A</v>
          </cell>
        </row>
        <row r="1077">
          <cell r="A1077">
            <v>2937</v>
          </cell>
          <cell r="B1077" t="str">
            <v>Pickering NGS A</v>
          </cell>
        </row>
        <row r="1078">
          <cell r="A1078">
            <v>2938</v>
          </cell>
          <cell r="B1078" t="str">
            <v>Pickering NGS A</v>
          </cell>
        </row>
        <row r="1079">
          <cell r="A1079">
            <v>2939</v>
          </cell>
          <cell r="B1079" t="str">
            <v>Pickering NGS A</v>
          </cell>
        </row>
        <row r="1080">
          <cell r="A1080">
            <v>2940</v>
          </cell>
          <cell r="B1080" t="str">
            <v>Pickering NGS A</v>
          </cell>
        </row>
        <row r="1081">
          <cell r="A1081">
            <v>2941</v>
          </cell>
          <cell r="B1081" t="str">
            <v>Pickering NGS A</v>
          </cell>
        </row>
        <row r="1082">
          <cell r="A1082">
            <v>2942</v>
          </cell>
          <cell r="B1082" t="str">
            <v>Pickering NGS A</v>
          </cell>
        </row>
        <row r="1083">
          <cell r="A1083">
            <v>2943</v>
          </cell>
          <cell r="B1083" t="str">
            <v>Pickering NGS A</v>
          </cell>
        </row>
        <row r="1084">
          <cell r="A1084">
            <v>2944</v>
          </cell>
          <cell r="B1084" t="str">
            <v>Pickering NGS A</v>
          </cell>
        </row>
        <row r="1085">
          <cell r="A1085">
            <v>2945</v>
          </cell>
          <cell r="B1085" t="str">
            <v>Pickering NGS A</v>
          </cell>
        </row>
        <row r="1086">
          <cell r="A1086">
            <v>2946</v>
          </cell>
          <cell r="B1086" t="str">
            <v>Pickering NGS A</v>
          </cell>
        </row>
        <row r="1087">
          <cell r="A1087">
            <v>2947</v>
          </cell>
          <cell r="B1087" t="str">
            <v>Pickering NGS A</v>
          </cell>
        </row>
        <row r="1088">
          <cell r="A1088">
            <v>2948</v>
          </cell>
          <cell r="B1088" t="str">
            <v>Pickering NGS A</v>
          </cell>
        </row>
        <row r="1089">
          <cell r="A1089">
            <v>2949</v>
          </cell>
          <cell r="B1089" t="str">
            <v>Pickering NGS A</v>
          </cell>
        </row>
        <row r="1090">
          <cell r="A1090">
            <v>2950</v>
          </cell>
          <cell r="B1090" t="str">
            <v>Pickering NGS A</v>
          </cell>
        </row>
        <row r="1091">
          <cell r="A1091">
            <v>2951</v>
          </cell>
          <cell r="B1091" t="str">
            <v>Pickering NGS A</v>
          </cell>
        </row>
        <row r="1092">
          <cell r="A1092">
            <v>2952</v>
          </cell>
          <cell r="B1092" t="str">
            <v>Pickering NGS A</v>
          </cell>
        </row>
        <row r="1093">
          <cell r="A1093">
            <v>2953</v>
          </cell>
          <cell r="B1093" t="str">
            <v>Pickering NGS A</v>
          </cell>
        </row>
        <row r="1094">
          <cell r="A1094">
            <v>2954</v>
          </cell>
          <cell r="B1094" t="str">
            <v>Pickering NGS A</v>
          </cell>
        </row>
        <row r="1095">
          <cell r="A1095">
            <v>2955</v>
          </cell>
          <cell r="B1095" t="str">
            <v>Pickering NGS A</v>
          </cell>
        </row>
        <row r="1096">
          <cell r="A1096">
            <v>2956</v>
          </cell>
          <cell r="B1096" t="str">
            <v>Pickering NGS A</v>
          </cell>
        </row>
        <row r="1097">
          <cell r="A1097">
            <v>2957</v>
          </cell>
          <cell r="B1097" t="str">
            <v>Pickering NGS A</v>
          </cell>
        </row>
        <row r="1098">
          <cell r="A1098">
            <v>2958</v>
          </cell>
          <cell r="B1098" t="str">
            <v>Pickering NGS A</v>
          </cell>
        </row>
        <row r="1099">
          <cell r="A1099">
            <v>2959</v>
          </cell>
          <cell r="B1099" t="str">
            <v>Pickering NGS A</v>
          </cell>
        </row>
        <row r="1100">
          <cell r="A1100">
            <v>2960</v>
          </cell>
          <cell r="B1100" t="str">
            <v>Pickering NGS A</v>
          </cell>
        </row>
        <row r="1101">
          <cell r="A1101">
            <v>2961</v>
          </cell>
          <cell r="B1101" t="str">
            <v>Pickering NGS A</v>
          </cell>
        </row>
        <row r="1102">
          <cell r="A1102">
            <v>2962</v>
          </cell>
          <cell r="B1102" t="str">
            <v>Pickering NGS B</v>
          </cell>
        </row>
        <row r="1103">
          <cell r="A1103">
            <v>2963</v>
          </cell>
          <cell r="B1103" t="str">
            <v>Pickering NGS B</v>
          </cell>
        </row>
        <row r="1104">
          <cell r="A1104">
            <v>2964</v>
          </cell>
          <cell r="B1104" t="str">
            <v>Pickering NGS B</v>
          </cell>
        </row>
        <row r="1105">
          <cell r="A1105">
            <v>2965</v>
          </cell>
          <cell r="B1105" t="str">
            <v>Pickering NGS B</v>
          </cell>
        </row>
        <row r="1106">
          <cell r="A1106">
            <v>2966</v>
          </cell>
          <cell r="B1106" t="str">
            <v>Pickering NGS B</v>
          </cell>
        </row>
        <row r="1107">
          <cell r="A1107">
            <v>2967</v>
          </cell>
          <cell r="B1107" t="str">
            <v>Pickering NGS B</v>
          </cell>
        </row>
        <row r="1108">
          <cell r="A1108">
            <v>2968</v>
          </cell>
          <cell r="B1108" t="str">
            <v>Pickering NGS B</v>
          </cell>
        </row>
        <row r="1109">
          <cell r="A1109">
            <v>2969</v>
          </cell>
          <cell r="B1109" t="str">
            <v>Pickering NGS B</v>
          </cell>
        </row>
        <row r="1110">
          <cell r="A1110">
            <v>2970</v>
          </cell>
          <cell r="B1110" t="str">
            <v>Pickering NGS B</v>
          </cell>
        </row>
        <row r="1111">
          <cell r="A1111">
            <v>2971</v>
          </cell>
          <cell r="B1111" t="str">
            <v>Pickering NGS B</v>
          </cell>
        </row>
        <row r="1112">
          <cell r="A1112">
            <v>2972</v>
          </cell>
          <cell r="B1112" t="str">
            <v>Pickering NGS B</v>
          </cell>
        </row>
        <row r="1113">
          <cell r="A1113">
            <v>2973</v>
          </cell>
          <cell r="B1113" t="str">
            <v>Pickering NGS B</v>
          </cell>
        </row>
        <row r="1114">
          <cell r="A1114">
            <v>2974</v>
          </cell>
          <cell r="B1114" t="str">
            <v>Pickering NGS B</v>
          </cell>
        </row>
        <row r="1115">
          <cell r="A1115">
            <v>2975</v>
          </cell>
          <cell r="B1115" t="str">
            <v>Pickering NGS B</v>
          </cell>
        </row>
        <row r="1116">
          <cell r="A1116">
            <v>2976</v>
          </cell>
          <cell r="B1116" t="str">
            <v>Pickering NGS B</v>
          </cell>
        </row>
        <row r="1117">
          <cell r="A1117">
            <v>2977</v>
          </cell>
          <cell r="B1117" t="str">
            <v>Pickering NGS B</v>
          </cell>
        </row>
        <row r="1118">
          <cell r="A1118">
            <v>2978</v>
          </cell>
          <cell r="B1118" t="str">
            <v>Pickering NGS B</v>
          </cell>
        </row>
        <row r="1119">
          <cell r="A1119">
            <v>2979</v>
          </cell>
          <cell r="B1119" t="str">
            <v>Pickering NGS B</v>
          </cell>
        </row>
        <row r="1120">
          <cell r="A1120">
            <v>2980</v>
          </cell>
          <cell r="B1120" t="str">
            <v>Pickering NGS B</v>
          </cell>
        </row>
        <row r="1121">
          <cell r="A1121">
            <v>2981</v>
          </cell>
          <cell r="B1121" t="str">
            <v>Pickering NGS B</v>
          </cell>
        </row>
        <row r="1122">
          <cell r="A1122">
            <v>2982</v>
          </cell>
          <cell r="B1122" t="str">
            <v>Pickering NGS B</v>
          </cell>
        </row>
        <row r="1123">
          <cell r="A1123">
            <v>2983</v>
          </cell>
          <cell r="B1123" t="str">
            <v>Pickering NGS B</v>
          </cell>
        </row>
        <row r="1124">
          <cell r="A1124">
            <v>2984</v>
          </cell>
          <cell r="B1124" t="str">
            <v>Pickering NGS B</v>
          </cell>
        </row>
        <row r="1125">
          <cell r="A1125">
            <v>2985</v>
          </cell>
          <cell r="B1125" t="str">
            <v>Pickering NGS B</v>
          </cell>
        </row>
        <row r="1126">
          <cell r="A1126">
            <v>2986</v>
          </cell>
          <cell r="B1126" t="str">
            <v>Pickering NGS B</v>
          </cell>
        </row>
        <row r="1127">
          <cell r="A1127">
            <v>2987</v>
          </cell>
          <cell r="B1127" t="str">
            <v>Pickering NGS B</v>
          </cell>
        </row>
        <row r="1128">
          <cell r="A1128">
            <v>2988</v>
          </cell>
          <cell r="B1128" t="str">
            <v>Pickering NGS B</v>
          </cell>
        </row>
        <row r="1129">
          <cell r="A1129">
            <v>2989</v>
          </cell>
          <cell r="B1129" t="str">
            <v>Pickering NGS B</v>
          </cell>
        </row>
        <row r="1130">
          <cell r="A1130">
            <v>2990</v>
          </cell>
          <cell r="B1130" t="str">
            <v>Whitby CGS</v>
          </cell>
        </row>
        <row r="1131">
          <cell r="A1131">
            <v>3100</v>
          </cell>
          <cell r="B1131" t="str">
            <v>Horner TS</v>
          </cell>
        </row>
        <row r="1132">
          <cell r="A1132">
            <v>3101</v>
          </cell>
          <cell r="B1132" t="str">
            <v>Horner TS</v>
          </cell>
        </row>
        <row r="1133">
          <cell r="A1133">
            <v>3102</v>
          </cell>
          <cell r="B1133" t="str">
            <v>Leaside TS</v>
          </cell>
        </row>
        <row r="1134">
          <cell r="A1134">
            <v>3103</v>
          </cell>
          <cell r="B1134" t="str">
            <v>Leaside TS</v>
          </cell>
        </row>
        <row r="1135">
          <cell r="A1135">
            <v>3104</v>
          </cell>
          <cell r="B1135" t="str">
            <v>Leaside TS</v>
          </cell>
        </row>
        <row r="1136">
          <cell r="A1136">
            <v>3106</v>
          </cell>
          <cell r="B1136" t="str">
            <v>Leaside TS</v>
          </cell>
        </row>
        <row r="1137">
          <cell r="A1137">
            <v>3107</v>
          </cell>
          <cell r="B1137" t="str">
            <v>Manby TS</v>
          </cell>
        </row>
        <row r="1138">
          <cell r="A1138">
            <v>3108</v>
          </cell>
          <cell r="B1138" t="str">
            <v>Manby TS</v>
          </cell>
        </row>
        <row r="1139">
          <cell r="A1139">
            <v>3109</v>
          </cell>
          <cell r="B1139" t="str">
            <v>Vansco JCT</v>
          </cell>
        </row>
        <row r="1140">
          <cell r="A1140">
            <v>3110</v>
          </cell>
          <cell r="B1140" t="str">
            <v>Vansco JCT</v>
          </cell>
        </row>
        <row r="1141">
          <cell r="A1141">
            <v>3111</v>
          </cell>
          <cell r="B1141" t="str">
            <v>Manby TS</v>
          </cell>
        </row>
        <row r="1142">
          <cell r="A1142">
            <v>3112</v>
          </cell>
          <cell r="B1142" t="str">
            <v>Manby TS</v>
          </cell>
        </row>
        <row r="1143">
          <cell r="A1143">
            <v>3300</v>
          </cell>
          <cell r="B1143" t="str">
            <v>Hearn SS</v>
          </cell>
        </row>
        <row r="1144">
          <cell r="A1144">
            <v>3301</v>
          </cell>
          <cell r="B1144" t="str">
            <v>Leaside TS</v>
          </cell>
        </row>
        <row r="1145">
          <cell r="A1145">
            <v>3302</v>
          </cell>
          <cell r="B1145" t="str">
            <v>Manby TS</v>
          </cell>
        </row>
        <row r="1146">
          <cell r="A1146">
            <v>3303</v>
          </cell>
          <cell r="B1146" t="str">
            <v>Manby TS</v>
          </cell>
        </row>
        <row r="1147">
          <cell r="A1147">
            <v>3304</v>
          </cell>
          <cell r="B1147" t="str">
            <v>Hearn SS</v>
          </cell>
        </row>
        <row r="1148">
          <cell r="A1148">
            <v>3305</v>
          </cell>
          <cell r="B1148" t="str">
            <v>Leaside TS</v>
          </cell>
        </row>
        <row r="1149">
          <cell r="A1149">
            <v>3306</v>
          </cell>
          <cell r="B1149" t="str">
            <v>Leaside TS</v>
          </cell>
        </row>
        <row r="1150">
          <cell r="A1150">
            <v>3320</v>
          </cell>
          <cell r="B1150" t="str">
            <v>Balfour JCT</v>
          </cell>
        </row>
        <row r="1151">
          <cell r="A1151">
            <v>3321</v>
          </cell>
          <cell r="B1151" t="str">
            <v>Balfour JCT</v>
          </cell>
        </row>
        <row r="1152">
          <cell r="A1152">
            <v>3322</v>
          </cell>
          <cell r="B1152" t="str">
            <v>Balfour JCT</v>
          </cell>
        </row>
        <row r="1153">
          <cell r="A1153">
            <v>3323</v>
          </cell>
          <cell r="B1153" t="str">
            <v>Balfour JCT</v>
          </cell>
        </row>
        <row r="1154">
          <cell r="A1154">
            <v>3324</v>
          </cell>
          <cell r="B1154" t="str">
            <v>Bartlett JCT</v>
          </cell>
        </row>
        <row r="1155">
          <cell r="A1155">
            <v>3325</v>
          </cell>
          <cell r="B1155" t="str">
            <v>Basin JCT</v>
          </cell>
        </row>
        <row r="1156">
          <cell r="A1156">
            <v>3326</v>
          </cell>
          <cell r="B1156" t="str">
            <v>Basin JCT</v>
          </cell>
        </row>
        <row r="1157">
          <cell r="A1157">
            <v>3327</v>
          </cell>
          <cell r="B1157" t="str">
            <v>Basin JCT</v>
          </cell>
        </row>
        <row r="1158">
          <cell r="A1158">
            <v>3328</v>
          </cell>
          <cell r="B1158" t="str">
            <v>Basin TS</v>
          </cell>
        </row>
        <row r="1159">
          <cell r="A1159">
            <v>3329</v>
          </cell>
          <cell r="B1159" t="str">
            <v>Basin TS</v>
          </cell>
        </row>
        <row r="1160">
          <cell r="A1160">
            <v>3331</v>
          </cell>
          <cell r="B1160" t="str">
            <v>Bayview JCT</v>
          </cell>
        </row>
        <row r="1161">
          <cell r="A1161">
            <v>3332</v>
          </cell>
          <cell r="B1161" t="str">
            <v>Bayview JCT</v>
          </cell>
        </row>
        <row r="1162">
          <cell r="A1162">
            <v>3333</v>
          </cell>
          <cell r="B1162" t="str">
            <v>Birch JCT</v>
          </cell>
        </row>
        <row r="1163">
          <cell r="A1163">
            <v>3334</v>
          </cell>
          <cell r="B1163" t="str">
            <v>Birch JCT</v>
          </cell>
        </row>
        <row r="1164">
          <cell r="A1164">
            <v>3335</v>
          </cell>
          <cell r="B1164" t="str">
            <v>Bloor Street JCT</v>
          </cell>
        </row>
        <row r="1165">
          <cell r="A1165">
            <v>3336</v>
          </cell>
          <cell r="B1165" t="str">
            <v>Bloor Street JCT</v>
          </cell>
        </row>
        <row r="1166">
          <cell r="A1166">
            <v>3337</v>
          </cell>
          <cell r="B1166" t="str">
            <v>Bloor Street JCT</v>
          </cell>
        </row>
        <row r="1167">
          <cell r="A1167">
            <v>3338</v>
          </cell>
          <cell r="B1167" t="str">
            <v>Bloor Street JCT</v>
          </cell>
        </row>
        <row r="1168">
          <cell r="A1168">
            <v>3339</v>
          </cell>
          <cell r="B1168" t="str">
            <v>Bridgman TS</v>
          </cell>
        </row>
        <row r="1169">
          <cell r="A1169">
            <v>3340</v>
          </cell>
          <cell r="B1169" t="str">
            <v>Bridgman TS</v>
          </cell>
        </row>
        <row r="1170">
          <cell r="A1170">
            <v>3341</v>
          </cell>
          <cell r="B1170" t="str">
            <v>Bridgman TS</v>
          </cell>
        </row>
        <row r="1171">
          <cell r="A1171">
            <v>3342</v>
          </cell>
          <cell r="B1171" t="str">
            <v>Bridgman TS</v>
          </cell>
        </row>
        <row r="1172">
          <cell r="A1172">
            <v>3343</v>
          </cell>
          <cell r="B1172" t="str">
            <v>Carlaw TS</v>
          </cell>
        </row>
        <row r="1173">
          <cell r="A1173">
            <v>3344</v>
          </cell>
          <cell r="B1173" t="str">
            <v>Carlaw TS</v>
          </cell>
        </row>
        <row r="1174">
          <cell r="A1174">
            <v>3345</v>
          </cell>
          <cell r="B1174" t="str">
            <v>Cecil TS</v>
          </cell>
        </row>
        <row r="1175">
          <cell r="A1175">
            <v>3347</v>
          </cell>
          <cell r="B1175" t="str">
            <v>Charles TS</v>
          </cell>
        </row>
        <row r="1176">
          <cell r="A1176">
            <v>3348</v>
          </cell>
          <cell r="B1176" t="str">
            <v>Charles TS</v>
          </cell>
        </row>
        <row r="1177">
          <cell r="A1177">
            <v>3349</v>
          </cell>
          <cell r="B1177" t="str">
            <v>Charles TS</v>
          </cell>
        </row>
        <row r="1178">
          <cell r="A1178">
            <v>3354</v>
          </cell>
          <cell r="B1178" t="str">
            <v>Don Fleet JCT</v>
          </cell>
        </row>
        <row r="1179">
          <cell r="A1179">
            <v>3355</v>
          </cell>
          <cell r="B1179" t="str">
            <v>Don Fleet JCT</v>
          </cell>
        </row>
        <row r="1180">
          <cell r="A1180">
            <v>3356</v>
          </cell>
          <cell r="B1180" t="str">
            <v>Don Fleet JCT</v>
          </cell>
        </row>
        <row r="1181">
          <cell r="A1181">
            <v>3357</v>
          </cell>
          <cell r="B1181" t="str">
            <v>Don Fleet JCT</v>
          </cell>
        </row>
        <row r="1182">
          <cell r="A1182">
            <v>3358</v>
          </cell>
          <cell r="B1182" t="str">
            <v>Don Fleet JCT</v>
          </cell>
        </row>
        <row r="1183">
          <cell r="A1183">
            <v>3359</v>
          </cell>
          <cell r="B1183" t="str">
            <v>Dufferin JCT</v>
          </cell>
        </row>
        <row r="1184">
          <cell r="A1184">
            <v>3360</v>
          </cell>
          <cell r="B1184" t="str">
            <v>Dufferin TS</v>
          </cell>
        </row>
        <row r="1185">
          <cell r="A1185">
            <v>3361</v>
          </cell>
          <cell r="B1185" t="str">
            <v>Dufferin TS</v>
          </cell>
        </row>
        <row r="1186">
          <cell r="A1186">
            <v>3362</v>
          </cell>
          <cell r="B1186" t="str">
            <v>Duplex TS</v>
          </cell>
        </row>
        <row r="1187">
          <cell r="A1187">
            <v>3363</v>
          </cell>
          <cell r="B1187" t="str">
            <v>Duplex TS</v>
          </cell>
        </row>
        <row r="1188">
          <cell r="A1188">
            <v>3364</v>
          </cell>
          <cell r="B1188" t="str">
            <v>Esplanade TS</v>
          </cell>
        </row>
        <row r="1189">
          <cell r="A1189">
            <v>3365</v>
          </cell>
          <cell r="B1189" t="str">
            <v>Esplanade TS</v>
          </cell>
        </row>
        <row r="1190">
          <cell r="A1190">
            <v>3366</v>
          </cell>
          <cell r="B1190" t="str">
            <v>Esplanade TS</v>
          </cell>
        </row>
        <row r="1191">
          <cell r="A1191">
            <v>3367</v>
          </cell>
          <cell r="B1191" t="str">
            <v>Fairbank TS</v>
          </cell>
        </row>
        <row r="1192">
          <cell r="A1192">
            <v>3368</v>
          </cell>
          <cell r="B1192" t="str">
            <v>Fairbank TS</v>
          </cell>
        </row>
        <row r="1193">
          <cell r="A1193">
            <v>3369</v>
          </cell>
          <cell r="B1193" t="str">
            <v>Gerrard TS</v>
          </cell>
        </row>
        <row r="1194">
          <cell r="A1194">
            <v>3370</v>
          </cell>
          <cell r="B1194" t="str">
            <v>Gerrard TS</v>
          </cell>
        </row>
        <row r="1195">
          <cell r="A1195">
            <v>3371</v>
          </cell>
          <cell r="B1195" t="str">
            <v>Gerrard JCT</v>
          </cell>
        </row>
        <row r="1196">
          <cell r="A1196">
            <v>3372</v>
          </cell>
          <cell r="B1196" t="str">
            <v>Gerrard JCT</v>
          </cell>
        </row>
        <row r="1197">
          <cell r="A1197">
            <v>3373</v>
          </cell>
          <cell r="B1197" t="str">
            <v>Glengrove TS</v>
          </cell>
        </row>
        <row r="1198">
          <cell r="A1198">
            <v>3374</v>
          </cell>
          <cell r="B1198" t="str">
            <v>Glengrove TS</v>
          </cell>
        </row>
        <row r="1199">
          <cell r="A1199">
            <v>3377</v>
          </cell>
          <cell r="B1199" t="str">
            <v>John TS</v>
          </cell>
        </row>
        <row r="1200">
          <cell r="A1200">
            <v>3378</v>
          </cell>
          <cell r="B1200" t="str">
            <v>Lumsden JCT</v>
          </cell>
        </row>
        <row r="1201">
          <cell r="A1201">
            <v>3379</v>
          </cell>
          <cell r="B1201" t="str">
            <v>Lumsden JCT</v>
          </cell>
        </row>
        <row r="1202">
          <cell r="A1202">
            <v>3380</v>
          </cell>
          <cell r="B1202" t="str">
            <v>Main TS</v>
          </cell>
        </row>
        <row r="1203">
          <cell r="A1203">
            <v>3381</v>
          </cell>
          <cell r="B1203" t="str">
            <v>Main TS</v>
          </cell>
        </row>
        <row r="1204">
          <cell r="A1204">
            <v>3382</v>
          </cell>
          <cell r="B1204" t="str">
            <v>Mill Street JCT</v>
          </cell>
        </row>
        <row r="1205">
          <cell r="A1205">
            <v>3383</v>
          </cell>
          <cell r="B1205" t="str">
            <v>Mill Street JCT</v>
          </cell>
        </row>
        <row r="1206">
          <cell r="A1206">
            <v>3386</v>
          </cell>
          <cell r="B1206" t="str">
            <v>Riverside JCT</v>
          </cell>
        </row>
        <row r="1207">
          <cell r="A1207">
            <v>3387</v>
          </cell>
          <cell r="B1207" t="str">
            <v>Riverside JCT</v>
          </cell>
        </row>
        <row r="1208">
          <cell r="A1208">
            <v>3388</v>
          </cell>
          <cell r="B1208" t="str">
            <v>Riverside JCT</v>
          </cell>
        </row>
        <row r="1209">
          <cell r="A1209">
            <v>3389</v>
          </cell>
          <cell r="B1209" t="str">
            <v>Riverside JCT</v>
          </cell>
        </row>
        <row r="1210">
          <cell r="A1210">
            <v>3391</v>
          </cell>
          <cell r="B1210" t="str">
            <v>Runnymede TS</v>
          </cell>
        </row>
        <row r="1211">
          <cell r="A1211">
            <v>3392</v>
          </cell>
          <cell r="B1211" t="str">
            <v>Runnymede TS</v>
          </cell>
        </row>
        <row r="1212">
          <cell r="A1212">
            <v>3393</v>
          </cell>
          <cell r="B1212" t="str">
            <v>St.Clair Ave JCT</v>
          </cell>
        </row>
        <row r="1213">
          <cell r="A1213">
            <v>3394</v>
          </cell>
          <cell r="B1213" t="str">
            <v>St.Clair Ave JCT</v>
          </cell>
        </row>
        <row r="1214">
          <cell r="A1214">
            <v>3395</v>
          </cell>
          <cell r="B1214" t="str">
            <v>Strachan TS</v>
          </cell>
        </row>
        <row r="1215">
          <cell r="A1215">
            <v>3396</v>
          </cell>
          <cell r="B1215" t="str">
            <v>Strachan TS</v>
          </cell>
        </row>
        <row r="1216">
          <cell r="A1216">
            <v>3397</v>
          </cell>
          <cell r="B1216" t="str">
            <v>Strachan TS</v>
          </cell>
        </row>
        <row r="1217">
          <cell r="A1217">
            <v>3398</v>
          </cell>
          <cell r="B1217" t="str">
            <v>Strachan TS</v>
          </cell>
        </row>
        <row r="1218">
          <cell r="A1218">
            <v>3401</v>
          </cell>
          <cell r="B1218" t="str">
            <v>Terauley TS</v>
          </cell>
        </row>
        <row r="1219">
          <cell r="A1219">
            <v>3402</v>
          </cell>
          <cell r="B1219" t="str">
            <v>Terauley TS</v>
          </cell>
        </row>
        <row r="1220">
          <cell r="A1220">
            <v>3403</v>
          </cell>
          <cell r="B1220" t="str">
            <v>Todmorden JCT</v>
          </cell>
        </row>
        <row r="1221">
          <cell r="A1221">
            <v>3404</v>
          </cell>
          <cell r="B1221" t="str">
            <v>Todmorden JCT</v>
          </cell>
        </row>
        <row r="1222">
          <cell r="A1222">
            <v>3409</v>
          </cell>
          <cell r="B1222" t="str">
            <v>Wiltshire TS</v>
          </cell>
        </row>
        <row r="1223">
          <cell r="A1223">
            <v>3410</v>
          </cell>
          <cell r="B1223" t="str">
            <v>Wiltshire TS</v>
          </cell>
        </row>
        <row r="1224">
          <cell r="A1224">
            <v>3411</v>
          </cell>
          <cell r="B1224" t="str">
            <v>Lumsden JCT</v>
          </cell>
        </row>
        <row r="1225">
          <cell r="A1225">
            <v>3412</v>
          </cell>
          <cell r="B1225" t="str">
            <v>Lumsden JCT</v>
          </cell>
        </row>
        <row r="1226">
          <cell r="A1226">
            <v>3417</v>
          </cell>
          <cell r="B1226" t="str">
            <v>Manby TS</v>
          </cell>
        </row>
        <row r="1227">
          <cell r="A1227">
            <v>3418</v>
          </cell>
          <cell r="B1227" t="str">
            <v>Manby TS</v>
          </cell>
        </row>
        <row r="1228">
          <cell r="A1228">
            <v>3419</v>
          </cell>
          <cell r="B1228" t="str">
            <v>Leaside TS</v>
          </cell>
        </row>
        <row r="1229">
          <cell r="A1229">
            <v>3432</v>
          </cell>
          <cell r="B1229" t="str">
            <v>Roehampton JCT</v>
          </cell>
        </row>
        <row r="1230">
          <cell r="A1230">
            <v>3433</v>
          </cell>
          <cell r="B1230" t="str">
            <v>Glengrove TS</v>
          </cell>
        </row>
        <row r="1231">
          <cell r="A1231">
            <v>3434</v>
          </cell>
          <cell r="B1231" t="str">
            <v>Strachan TS</v>
          </cell>
        </row>
        <row r="1232">
          <cell r="A1232">
            <v>3435</v>
          </cell>
          <cell r="B1232" t="str">
            <v>Strachan TS</v>
          </cell>
        </row>
        <row r="1233">
          <cell r="A1233">
            <v>3436</v>
          </cell>
          <cell r="B1233" t="str">
            <v>Queen's Quay JCT</v>
          </cell>
        </row>
        <row r="1234">
          <cell r="A1234">
            <v>3437</v>
          </cell>
          <cell r="B1234" t="str">
            <v>Queen's Quay JCT</v>
          </cell>
        </row>
        <row r="1235">
          <cell r="A1235">
            <v>3438</v>
          </cell>
          <cell r="B1235" t="str">
            <v>John TS</v>
          </cell>
        </row>
        <row r="1236">
          <cell r="A1236">
            <v>3439</v>
          </cell>
          <cell r="B1236" t="str">
            <v>Strachan TS</v>
          </cell>
        </row>
        <row r="1237">
          <cell r="A1237">
            <v>3440</v>
          </cell>
          <cell r="B1237" t="str">
            <v>Strachan TS</v>
          </cell>
        </row>
        <row r="1238">
          <cell r="A1238">
            <v>3600</v>
          </cell>
          <cell r="B1238" t="str">
            <v>Basin TS</v>
          </cell>
        </row>
        <row r="1239">
          <cell r="A1239">
            <v>3601</v>
          </cell>
          <cell r="B1239" t="str">
            <v>Basin TS</v>
          </cell>
        </row>
        <row r="1240">
          <cell r="A1240">
            <v>3602</v>
          </cell>
          <cell r="B1240" t="str">
            <v>Basin TS</v>
          </cell>
        </row>
        <row r="1241">
          <cell r="A1241">
            <v>3603</v>
          </cell>
          <cell r="B1241" t="str">
            <v>Basin TS</v>
          </cell>
        </row>
        <row r="1242">
          <cell r="A1242">
            <v>3604</v>
          </cell>
          <cell r="B1242" t="str">
            <v>Basin TS</v>
          </cell>
        </row>
        <row r="1243">
          <cell r="A1243">
            <v>3605</v>
          </cell>
          <cell r="B1243" t="str">
            <v>Basin TS</v>
          </cell>
        </row>
        <row r="1244">
          <cell r="A1244">
            <v>3606</v>
          </cell>
          <cell r="B1244" t="str">
            <v>Bridgman TS</v>
          </cell>
        </row>
        <row r="1245">
          <cell r="A1245">
            <v>3607</v>
          </cell>
          <cell r="B1245" t="str">
            <v>Bridgman TS</v>
          </cell>
        </row>
        <row r="1246">
          <cell r="A1246">
            <v>3608</v>
          </cell>
          <cell r="B1246" t="str">
            <v>Bridgman TS</v>
          </cell>
        </row>
        <row r="1247">
          <cell r="A1247">
            <v>3609</v>
          </cell>
          <cell r="B1247" t="str">
            <v>Bridgman TS</v>
          </cell>
        </row>
        <row r="1248">
          <cell r="A1248">
            <v>3610</v>
          </cell>
          <cell r="B1248" t="str">
            <v>Bridgman TS</v>
          </cell>
        </row>
        <row r="1249">
          <cell r="A1249">
            <v>3611</v>
          </cell>
          <cell r="B1249" t="str">
            <v>Bridgman TS</v>
          </cell>
        </row>
        <row r="1250">
          <cell r="A1250">
            <v>3612</v>
          </cell>
          <cell r="B1250" t="str">
            <v>Bridgman TS</v>
          </cell>
        </row>
        <row r="1251">
          <cell r="A1251">
            <v>3613</v>
          </cell>
          <cell r="B1251" t="str">
            <v>Bridgman TS</v>
          </cell>
        </row>
        <row r="1252">
          <cell r="A1252">
            <v>3614</v>
          </cell>
          <cell r="B1252" t="str">
            <v>Bridgman TS</v>
          </cell>
        </row>
        <row r="1253">
          <cell r="A1253">
            <v>3615</v>
          </cell>
          <cell r="B1253" t="str">
            <v>Bridgman TS</v>
          </cell>
        </row>
        <row r="1254">
          <cell r="A1254">
            <v>3616</v>
          </cell>
          <cell r="B1254" t="str">
            <v>Bridgman TS</v>
          </cell>
        </row>
        <row r="1255">
          <cell r="A1255">
            <v>3617</v>
          </cell>
          <cell r="B1255" t="str">
            <v>Bridgman TS</v>
          </cell>
        </row>
        <row r="1256">
          <cell r="A1256">
            <v>3618</v>
          </cell>
          <cell r="B1256" t="str">
            <v>Bridgman TS</v>
          </cell>
        </row>
        <row r="1257">
          <cell r="A1257">
            <v>3619</v>
          </cell>
          <cell r="B1257" t="str">
            <v>Bridgman TS</v>
          </cell>
        </row>
        <row r="1258">
          <cell r="A1258">
            <v>3620</v>
          </cell>
          <cell r="B1258" t="str">
            <v>Carlaw TS</v>
          </cell>
        </row>
        <row r="1259">
          <cell r="A1259">
            <v>3621</v>
          </cell>
          <cell r="B1259" t="str">
            <v>Carlaw TS</v>
          </cell>
        </row>
        <row r="1260">
          <cell r="A1260">
            <v>3624</v>
          </cell>
          <cell r="B1260" t="str">
            <v>Carlaw TS</v>
          </cell>
        </row>
        <row r="1261">
          <cell r="A1261">
            <v>3625</v>
          </cell>
          <cell r="B1261" t="str">
            <v>Carlaw TS</v>
          </cell>
        </row>
        <row r="1262">
          <cell r="A1262">
            <v>3628</v>
          </cell>
          <cell r="B1262" t="str">
            <v>Cecil TS</v>
          </cell>
        </row>
        <row r="1263">
          <cell r="A1263">
            <v>3629</v>
          </cell>
          <cell r="B1263" t="str">
            <v>Cecil TS</v>
          </cell>
        </row>
        <row r="1264">
          <cell r="A1264">
            <v>3630</v>
          </cell>
          <cell r="B1264" t="str">
            <v>Cecil TS</v>
          </cell>
        </row>
        <row r="1265">
          <cell r="A1265">
            <v>3631</v>
          </cell>
          <cell r="B1265" t="str">
            <v>Cecil TS</v>
          </cell>
        </row>
        <row r="1266">
          <cell r="A1266">
            <v>3632</v>
          </cell>
          <cell r="B1266" t="str">
            <v>Cecil TS</v>
          </cell>
        </row>
        <row r="1267">
          <cell r="A1267">
            <v>3633</v>
          </cell>
          <cell r="B1267" t="str">
            <v>Cecil TS</v>
          </cell>
        </row>
        <row r="1268">
          <cell r="A1268">
            <v>3634</v>
          </cell>
          <cell r="B1268" t="str">
            <v>Cecil TS</v>
          </cell>
        </row>
        <row r="1269">
          <cell r="A1269">
            <v>3635</v>
          </cell>
          <cell r="B1269" t="str">
            <v>Cecil TS</v>
          </cell>
        </row>
        <row r="1270">
          <cell r="A1270">
            <v>3636</v>
          </cell>
          <cell r="B1270" t="str">
            <v>Charles TS</v>
          </cell>
        </row>
        <row r="1271">
          <cell r="A1271">
            <v>3637</v>
          </cell>
          <cell r="B1271" t="str">
            <v>Charles TS</v>
          </cell>
        </row>
        <row r="1272">
          <cell r="A1272">
            <v>3638</v>
          </cell>
          <cell r="B1272" t="str">
            <v>Charles TS</v>
          </cell>
        </row>
        <row r="1273">
          <cell r="A1273">
            <v>3639</v>
          </cell>
          <cell r="B1273" t="str">
            <v>Charles TS</v>
          </cell>
        </row>
        <row r="1274">
          <cell r="A1274">
            <v>3640</v>
          </cell>
          <cell r="B1274" t="str">
            <v>Charles TS</v>
          </cell>
        </row>
        <row r="1275">
          <cell r="A1275">
            <v>3641</v>
          </cell>
          <cell r="B1275" t="str">
            <v>Charles TS</v>
          </cell>
        </row>
        <row r="1276">
          <cell r="A1276">
            <v>3642</v>
          </cell>
          <cell r="B1276" t="str">
            <v>Charles TS</v>
          </cell>
        </row>
        <row r="1277">
          <cell r="A1277">
            <v>3643</v>
          </cell>
          <cell r="B1277" t="str">
            <v>Charles TS</v>
          </cell>
        </row>
        <row r="1278">
          <cell r="A1278">
            <v>3648</v>
          </cell>
          <cell r="B1278" t="str">
            <v>Dufferin TS</v>
          </cell>
        </row>
        <row r="1279">
          <cell r="A1279">
            <v>3649</v>
          </cell>
          <cell r="B1279" t="str">
            <v>Dufferin TS</v>
          </cell>
        </row>
        <row r="1280">
          <cell r="A1280">
            <v>3650</v>
          </cell>
          <cell r="B1280" t="str">
            <v>Dufferin TS</v>
          </cell>
        </row>
        <row r="1281">
          <cell r="A1281">
            <v>3651</v>
          </cell>
          <cell r="B1281" t="str">
            <v>Dufferin TS</v>
          </cell>
        </row>
        <row r="1282">
          <cell r="A1282">
            <v>3652</v>
          </cell>
          <cell r="B1282" t="str">
            <v>Dufferin TS</v>
          </cell>
        </row>
        <row r="1283">
          <cell r="A1283">
            <v>3653</v>
          </cell>
          <cell r="B1283" t="str">
            <v>Dufferin TS</v>
          </cell>
        </row>
        <row r="1284">
          <cell r="A1284">
            <v>3654</v>
          </cell>
          <cell r="B1284" t="str">
            <v>Dufferin TS</v>
          </cell>
        </row>
        <row r="1285">
          <cell r="A1285">
            <v>3655</v>
          </cell>
          <cell r="B1285" t="str">
            <v>Dufferin TS</v>
          </cell>
        </row>
        <row r="1286">
          <cell r="A1286">
            <v>3656</v>
          </cell>
          <cell r="B1286" t="str">
            <v>Duplex TS</v>
          </cell>
        </row>
        <row r="1287">
          <cell r="A1287">
            <v>3657</v>
          </cell>
          <cell r="B1287" t="str">
            <v>Duplex TS</v>
          </cell>
        </row>
        <row r="1288">
          <cell r="A1288">
            <v>3658</v>
          </cell>
          <cell r="B1288" t="str">
            <v>Duplex TS</v>
          </cell>
        </row>
        <row r="1289">
          <cell r="A1289">
            <v>3659</v>
          </cell>
          <cell r="B1289" t="str">
            <v>Duplex TS</v>
          </cell>
        </row>
        <row r="1290">
          <cell r="A1290">
            <v>3660</v>
          </cell>
          <cell r="B1290" t="str">
            <v>Duplex TS</v>
          </cell>
        </row>
        <row r="1291">
          <cell r="A1291">
            <v>3661</v>
          </cell>
          <cell r="B1291" t="str">
            <v>Duplex TS</v>
          </cell>
        </row>
        <row r="1292">
          <cell r="A1292">
            <v>3662</v>
          </cell>
          <cell r="B1292" t="str">
            <v>Duplex TS</v>
          </cell>
        </row>
        <row r="1293">
          <cell r="A1293">
            <v>3663</v>
          </cell>
          <cell r="B1293" t="str">
            <v>Duplex TS</v>
          </cell>
        </row>
        <row r="1294">
          <cell r="A1294">
            <v>3664</v>
          </cell>
          <cell r="B1294" t="str">
            <v>Esplanade TS</v>
          </cell>
        </row>
        <row r="1295">
          <cell r="A1295">
            <v>3666</v>
          </cell>
          <cell r="B1295" t="str">
            <v>Esplanade TS</v>
          </cell>
        </row>
        <row r="1296">
          <cell r="A1296">
            <v>3668</v>
          </cell>
          <cell r="B1296" t="str">
            <v>Esplanade TS</v>
          </cell>
        </row>
        <row r="1297">
          <cell r="A1297">
            <v>3674</v>
          </cell>
          <cell r="B1297" t="str">
            <v>Esplanade TS</v>
          </cell>
        </row>
        <row r="1298">
          <cell r="A1298">
            <v>3675</v>
          </cell>
          <cell r="B1298" t="str">
            <v>Esplanade TS</v>
          </cell>
        </row>
        <row r="1299">
          <cell r="A1299">
            <v>3676</v>
          </cell>
          <cell r="B1299" t="str">
            <v>Esplanade TS</v>
          </cell>
        </row>
        <row r="1300">
          <cell r="A1300">
            <v>3678</v>
          </cell>
          <cell r="B1300" t="str">
            <v>Fairbank TS</v>
          </cell>
        </row>
        <row r="1301">
          <cell r="A1301">
            <v>3679</v>
          </cell>
          <cell r="B1301" t="str">
            <v>Fairbank TS</v>
          </cell>
        </row>
        <row r="1302">
          <cell r="A1302">
            <v>3680</v>
          </cell>
          <cell r="B1302" t="str">
            <v>Gerrard TS</v>
          </cell>
        </row>
        <row r="1303">
          <cell r="A1303">
            <v>3681</v>
          </cell>
          <cell r="B1303" t="str">
            <v>Carlaw TS</v>
          </cell>
        </row>
        <row r="1304">
          <cell r="A1304">
            <v>3682</v>
          </cell>
          <cell r="B1304" t="str">
            <v>Glengrove TS</v>
          </cell>
        </row>
        <row r="1305">
          <cell r="A1305">
            <v>3683</v>
          </cell>
          <cell r="B1305" t="str">
            <v>Glengrove TS</v>
          </cell>
        </row>
        <row r="1306">
          <cell r="A1306">
            <v>3684</v>
          </cell>
          <cell r="B1306" t="str">
            <v>Horner TS</v>
          </cell>
        </row>
        <row r="1307">
          <cell r="A1307">
            <v>3685</v>
          </cell>
          <cell r="B1307" t="str">
            <v>Horner TS</v>
          </cell>
        </row>
        <row r="1308">
          <cell r="A1308">
            <v>3688</v>
          </cell>
          <cell r="B1308" t="str">
            <v>Horner TS</v>
          </cell>
        </row>
        <row r="1309">
          <cell r="A1309">
            <v>3689</v>
          </cell>
          <cell r="B1309" t="str">
            <v>Horner TS</v>
          </cell>
        </row>
        <row r="1310">
          <cell r="A1310">
            <v>3692</v>
          </cell>
          <cell r="B1310" t="str">
            <v>John TS</v>
          </cell>
        </row>
        <row r="1311">
          <cell r="A1311">
            <v>3693</v>
          </cell>
          <cell r="B1311" t="str">
            <v>John TS</v>
          </cell>
        </row>
        <row r="1312">
          <cell r="A1312">
            <v>3694</v>
          </cell>
          <cell r="B1312" t="str">
            <v>John TS</v>
          </cell>
        </row>
        <row r="1313">
          <cell r="A1313">
            <v>3695</v>
          </cell>
          <cell r="B1313" t="str">
            <v>John TS</v>
          </cell>
        </row>
        <row r="1314">
          <cell r="A1314">
            <v>3696</v>
          </cell>
          <cell r="B1314" t="str">
            <v>John TS</v>
          </cell>
        </row>
        <row r="1315">
          <cell r="A1315">
            <v>3697</v>
          </cell>
          <cell r="B1315" t="str">
            <v>John TS</v>
          </cell>
        </row>
        <row r="1316">
          <cell r="A1316">
            <v>3698</v>
          </cell>
          <cell r="B1316" t="str">
            <v>John TS</v>
          </cell>
        </row>
        <row r="1317">
          <cell r="A1317">
            <v>3699</v>
          </cell>
          <cell r="B1317" t="str">
            <v>John TS</v>
          </cell>
        </row>
        <row r="1318">
          <cell r="A1318">
            <v>3700</v>
          </cell>
          <cell r="B1318" t="str">
            <v>John TS</v>
          </cell>
        </row>
        <row r="1319">
          <cell r="A1319">
            <v>3701</v>
          </cell>
          <cell r="B1319" t="str">
            <v>John TS</v>
          </cell>
        </row>
        <row r="1320">
          <cell r="A1320">
            <v>3702</v>
          </cell>
          <cell r="B1320" t="str">
            <v>John TS</v>
          </cell>
        </row>
        <row r="1321">
          <cell r="A1321">
            <v>3703</v>
          </cell>
          <cell r="B1321" t="str">
            <v>John TS</v>
          </cell>
        </row>
        <row r="1322">
          <cell r="A1322">
            <v>3704</v>
          </cell>
          <cell r="B1322" t="str">
            <v>John TS</v>
          </cell>
        </row>
        <row r="1323">
          <cell r="A1323">
            <v>3705</v>
          </cell>
          <cell r="B1323" t="str">
            <v>John TS</v>
          </cell>
        </row>
        <row r="1324">
          <cell r="A1324">
            <v>3706</v>
          </cell>
          <cell r="B1324" t="str">
            <v>John TS</v>
          </cell>
        </row>
        <row r="1325">
          <cell r="A1325">
            <v>3707</v>
          </cell>
          <cell r="B1325" t="str">
            <v>John TS</v>
          </cell>
        </row>
        <row r="1326">
          <cell r="A1326">
            <v>3708</v>
          </cell>
          <cell r="B1326" t="str">
            <v>John TS</v>
          </cell>
        </row>
        <row r="1327">
          <cell r="A1327">
            <v>3709</v>
          </cell>
          <cell r="B1327" t="str">
            <v>John TS</v>
          </cell>
        </row>
        <row r="1328">
          <cell r="A1328">
            <v>3710</v>
          </cell>
          <cell r="B1328" t="str">
            <v>Leaside TS</v>
          </cell>
        </row>
        <row r="1329">
          <cell r="A1329">
            <v>3711</v>
          </cell>
          <cell r="B1329" t="str">
            <v>Leaside TS</v>
          </cell>
        </row>
        <row r="1330">
          <cell r="A1330">
            <v>3712</v>
          </cell>
          <cell r="B1330" t="str">
            <v>Leaside TS</v>
          </cell>
        </row>
        <row r="1331">
          <cell r="A1331">
            <v>3713</v>
          </cell>
          <cell r="B1331" t="str">
            <v>Leaside TS</v>
          </cell>
        </row>
        <row r="1332">
          <cell r="A1332">
            <v>3714</v>
          </cell>
          <cell r="B1332" t="str">
            <v>Leaside TS</v>
          </cell>
        </row>
        <row r="1333">
          <cell r="A1333">
            <v>3715</v>
          </cell>
          <cell r="B1333" t="str">
            <v>Leaside TS</v>
          </cell>
        </row>
        <row r="1334">
          <cell r="A1334">
            <v>3716</v>
          </cell>
          <cell r="B1334" t="str">
            <v>Leaside TS</v>
          </cell>
        </row>
        <row r="1335">
          <cell r="A1335">
            <v>3717</v>
          </cell>
          <cell r="B1335" t="str">
            <v>Leaside TS</v>
          </cell>
        </row>
        <row r="1336">
          <cell r="A1336">
            <v>3718</v>
          </cell>
          <cell r="B1336" t="str">
            <v>Leaside TS</v>
          </cell>
        </row>
        <row r="1337">
          <cell r="A1337">
            <v>3719</v>
          </cell>
          <cell r="B1337" t="str">
            <v>Leaside TS</v>
          </cell>
        </row>
        <row r="1338">
          <cell r="A1338">
            <v>3720</v>
          </cell>
          <cell r="B1338" t="str">
            <v>Leaside TS</v>
          </cell>
        </row>
        <row r="1339">
          <cell r="A1339">
            <v>3722</v>
          </cell>
          <cell r="B1339" t="str">
            <v>Leaside TS</v>
          </cell>
        </row>
        <row r="1340">
          <cell r="A1340">
            <v>3724</v>
          </cell>
          <cell r="B1340" t="str">
            <v>Leaside TS</v>
          </cell>
        </row>
        <row r="1341">
          <cell r="A1341">
            <v>3725</v>
          </cell>
          <cell r="B1341" t="str">
            <v>Leaside TS</v>
          </cell>
        </row>
        <row r="1342">
          <cell r="A1342">
            <v>3726</v>
          </cell>
          <cell r="B1342" t="str">
            <v>Leaside TS</v>
          </cell>
        </row>
        <row r="1343">
          <cell r="A1343">
            <v>3727</v>
          </cell>
          <cell r="B1343" t="str">
            <v>Leaside TS</v>
          </cell>
        </row>
        <row r="1344">
          <cell r="A1344">
            <v>3728</v>
          </cell>
          <cell r="B1344" t="str">
            <v>Leaside TS</v>
          </cell>
        </row>
        <row r="1345">
          <cell r="A1345">
            <v>3729</v>
          </cell>
          <cell r="B1345" t="str">
            <v>Leaside TS</v>
          </cell>
        </row>
        <row r="1346">
          <cell r="A1346">
            <v>3730</v>
          </cell>
          <cell r="B1346" t="str">
            <v>Main TS</v>
          </cell>
        </row>
        <row r="1347">
          <cell r="A1347">
            <v>3731</v>
          </cell>
          <cell r="B1347" t="str">
            <v>Main TS</v>
          </cell>
        </row>
        <row r="1348">
          <cell r="A1348">
            <v>3732</v>
          </cell>
          <cell r="B1348" t="str">
            <v>Main TS</v>
          </cell>
        </row>
        <row r="1349">
          <cell r="A1349">
            <v>3733</v>
          </cell>
          <cell r="B1349" t="str">
            <v>Main TS</v>
          </cell>
        </row>
        <row r="1350">
          <cell r="A1350">
            <v>3734</v>
          </cell>
          <cell r="B1350" t="str">
            <v>Manby TS</v>
          </cell>
        </row>
        <row r="1351">
          <cell r="A1351">
            <v>3735</v>
          </cell>
          <cell r="B1351" t="str">
            <v>Manby TS</v>
          </cell>
        </row>
        <row r="1352">
          <cell r="A1352">
            <v>3736</v>
          </cell>
          <cell r="B1352" t="str">
            <v>Manby TS</v>
          </cell>
        </row>
        <row r="1353">
          <cell r="A1353">
            <v>3737</v>
          </cell>
          <cell r="B1353" t="str">
            <v>Manby TS</v>
          </cell>
        </row>
        <row r="1354">
          <cell r="A1354">
            <v>3738</v>
          </cell>
          <cell r="B1354" t="str">
            <v>Manby TS</v>
          </cell>
        </row>
        <row r="1355">
          <cell r="A1355">
            <v>3739</v>
          </cell>
          <cell r="B1355" t="str">
            <v>Manby TS</v>
          </cell>
        </row>
        <row r="1356">
          <cell r="A1356">
            <v>3740</v>
          </cell>
          <cell r="B1356" t="str">
            <v>Manby TS</v>
          </cell>
        </row>
        <row r="1357">
          <cell r="A1357">
            <v>3741</v>
          </cell>
          <cell r="B1357" t="str">
            <v>Manby TS</v>
          </cell>
        </row>
        <row r="1358">
          <cell r="A1358">
            <v>3742</v>
          </cell>
          <cell r="B1358" t="str">
            <v>Manby TS</v>
          </cell>
        </row>
        <row r="1359">
          <cell r="A1359">
            <v>3743</v>
          </cell>
          <cell r="B1359" t="str">
            <v>Manby TS</v>
          </cell>
        </row>
        <row r="1360">
          <cell r="A1360">
            <v>3744</v>
          </cell>
          <cell r="B1360" t="str">
            <v>Manby TS</v>
          </cell>
        </row>
        <row r="1361">
          <cell r="A1361">
            <v>3745</v>
          </cell>
          <cell r="B1361" t="str">
            <v>Manby TS</v>
          </cell>
        </row>
        <row r="1362">
          <cell r="A1362">
            <v>3746</v>
          </cell>
          <cell r="B1362" t="str">
            <v>Manby TS</v>
          </cell>
        </row>
        <row r="1363">
          <cell r="A1363">
            <v>3747</v>
          </cell>
          <cell r="B1363" t="str">
            <v>Manby TS</v>
          </cell>
        </row>
        <row r="1364">
          <cell r="A1364">
            <v>3748</v>
          </cell>
          <cell r="B1364" t="str">
            <v>Manby TS</v>
          </cell>
        </row>
        <row r="1365">
          <cell r="A1365">
            <v>3749</v>
          </cell>
          <cell r="B1365" t="str">
            <v>Manby TS</v>
          </cell>
        </row>
        <row r="1366">
          <cell r="A1366">
            <v>3750</v>
          </cell>
          <cell r="B1366" t="str">
            <v>Manby TS</v>
          </cell>
        </row>
        <row r="1367">
          <cell r="A1367">
            <v>3751</v>
          </cell>
          <cell r="B1367" t="str">
            <v>Manby TS</v>
          </cell>
        </row>
        <row r="1368">
          <cell r="A1368">
            <v>3752</v>
          </cell>
          <cell r="B1368" t="str">
            <v>Manby TS</v>
          </cell>
        </row>
        <row r="1369">
          <cell r="A1369">
            <v>3753</v>
          </cell>
          <cell r="B1369" t="str">
            <v>Manby TS</v>
          </cell>
        </row>
        <row r="1370">
          <cell r="A1370">
            <v>3758</v>
          </cell>
          <cell r="B1370" t="str">
            <v>Runnymede TS</v>
          </cell>
        </row>
        <row r="1371">
          <cell r="A1371">
            <v>3759</v>
          </cell>
          <cell r="B1371" t="str">
            <v>Strachan TS</v>
          </cell>
        </row>
        <row r="1372">
          <cell r="A1372">
            <v>3760</v>
          </cell>
          <cell r="B1372" t="str">
            <v>Strachan TS</v>
          </cell>
        </row>
        <row r="1373">
          <cell r="A1373">
            <v>3761</v>
          </cell>
          <cell r="B1373" t="str">
            <v>Strachan TS</v>
          </cell>
        </row>
        <row r="1374">
          <cell r="A1374">
            <v>3762</v>
          </cell>
          <cell r="B1374" t="str">
            <v>Strachan TS</v>
          </cell>
        </row>
        <row r="1375">
          <cell r="A1375">
            <v>3763</v>
          </cell>
          <cell r="B1375" t="str">
            <v>Strachan TS</v>
          </cell>
        </row>
        <row r="1376">
          <cell r="A1376">
            <v>3764</v>
          </cell>
          <cell r="B1376" t="str">
            <v>Strachan TS</v>
          </cell>
        </row>
        <row r="1377">
          <cell r="A1377">
            <v>3765</v>
          </cell>
          <cell r="B1377" t="str">
            <v>Strachan TS</v>
          </cell>
        </row>
        <row r="1378">
          <cell r="A1378">
            <v>3766</v>
          </cell>
          <cell r="B1378" t="str">
            <v>Strachan TS</v>
          </cell>
        </row>
        <row r="1379">
          <cell r="A1379">
            <v>3767</v>
          </cell>
          <cell r="B1379" t="str">
            <v>Terauley TS</v>
          </cell>
        </row>
        <row r="1380">
          <cell r="A1380">
            <v>3768</v>
          </cell>
          <cell r="B1380" t="str">
            <v>Terauley TS</v>
          </cell>
        </row>
        <row r="1381">
          <cell r="A1381">
            <v>3769</v>
          </cell>
          <cell r="B1381" t="str">
            <v>Terauley TS</v>
          </cell>
        </row>
        <row r="1382">
          <cell r="A1382">
            <v>3770</v>
          </cell>
          <cell r="B1382" t="str">
            <v>Terauley TS</v>
          </cell>
        </row>
        <row r="1383">
          <cell r="A1383">
            <v>3773</v>
          </cell>
          <cell r="B1383" t="str">
            <v>Terauley TS</v>
          </cell>
        </row>
        <row r="1384">
          <cell r="A1384">
            <v>3774</v>
          </cell>
          <cell r="B1384" t="str">
            <v>Terauley TS</v>
          </cell>
        </row>
        <row r="1385">
          <cell r="A1385">
            <v>3775</v>
          </cell>
          <cell r="B1385" t="str">
            <v>Terauley TS</v>
          </cell>
        </row>
        <row r="1386">
          <cell r="A1386">
            <v>3776</v>
          </cell>
          <cell r="B1386" t="str">
            <v>Terauley TS</v>
          </cell>
        </row>
        <row r="1387">
          <cell r="A1387">
            <v>3779</v>
          </cell>
          <cell r="B1387" t="str">
            <v>Wiltshire TS</v>
          </cell>
        </row>
        <row r="1388">
          <cell r="A1388">
            <v>3780</v>
          </cell>
          <cell r="B1388" t="str">
            <v>Wiltshire TS</v>
          </cell>
        </row>
        <row r="1389">
          <cell r="A1389">
            <v>3781</v>
          </cell>
          <cell r="B1389" t="str">
            <v>Wiltshire TS</v>
          </cell>
        </row>
        <row r="1390">
          <cell r="A1390">
            <v>3782</v>
          </cell>
          <cell r="B1390" t="str">
            <v>Wiltshire TS</v>
          </cell>
        </row>
        <row r="1391">
          <cell r="A1391">
            <v>3783</v>
          </cell>
          <cell r="B1391" t="str">
            <v>Wiltshire TS</v>
          </cell>
        </row>
        <row r="1392">
          <cell r="A1392">
            <v>3785</v>
          </cell>
          <cell r="B1392" t="str">
            <v>Wiltshire TS</v>
          </cell>
        </row>
        <row r="1393">
          <cell r="A1393">
            <v>3786</v>
          </cell>
          <cell r="B1393" t="str">
            <v>Wiltshire TS</v>
          </cell>
        </row>
        <row r="1394">
          <cell r="A1394">
            <v>3787</v>
          </cell>
          <cell r="B1394" t="str">
            <v>Bridgman TS</v>
          </cell>
        </row>
        <row r="1395">
          <cell r="A1395">
            <v>3788</v>
          </cell>
          <cell r="B1395" t="str">
            <v>Duplex TS</v>
          </cell>
        </row>
        <row r="1396">
          <cell r="A1396">
            <v>3789</v>
          </cell>
          <cell r="B1396" t="str">
            <v>Sheppard TS</v>
          </cell>
        </row>
        <row r="1397">
          <cell r="A1397">
            <v>3790</v>
          </cell>
          <cell r="B1397" t="str">
            <v>John TS</v>
          </cell>
        </row>
        <row r="1398">
          <cell r="A1398">
            <v>3791</v>
          </cell>
          <cell r="B1398" t="str">
            <v>Gerrard TS</v>
          </cell>
        </row>
        <row r="1399">
          <cell r="A1399">
            <v>3792</v>
          </cell>
          <cell r="B1399" t="str">
            <v>Gerrard TS</v>
          </cell>
        </row>
        <row r="1400">
          <cell r="A1400">
            <v>3900</v>
          </cell>
          <cell r="B1400" t="str">
            <v>Hearn TGS</v>
          </cell>
        </row>
        <row r="1401">
          <cell r="A1401">
            <v>3901</v>
          </cell>
          <cell r="B1401" t="str">
            <v>Hearn TGS</v>
          </cell>
        </row>
        <row r="1402">
          <cell r="A1402">
            <v>3902</v>
          </cell>
          <cell r="B1402" t="str">
            <v>Hearn TGS</v>
          </cell>
        </row>
        <row r="1403">
          <cell r="A1403">
            <v>3903</v>
          </cell>
          <cell r="B1403" t="str">
            <v>Hearn TGS</v>
          </cell>
        </row>
        <row r="1404">
          <cell r="A1404">
            <v>3904</v>
          </cell>
          <cell r="B1404" t="str">
            <v>Hearn TGS</v>
          </cell>
        </row>
        <row r="1405">
          <cell r="A1405">
            <v>3905</v>
          </cell>
          <cell r="B1405" t="str">
            <v>Hearn TGS</v>
          </cell>
        </row>
        <row r="1406">
          <cell r="A1406">
            <v>3906</v>
          </cell>
          <cell r="B1406" t="str">
            <v>Hearn TGS</v>
          </cell>
        </row>
        <row r="1407">
          <cell r="A1407">
            <v>3907</v>
          </cell>
          <cell r="B1407" t="str">
            <v>Hearn TGS</v>
          </cell>
        </row>
        <row r="1408">
          <cell r="A1408">
            <v>3908</v>
          </cell>
          <cell r="B1408" t="str">
            <v>Hearn TGS</v>
          </cell>
        </row>
        <row r="1409">
          <cell r="A1409">
            <v>3909</v>
          </cell>
          <cell r="B1409" t="str">
            <v>Hearn TGS</v>
          </cell>
        </row>
        <row r="1410">
          <cell r="A1410">
            <v>3910</v>
          </cell>
          <cell r="B1410" t="str">
            <v>Hearn TGS</v>
          </cell>
        </row>
        <row r="1411">
          <cell r="A1411">
            <v>3911</v>
          </cell>
          <cell r="B1411" t="str">
            <v>Hearn TGS</v>
          </cell>
        </row>
        <row r="1412">
          <cell r="A1412">
            <v>3912</v>
          </cell>
          <cell r="B1412" t="str">
            <v>Hearn TGS</v>
          </cell>
        </row>
        <row r="1413">
          <cell r="A1413">
            <v>4000</v>
          </cell>
          <cell r="B1413" t="str">
            <v>Claireville TS</v>
          </cell>
        </row>
        <row r="1414">
          <cell r="A1414">
            <v>4003</v>
          </cell>
          <cell r="B1414" t="str">
            <v>Milton SS</v>
          </cell>
        </row>
        <row r="1415">
          <cell r="A1415">
            <v>4004</v>
          </cell>
          <cell r="B1415" t="str">
            <v>Milton SS</v>
          </cell>
        </row>
        <row r="1416">
          <cell r="A1416">
            <v>4005</v>
          </cell>
          <cell r="B1416" t="str">
            <v>Milton SS</v>
          </cell>
        </row>
        <row r="1417">
          <cell r="A1417">
            <v>4010</v>
          </cell>
          <cell r="B1417" t="str">
            <v>Trafalgar TS</v>
          </cell>
        </row>
        <row r="1418">
          <cell r="A1418">
            <v>4011</v>
          </cell>
          <cell r="B1418" t="str">
            <v>Trafalgar TS</v>
          </cell>
        </row>
        <row r="1419">
          <cell r="A1419">
            <v>4017</v>
          </cell>
          <cell r="B1419" t="str">
            <v>C550V/C551V CLRV JCT</v>
          </cell>
        </row>
        <row r="1420">
          <cell r="A1420">
            <v>4018</v>
          </cell>
          <cell r="B1420" t="str">
            <v>C550V/C551V CLRV JCT</v>
          </cell>
        </row>
        <row r="1421">
          <cell r="A1421">
            <v>4019</v>
          </cell>
          <cell r="B1421" t="str">
            <v>Milton SS</v>
          </cell>
        </row>
        <row r="1422">
          <cell r="A1422">
            <v>4100</v>
          </cell>
          <cell r="B1422" t="str">
            <v>Claireville TS</v>
          </cell>
        </row>
        <row r="1423">
          <cell r="A1423">
            <v>4101</v>
          </cell>
          <cell r="B1423" t="str">
            <v>Lakeview SS</v>
          </cell>
        </row>
        <row r="1424">
          <cell r="A1424">
            <v>4102</v>
          </cell>
          <cell r="B1424" t="str">
            <v>Lakeview SS</v>
          </cell>
        </row>
        <row r="1425">
          <cell r="A1425">
            <v>4103</v>
          </cell>
          <cell r="B1425" t="str">
            <v>Richview TS</v>
          </cell>
        </row>
        <row r="1426">
          <cell r="A1426">
            <v>4104</v>
          </cell>
          <cell r="B1426" t="str">
            <v>Trafalgar TS</v>
          </cell>
        </row>
        <row r="1427">
          <cell r="A1427">
            <v>4105</v>
          </cell>
          <cell r="B1427" t="str">
            <v>Richview TS</v>
          </cell>
        </row>
        <row r="1428">
          <cell r="A1428">
            <v>4120</v>
          </cell>
          <cell r="B1428" t="str">
            <v>Applewood JCT</v>
          </cell>
        </row>
        <row r="1429">
          <cell r="A1429">
            <v>4121</v>
          </cell>
          <cell r="B1429" t="str">
            <v>Applewood JCT</v>
          </cell>
        </row>
        <row r="1430">
          <cell r="A1430">
            <v>4122</v>
          </cell>
          <cell r="B1430" t="str">
            <v>Applewood JCT</v>
          </cell>
        </row>
        <row r="1431">
          <cell r="A1431">
            <v>4123</v>
          </cell>
          <cell r="B1431" t="str">
            <v>Applewood JCT</v>
          </cell>
        </row>
        <row r="1432">
          <cell r="A1432">
            <v>4124</v>
          </cell>
          <cell r="B1432" t="str">
            <v>Bathurst JCT</v>
          </cell>
        </row>
        <row r="1433">
          <cell r="A1433">
            <v>4125</v>
          </cell>
          <cell r="B1433" t="str">
            <v>Bathurst JCT</v>
          </cell>
        </row>
        <row r="1434">
          <cell r="A1434">
            <v>4126</v>
          </cell>
          <cell r="B1434" t="str">
            <v>Bathurst JCT</v>
          </cell>
        </row>
        <row r="1435">
          <cell r="A1435">
            <v>4127</v>
          </cell>
          <cell r="B1435" t="str">
            <v>Bathurst TS</v>
          </cell>
        </row>
        <row r="1436">
          <cell r="A1436">
            <v>4128</v>
          </cell>
          <cell r="B1436" t="str">
            <v>Bathurst TS</v>
          </cell>
        </row>
        <row r="1437">
          <cell r="A1437">
            <v>4129</v>
          </cell>
          <cell r="B1437" t="str">
            <v>Bramalea TS</v>
          </cell>
        </row>
        <row r="1438">
          <cell r="A1438">
            <v>4130</v>
          </cell>
          <cell r="B1438" t="str">
            <v>Bramalea TS</v>
          </cell>
        </row>
        <row r="1439">
          <cell r="A1439">
            <v>4133</v>
          </cell>
          <cell r="B1439" t="str">
            <v>Claireville JCT</v>
          </cell>
        </row>
        <row r="1440">
          <cell r="A1440">
            <v>4134</v>
          </cell>
          <cell r="B1440" t="str">
            <v>Claireville JCT</v>
          </cell>
        </row>
        <row r="1441">
          <cell r="A1441">
            <v>4143</v>
          </cell>
          <cell r="B1441" t="str">
            <v>Cooksville TS</v>
          </cell>
        </row>
        <row r="1442">
          <cell r="A1442">
            <v>4144</v>
          </cell>
          <cell r="B1442" t="str">
            <v>Cooksville TS</v>
          </cell>
        </row>
        <row r="1443">
          <cell r="A1443">
            <v>4149</v>
          </cell>
          <cell r="B1443" t="str">
            <v>Erindale JCT</v>
          </cell>
        </row>
        <row r="1444">
          <cell r="A1444">
            <v>4150</v>
          </cell>
          <cell r="B1444" t="str">
            <v>Erindale JCT</v>
          </cell>
        </row>
        <row r="1445">
          <cell r="A1445">
            <v>4151</v>
          </cell>
          <cell r="B1445" t="str">
            <v>Erindale JCT</v>
          </cell>
        </row>
        <row r="1446">
          <cell r="A1446">
            <v>4152</v>
          </cell>
          <cell r="B1446" t="str">
            <v>Erindale JCT</v>
          </cell>
        </row>
        <row r="1447">
          <cell r="A1447">
            <v>4153</v>
          </cell>
          <cell r="B1447" t="str">
            <v>Erindale TS</v>
          </cell>
        </row>
        <row r="1448">
          <cell r="A1448">
            <v>4154</v>
          </cell>
          <cell r="B1448" t="str">
            <v>Erindale TS</v>
          </cell>
        </row>
        <row r="1449">
          <cell r="A1449">
            <v>4155</v>
          </cell>
          <cell r="B1449" t="str">
            <v>Erindale TS</v>
          </cell>
        </row>
        <row r="1450">
          <cell r="A1450">
            <v>4156</v>
          </cell>
          <cell r="B1450" t="str">
            <v>Erindale TS</v>
          </cell>
        </row>
        <row r="1451">
          <cell r="A1451">
            <v>4157</v>
          </cell>
          <cell r="B1451" t="str">
            <v>Fairchild TS</v>
          </cell>
        </row>
        <row r="1452">
          <cell r="A1452">
            <v>4158</v>
          </cell>
          <cell r="B1452" t="str">
            <v>Fairchild TS</v>
          </cell>
        </row>
        <row r="1453">
          <cell r="A1453">
            <v>4159</v>
          </cell>
          <cell r="B1453" t="str">
            <v>Finch JCT</v>
          </cell>
        </row>
        <row r="1454">
          <cell r="A1454">
            <v>4160</v>
          </cell>
          <cell r="B1454" t="str">
            <v>Finch JCT</v>
          </cell>
        </row>
        <row r="1455">
          <cell r="A1455">
            <v>4161</v>
          </cell>
          <cell r="B1455" t="str">
            <v>Finch JCT</v>
          </cell>
        </row>
        <row r="1456">
          <cell r="A1456">
            <v>4162</v>
          </cell>
          <cell r="B1456" t="str">
            <v>Finch JCT</v>
          </cell>
        </row>
        <row r="1457">
          <cell r="A1457">
            <v>4165</v>
          </cell>
          <cell r="B1457" t="str">
            <v>Finch TS</v>
          </cell>
        </row>
        <row r="1458">
          <cell r="A1458">
            <v>4166</v>
          </cell>
          <cell r="B1458" t="str">
            <v>Finch TS</v>
          </cell>
        </row>
        <row r="1459">
          <cell r="A1459">
            <v>4167</v>
          </cell>
          <cell r="B1459" t="str">
            <v>Finch TS</v>
          </cell>
        </row>
        <row r="1460">
          <cell r="A1460">
            <v>4168</v>
          </cell>
          <cell r="B1460" t="str">
            <v>Finch TS</v>
          </cell>
        </row>
        <row r="1461">
          <cell r="A1461">
            <v>4169</v>
          </cell>
          <cell r="B1461" t="str">
            <v>Goreway TS</v>
          </cell>
        </row>
        <row r="1462">
          <cell r="A1462">
            <v>4170</v>
          </cell>
          <cell r="B1462" t="str">
            <v>Goreway TS</v>
          </cell>
        </row>
        <row r="1463">
          <cell r="A1463">
            <v>4171</v>
          </cell>
          <cell r="B1463" t="str">
            <v>Haig JCT</v>
          </cell>
        </row>
        <row r="1464">
          <cell r="A1464">
            <v>4172</v>
          </cell>
          <cell r="B1464" t="str">
            <v>Haig JCT</v>
          </cell>
        </row>
        <row r="1465">
          <cell r="A1465">
            <v>4173</v>
          </cell>
          <cell r="B1465" t="str">
            <v>Haig JCT</v>
          </cell>
        </row>
        <row r="1466">
          <cell r="A1466">
            <v>4174</v>
          </cell>
          <cell r="B1466" t="str">
            <v>Haig JCT</v>
          </cell>
        </row>
        <row r="1467">
          <cell r="A1467">
            <v>4175</v>
          </cell>
          <cell r="B1467" t="str">
            <v>Halton TS</v>
          </cell>
        </row>
        <row r="1468">
          <cell r="A1468">
            <v>4176</v>
          </cell>
          <cell r="B1468" t="str">
            <v>Halton TS</v>
          </cell>
        </row>
        <row r="1469">
          <cell r="A1469">
            <v>4177</v>
          </cell>
          <cell r="B1469" t="str">
            <v>Hanlan JCT</v>
          </cell>
        </row>
        <row r="1470">
          <cell r="A1470">
            <v>4178</v>
          </cell>
          <cell r="B1470" t="str">
            <v>Hanlan JCT</v>
          </cell>
        </row>
        <row r="1471">
          <cell r="A1471">
            <v>4179</v>
          </cell>
          <cell r="B1471" t="str">
            <v>Holland Marsh JCT</v>
          </cell>
        </row>
        <row r="1472">
          <cell r="A1472">
            <v>4180</v>
          </cell>
          <cell r="B1472" t="str">
            <v>Holland Marsh JCT</v>
          </cell>
        </row>
        <row r="1473">
          <cell r="A1473">
            <v>4181</v>
          </cell>
          <cell r="B1473" t="str">
            <v>Hornby JCT</v>
          </cell>
        </row>
        <row r="1474">
          <cell r="A1474">
            <v>4182</v>
          </cell>
          <cell r="B1474" t="str">
            <v>Hornby JCT</v>
          </cell>
        </row>
        <row r="1475">
          <cell r="A1475">
            <v>4188</v>
          </cell>
          <cell r="B1475" t="str">
            <v>Kleinburg TS</v>
          </cell>
        </row>
        <row r="1476">
          <cell r="A1476">
            <v>4189</v>
          </cell>
          <cell r="B1476" t="str">
            <v>Kleinburg TS</v>
          </cell>
        </row>
        <row r="1477">
          <cell r="A1477">
            <v>4190</v>
          </cell>
          <cell r="B1477" t="str">
            <v>Lantz JCT</v>
          </cell>
        </row>
        <row r="1478">
          <cell r="A1478">
            <v>4191</v>
          </cell>
          <cell r="B1478" t="str">
            <v>Lantz JCT</v>
          </cell>
        </row>
        <row r="1479">
          <cell r="A1479">
            <v>4192</v>
          </cell>
          <cell r="B1479" t="str">
            <v>Lorne Park TS</v>
          </cell>
        </row>
        <row r="1480">
          <cell r="A1480">
            <v>4193</v>
          </cell>
          <cell r="B1480" t="str">
            <v>Lorne Park TS</v>
          </cell>
        </row>
        <row r="1481">
          <cell r="A1481">
            <v>4194</v>
          </cell>
          <cell r="B1481" t="str">
            <v>Meadowvale TS</v>
          </cell>
        </row>
        <row r="1482">
          <cell r="A1482">
            <v>4195</v>
          </cell>
          <cell r="B1482" t="str">
            <v>Meadowvale TS</v>
          </cell>
        </row>
        <row r="1483">
          <cell r="A1483">
            <v>4196</v>
          </cell>
          <cell r="B1483" t="str">
            <v>Pleasant TS</v>
          </cell>
        </row>
        <row r="1484">
          <cell r="A1484">
            <v>4197</v>
          </cell>
          <cell r="B1484" t="str">
            <v>Pleasant TS</v>
          </cell>
        </row>
        <row r="1485">
          <cell r="A1485">
            <v>4200</v>
          </cell>
          <cell r="B1485" t="str">
            <v>Rexdale TS</v>
          </cell>
        </row>
        <row r="1486">
          <cell r="A1486">
            <v>4201</v>
          </cell>
          <cell r="B1486" t="str">
            <v>Rexdale TS</v>
          </cell>
        </row>
        <row r="1487">
          <cell r="A1487">
            <v>4202</v>
          </cell>
          <cell r="B1487" t="str">
            <v>Tomken TS</v>
          </cell>
        </row>
        <row r="1488">
          <cell r="A1488">
            <v>4203</v>
          </cell>
          <cell r="B1488" t="str">
            <v>Tomken TS</v>
          </cell>
        </row>
        <row r="1489">
          <cell r="A1489">
            <v>4204</v>
          </cell>
          <cell r="B1489" t="str">
            <v>Tomken TS</v>
          </cell>
        </row>
        <row r="1490">
          <cell r="A1490">
            <v>4205</v>
          </cell>
          <cell r="B1490" t="str">
            <v>Tomken TS</v>
          </cell>
        </row>
        <row r="1491">
          <cell r="A1491">
            <v>4206</v>
          </cell>
          <cell r="B1491" t="str">
            <v>Tomken JCT</v>
          </cell>
        </row>
        <row r="1492">
          <cell r="A1492">
            <v>4207</v>
          </cell>
          <cell r="B1492" t="str">
            <v>Tomken JCT</v>
          </cell>
        </row>
        <row r="1493">
          <cell r="A1493">
            <v>4208</v>
          </cell>
          <cell r="B1493" t="str">
            <v>Tomken JCT</v>
          </cell>
        </row>
        <row r="1494">
          <cell r="A1494">
            <v>4209</v>
          </cell>
          <cell r="B1494" t="str">
            <v>Tomken JCT</v>
          </cell>
        </row>
        <row r="1495">
          <cell r="A1495">
            <v>4210</v>
          </cell>
          <cell r="B1495" t="str">
            <v>Toronto Star JCT</v>
          </cell>
        </row>
        <row r="1496">
          <cell r="A1496">
            <v>4211</v>
          </cell>
          <cell r="B1496" t="str">
            <v>Toronto Star JCT</v>
          </cell>
        </row>
        <row r="1497">
          <cell r="A1497">
            <v>4212</v>
          </cell>
          <cell r="B1497" t="str">
            <v>Vaughan JCT #1</v>
          </cell>
        </row>
        <row r="1498">
          <cell r="A1498">
            <v>4213</v>
          </cell>
          <cell r="B1498" t="str">
            <v>Vaughan JCT #1</v>
          </cell>
        </row>
        <row r="1499">
          <cell r="A1499">
            <v>4214</v>
          </cell>
          <cell r="B1499" t="str">
            <v>Vaughan MTS #1</v>
          </cell>
        </row>
        <row r="1500">
          <cell r="A1500">
            <v>4215</v>
          </cell>
          <cell r="B1500" t="str">
            <v>Vaughan MTS #1</v>
          </cell>
        </row>
        <row r="1501">
          <cell r="A1501">
            <v>4216</v>
          </cell>
          <cell r="B1501" t="str">
            <v>Vaughan MTS #2</v>
          </cell>
        </row>
        <row r="1502">
          <cell r="A1502">
            <v>4217</v>
          </cell>
          <cell r="B1502" t="str">
            <v>Vaughan MTS #2</v>
          </cell>
        </row>
        <row r="1503">
          <cell r="A1503">
            <v>4220</v>
          </cell>
          <cell r="B1503" t="str">
            <v>Westmore JCT</v>
          </cell>
        </row>
        <row r="1504">
          <cell r="A1504">
            <v>4221</v>
          </cell>
          <cell r="B1504" t="str">
            <v>Westmore JCT</v>
          </cell>
        </row>
        <row r="1505">
          <cell r="A1505">
            <v>4222</v>
          </cell>
          <cell r="B1505" t="str">
            <v>Woodbridge JCT</v>
          </cell>
        </row>
        <row r="1506">
          <cell r="A1506">
            <v>4223</v>
          </cell>
          <cell r="B1506" t="str">
            <v>Woodbridge JCT</v>
          </cell>
        </row>
        <row r="1507">
          <cell r="A1507">
            <v>4224</v>
          </cell>
          <cell r="B1507" t="str">
            <v>Woodbridge TS</v>
          </cell>
        </row>
        <row r="1508">
          <cell r="A1508">
            <v>4225</v>
          </cell>
          <cell r="B1508" t="str">
            <v>Woodbridge TS</v>
          </cell>
        </row>
        <row r="1509">
          <cell r="A1509">
            <v>4226</v>
          </cell>
          <cell r="B1509" t="str">
            <v>Woodbridge TS</v>
          </cell>
        </row>
        <row r="1510">
          <cell r="A1510">
            <v>4227</v>
          </cell>
          <cell r="B1510" t="str">
            <v>Woodbridge TS</v>
          </cell>
        </row>
        <row r="1511">
          <cell r="A1511">
            <v>4240</v>
          </cell>
          <cell r="B1511" t="str">
            <v>Trafalgar DESN JCT</v>
          </cell>
        </row>
        <row r="1512">
          <cell r="A1512">
            <v>4241</v>
          </cell>
          <cell r="B1512" t="str">
            <v>Trafalgar DESN JCT</v>
          </cell>
        </row>
        <row r="1513">
          <cell r="A1513">
            <v>4242</v>
          </cell>
          <cell r="B1513" t="str">
            <v>Trafalgar TS</v>
          </cell>
        </row>
        <row r="1514">
          <cell r="A1514">
            <v>4243</v>
          </cell>
          <cell r="B1514" t="str">
            <v>Trafalgar TS</v>
          </cell>
        </row>
        <row r="1515">
          <cell r="A1515">
            <v>4244</v>
          </cell>
          <cell r="B1515" t="str">
            <v>Goreway JCT</v>
          </cell>
        </row>
        <row r="1516">
          <cell r="A1516">
            <v>4245</v>
          </cell>
          <cell r="B1516" t="str">
            <v>Goreway JCT</v>
          </cell>
        </row>
        <row r="1517">
          <cell r="A1517">
            <v>4246</v>
          </cell>
          <cell r="B1517" t="str">
            <v>Claireville TS</v>
          </cell>
        </row>
        <row r="1518">
          <cell r="A1518">
            <v>4247</v>
          </cell>
          <cell r="B1518" t="str">
            <v>Claireville TS</v>
          </cell>
        </row>
        <row r="1519">
          <cell r="A1519">
            <v>4248</v>
          </cell>
          <cell r="B1519" t="str">
            <v>Claireville TS</v>
          </cell>
        </row>
        <row r="1520">
          <cell r="A1520">
            <v>4249</v>
          </cell>
          <cell r="B1520" t="str">
            <v>Claireville TS</v>
          </cell>
        </row>
        <row r="1521">
          <cell r="A1521">
            <v>4250</v>
          </cell>
          <cell r="B1521" t="str">
            <v>Claireville TS</v>
          </cell>
        </row>
        <row r="1522">
          <cell r="A1522">
            <v>4251</v>
          </cell>
          <cell r="B1522" t="str">
            <v>Claireville TS</v>
          </cell>
        </row>
        <row r="1523">
          <cell r="A1523">
            <v>4252</v>
          </cell>
          <cell r="B1523" t="str">
            <v>Richview TS</v>
          </cell>
        </row>
        <row r="1524">
          <cell r="A1524">
            <v>4253</v>
          </cell>
          <cell r="B1524" t="str">
            <v>Richview TS</v>
          </cell>
        </row>
        <row r="1525">
          <cell r="A1525">
            <v>4254</v>
          </cell>
          <cell r="B1525" t="str">
            <v>Richview TS</v>
          </cell>
        </row>
        <row r="1526">
          <cell r="A1526">
            <v>4255</v>
          </cell>
          <cell r="B1526" t="str">
            <v>Richview TS</v>
          </cell>
        </row>
        <row r="1527">
          <cell r="A1527">
            <v>4256</v>
          </cell>
          <cell r="B1527" t="str">
            <v>Vaughan MTS #3</v>
          </cell>
        </row>
        <row r="1528">
          <cell r="A1528">
            <v>4257</v>
          </cell>
          <cell r="B1528" t="str">
            <v>Vaughan MTS #3</v>
          </cell>
        </row>
        <row r="1529">
          <cell r="A1529">
            <v>4258</v>
          </cell>
          <cell r="B1529" t="str">
            <v>Vaughan JCT #3</v>
          </cell>
        </row>
        <row r="1530">
          <cell r="A1530">
            <v>4259</v>
          </cell>
          <cell r="B1530" t="str">
            <v>Vaughan JCT #3</v>
          </cell>
        </row>
        <row r="1531">
          <cell r="A1531">
            <v>4260</v>
          </cell>
          <cell r="B1531" t="str">
            <v>Jim Yarrow MTS</v>
          </cell>
        </row>
        <row r="1532">
          <cell r="A1532">
            <v>4261</v>
          </cell>
          <cell r="B1532" t="str">
            <v>Jim Yarrow MTS</v>
          </cell>
        </row>
        <row r="1533">
          <cell r="A1533">
            <v>4262</v>
          </cell>
          <cell r="B1533" t="str">
            <v>Jim Yarrow JCT</v>
          </cell>
        </row>
        <row r="1534">
          <cell r="A1534">
            <v>4263</v>
          </cell>
          <cell r="B1534" t="str">
            <v>Jim Yarrow JCT</v>
          </cell>
        </row>
        <row r="1535">
          <cell r="A1535">
            <v>4264</v>
          </cell>
          <cell r="B1535" t="str">
            <v>Vaughn MTS #1 PH JCT</v>
          </cell>
        </row>
        <row r="1536">
          <cell r="A1536">
            <v>4265</v>
          </cell>
          <cell r="B1536" t="str">
            <v>Vaughn MTS #1 PH JCT</v>
          </cell>
        </row>
        <row r="1537">
          <cell r="A1537">
            <v>4266</v>
          </cell>
          <cell r="B1537" t="str">
            <v>Vaughn MTS #2 PH JCT</v>
          </cell>
        </row>
        <row r="1538">
          <cell r="A1538">
            <v>4267</v>
          </cell>
          <cell r="B1538" t="str">
            <v>Vaughn MTS #2 PH JCT</v>
          </cell>
        </row>
        <row r="1539">
          <cell r="A1539">
            <v>4268</v>
          </cell>
          <cell r="B1539" t="str">
            <v>Rexdale PH JCT</v>
          </cell>
        </row>
        <row r="1540">
          <cell r="A1540">
            <v>4269</v>
          </cell>
          <cell r="B1540" t="str">
            <v>Rexdale PH JCT</v>
          </cell>
        </row>
        <row r="1541">
          <cell r="A1541">
            <v>4270</v>
          </cell>
          <cell r="B1541" t="str">
            <v>Goreway PH JCT</v>
          </cell>
        </row>
        <row r="1542">
          <cell r="A1542">
            <v>4271</v>
          </cell>
          <cell r="B1542" t="str">
            <v>Goreway PH JCT</v>
          </cell>
        </row>
        <row r="1543">
          <cell r="A1543">
            <v>4300</v>
          </cell>
          <cell r="B1543" t="str">
            <v>Richview JCT</v>
          </cell>
        </row>
        <row r="1544">
          <cell r="A1544">
            <v>4301</v>
          </cell>
          <cell r="B1544" t="str">
            <v>Richview JCT</v>
          </cell>
        </row>
        <row r="1545">
          <cell r="A1545">
            <v>4600</v>
          </cell>
          <cell r="B1545" t="str">
            <v>Bathurst TS</v>
          </cell>
        </row>
        <row r="1546">
          <cell r="A1546">
            <v>4601</v>
          </cell>
          <cell r="B1546" t="str">
            <v>Bathurst TS</v>
          </cell>
        </row>
        <row r="1547">
          <cell r="A1547">
            <v>4602</v>
          </cell>
          <cell r="B1547" t="str">
            <v>Bathurst TS</v>
          </cell>
        </row>
        <row r="1548">
          <cell r="A1548">
            <v>4603</v>
          </cell>
          <cell r="B1548" t="str">
            <v>Bathurst TS</v>
          </cell>
        </row>
        <row r="1549">
          <cell r="A1549">
            <v>4604</v>
          </cell>
          <cell r="B1549" t="str">
            <v>Bathurst TS</v>
          </cell>
        </row>
        <row r="1550">
          <cell r="A1550">
            <v>4605</v>
          </cell>
          <cell r="B1550" t="str">
            <v>Bathurst TS</v>
          </cell>
        </row>
        <row r="1551">
          <cell r="A1551">
            <v>4606</v>
          </cell>
          <cell r="B1551" t="str">
            <v>Bathurst TS</v>
          </cell>
        </row>
        <row r="1552">
          <cell r="A1552">
            <v>4607</v>
          </cell>
          <cell r="B1552" t="str">
            <v>Bathurst TS</v>
          </cell>
        </row>
        <row r="1553">
          <cell r="A1553">
            <v>4608</v>
          </cell>
          <cell r="B1553" t="str">
            <v>Bramalea TS</v>
          </cell>
        </row>
        <row r="1554">
          <cell r="A1554">
            <v>4609</v>
          </cell>
          <cell r="B1554" t="str">
            <v>Bramalea TS</v>
          </cell>
        </row>
        <row r="1555">
          <cell r="A1555">
            <v>4610</v>
          </cell>
          <cell r="B1555" t="str">
            <v>Bramalea TS</v>
          </cell>
        </row>
        <row r="1556">
          <cell r="A1556">
            <v>4611</v>
          </cell>
          <cell r="B1556" t="str">
            <v>Bramalea TS</v>
          </cell>
        </row>
        <row r="1557">
          <cell r="A1557">
            <v>4612</v>
          </cell>
          <cell r="B1557" t="str">
            <v>Bramalea TS</v>
          </cell>
        </row>
        <row r="1558">
          <cell r="A1558">
            <v>4613</v>
          </cell>
          <cell r="B1558" t="str">
            <v>Bramalea TS</v>
          </cell>
        </row>
        <row r="1559">
          <cell r="A1559">
            <v>4614</v>
          </cell>
          <cell r="B1559" t="str">
            <v>Bramalea TS</v>
          </cell>
        </row>
        <row r="1560">
          <cell r="A1560">
            <v>4615</v>
          </cell>
          <cell r="B1560" t="str">
            <v>Bramalea TS</v>
          </cell>
        </row>
        <row r="1561">
          <cell r="A1561">
            <v>4616</v>
          </cell>
          <cell r="B1561" t="str">
            <v>Bramalea TS</v>
          </cell>
        </row>
        <row r="1562">
          <cell r="A1562">
            <v>4617</v>
          </cell>
          <cell r="B1562" t="str">
            <v>Bramalea TS</v>
          </cell>
        </row>
        <row r="1563">
          <cell r="A1563">
            <v>4618</v>
          </cell>
          <cell r="B1563" t="str">
            <v>Claireville TS</v>
          </cell>
        </row>
        <row r="1564">
          <cell r="A1564">
            <v>4619</v>
          </cell>
          <cell r="B1564" t="str">
            <v>Claireville TS</v>
          </cell>
        </row>
        <row r="1565">
          <cell r="A1565">
            <v>4620</v>
          </cell>
          <cell r="B1565" t="str">
            <v>Claireville TS</v>
          </cell>
        </row>
        <row r="1566">
          <cell r="A1566">
            <v>4621</v>
          </cell>
          <cell r="B1566" t="str">
            <v>Claireville TS</v>
          </cell>
        </row>
        <row r="1567">
          <cell r="A1567">
            <v>4624</v>
          </cell>
          <cell r="B1567" t="str">
            <v>Claireville TS</v>
          </cell>
        </row>
        <row r="1568">
          <cell r="A1568">
            <v>4625</v>
          </cell>
          <cell r="B1568" t="str">
            <v>Claireville TS</v>
          </cell>
        </row>
        <row r="1569">
          <cell r="A1569">
            <v>4626</v>
          </cell>
          <cell r="B1569" t="str">
            <v>Claireville TS</v>
          </cell>
        </row>
        <row r="1570">
          <cell r="A1570">
            <v>4627</v>
          </cell>
          <cell r="B1570" t="str">
            <v>Claireville TS</v>
          </cell>
        </row>
        <row r="1571">
          <cell r="A1571">
            <v>4630</v>
          </cell>
          <cell r="B1571" t="str">
            <v>Cooksville TS</v>
          </cell>
        </row>
        <row r="1572">
          <cell r="A1572">
            <v>4631</v>
          </cell>
          <cell r="B1572" t="str">
            <v>Cooksville TS</v>
          </cell>
        </row>
        <row r="1573">
          <cell r="A1573">
            <v>4640</v>
          </cell>
          <cell r="B1573" t="str">
            <v>Erindale TS</v>
          </cell>
        </row>
        <row r="1574">
          <cell r="A1574">
            <v>4641</v>
          </cell>
          <cell r="B1574" t="str">
            <v>Erindale TS</v>
          </cell>
        </row>
        <row r="1575">
          <cell r="A1575">
            <v>4642</v>
          </cell>
          <cell r="B1575" t="str">
            <v>Erindale TS</v>
          </cell>
        </row>
        <row r="1576">
          <cell r="A1576">
            <v>4643</v>
          </cell>
          <cell r="B1576" t="str">
            <v>Erindale TS</v>
          </cell>
        </row>
        <row r="1577">
          <cell r="A1577">
            <v>4644</v>
          </cell>
          <cell r="B1577" t="str">
            <v>Erindale TS</v>
          </cell>
        </row>
        <row r="1578">
          <cell r="A1578">
            <v>4645</v>
          </cell>
          <cell r="B1578" t="str">
            <v>Erindale TS</v>
          </cell>
        </row>
        <row r="1579">
          <cell r="A1579">
            <v>4646</v>
          </cell>
          <cell r="B1579" t="str">
            <v>Erindale TS</v>
          </cell>
        </row>
        <row r="1580">
          <cell r="A1580">
            <v>4647</v>
          </cell>
          <cell r="B1580" t="str">
            <v>Erindale TS</v>
          </cell>
        </row>
        <row r="1581">
          <cell r="A1581">
            <v>4648</v>
          </cell>
          <cell r="B1581" t="str">
            <v>Erindale TS</v>
          </cell>
        </row>
        <row r="1582">
          <cell r="A1582">
            <v>4649</v>
          </cell>
          <cell r="B1582" t="str">
            <v>Erindale TS</v>
          </cell>
        </row>
        <row r="1583">
          <cell r="A1583">
            <v>4650</v>
          </cell>
          <cell r="B1583" t="str">
            <v>Fairchild TS</v>
          </cell>
        </row>
        <row r="1584">
          <cell r="A1584">
            <v>4651</v>
          </cell>
          <cell r="B1584" t="str">
            <v>Fairchild TS</v>
          </cell>
        </row>
        <row r="1585">
          <cell r="A1585">
            <v>4652</v>
          </cell>
          <cell r="B1585" t="str">
            <v>Fairchild TS</v>
          </cell>
        </row>
        <row r="1586">
          <cell r="A1586">
            <v>4653</v>
          </cell>
          <cell r="B1586" t="str">
            <v>Fairchild TS</v>
          </cell>
        </row>
        <row r="1587">
          <cell r="A1587">
            <v>4654</v>
          </cell>
          <cell r="B1587" t="str">
            <v>Fairchild TS</v>
          </cell>
        </row>
        <row r="1588">
          <cell r="A1588">
            <v>4655</v>
          </cell>
          <cell r="B1588" t="str">
            <v>Fairchild TS</v>
          </cell>
        </row>
        <row r="1589">
          <cell r="A1589">
            <v>4656</v>
          </cell>
          <cell r="B1589" t="str">
            <v>Fairchild TS</v>
          </cell>
        </row>
        <row r="1590">
          <cell r="A1590">
            <v>4657</v>
          </cell>
          <cell r="B1590" t="str">
            <v>Fairchild TS</v>
          </cell>
        </row>
        <row r="1591">
          <cell r="A1591">
            <v>4658</v>
          </cell>
          <cell r="B1591" t="str">
            <v>Finch TS</v>
          </cell>
        </row>
        <row r="1592">
          <cell r="A1592">
            <v>4659</v>
          </cell>
          <cell r="B1592" t="str">
            <v>Finch TS</v>
          </cell>
        </row>
        <row r="1593">
          <cell r="A1593">
            <v>4660</v>
          </cell>
          <cell r="B1593" t="str">
            <v>Finch TS</v>
          </cell>
        </row>
        <row r="1594">
          <cell r="A1594">
            <v>4661</v>
          </cell>
          <cell r="B1594" t="str">
            <v>Finch TS</v>
          </cell>
        </row>
        <row r="1595">
          <cell r="A1595">
            <v>4662</v>
          </cell>
          <cell r="B1595" t="str">
            <v>Finch TS</v>
          </cell>
        </row>
        <row r="1596">
          <cell r="A1596">
            <v>4663</v>
          </cell>
          <cell r="B1596" t="str">
            <v>Finch TS</v>
          </cell>
        </row>
        <row r="1597">
          <cell r="A1597">
            <v>4664</v>
          </cell>
          <cell r="B1597" t="str">
            <v>Finch TS</v>
          </cell>
        </row>
        <row r="1598">
          <cell r="A1598">
            <v>4665</v>
          </cell>
          <cell r="B1598" t="str">
            <v>Finch TS</v>
          </cell>
        </row>
        <row r="1599">
          <cell r="A1599">
            <v>4666</v>
          </cell>
          <cell r="B1599" t="str">
            <v>Goreway TS</v>
          </cell>
        </row>
        <row r="1600">
          <cell r="A1600">
            <v>4667</v>
          </cell>
          <cell r="B1600" t="str">
            <v>Goreway TS</v>
          </cell>
        </row>
        <row r="1601">
          <cell r="A1601">
            <v>4670</v>
          </cell>
          <cell r="B1601" t="str">
            <v>Goreway TS</v>
          </cell>
        </row>
        <row r="1602">
          <cell r="A1602">
            <v>4671</v>
          </cell>
          <cell r="B1602" t="str">
            <v>Goreway TS</v>
          </cell>
        </row>
        <row r="1603">
          <cell r="A1603">
            <v>4674</v>
          </cell>
          <cell r="B1603" t="str">
            <v>Halton TS</v>
          </cell>
        </row>
        <row r="1604">
          <cell r="A1604">
            <v>4675</v>
          </cell>
          <cell r="B1604" t="str">
            <v>Halton TS</v>
          </cell>
        </row>
        <row r="1605">
          <cell r="A1605">
            <v>4678</v>
          </cell>
          <cell r="B1605" t="str">
            <v>Halton TS</v>
          </cell>
        </row>
        <row r="1606">
          <cell r="A1606">
            <v>4679</v>
          </cell>
          <cell r="B1606" t="str">
            <v>Halton TS</v>
          </cell>
        </row>
        <row r="1607">
          <cell r="A1607">
            <v>4690</v>
          </cell>
          <cell r="B1607" t="str">
            <v>Kleinburg TS</v>
          </cell>
        </row>
        <row r="1608">
          <cell r="A1608">
            <v>4691</v>
          </cell>
          <cell r="B1608" t="str">
            <v>Kleinburg TS</v>
          </cell>
        </row>
        <row r="1609">
          <cell r="A1609">
            <v>4693</v>
          </cell>
          <cell r="B1609" t="str">
            <v>Kleinburg TS</v>
          </cell>
        </row>
        <row r="1610">
          <cell r="A1610">
            <v>4694</v>
          </cell>
          <cell r="B1610" t="str">
            <v>Kleinburg TS</v>
          </cell>
        </row>
        <row r="1611">
          <cell r="A1611">
            <v>4697</v>
          </cell>
          <cell r="B1611" t="str">
            <v>Lorne Park TS</v>
          </cell>
        </row>
        <row r="1612">
          <cell r="A1612">
            <v>4698</v>
          </cell>
          <cell r="B1612" t="str">
            <v>Lorne Park TS</v>
          </cell>
        </row>
        <row r="1613">
          <cell r="A1613">
            <v>4699</v>
          </cell>
          <cell r="B1613" t="str">
            <v>Lorne Park TS</v>
          </cell>
        </row>
        <row r="1614">
          <cell r="A1614">
            <v>4700</v>
          </cell>
          <cell r="B1614" t="str">
            <v>Lorne Park TS</v>
          </cell>
        </row>
        <row r="1615">
          <cell r="A1615">
            <v>4701</v>
          </cell>
          <cell r="B1615" t="str">
            <v>Meadowvale TS</v>
          </cell>
        </row>
        <row r="1616">
          <cell r="A1616">
            <v>4704</v>
          </cell>
          <cell r="B1616" t="str">
            <v>Meadowvale TS</v>
          </cell>
        </row>
        <row r="1617">
          <cell r="A1617">
            <v>4705</v>
          </cell>
          <cell r="B1617" t="str">
            <v>Meadowvale TS</v>
          </cell>
        </row>
        <row r="1618">
          <cell r="A1618">
            <v>4710</v>
          </cell>
          <cell r="B1618" t="str">
            <v>Pleasant TS</v>
          </cell>
        </row>
        <row r="1619">
          <cell r="A1619">
            <v>4711</v>
          </cell>
          <cell r="B1619" t="str">
            <v>Pleasant TS</v>
          </cell>
        </row>
        <row r="1620">
          <cell r="A1620">
            <v>4712</v>
          </cell>
          <cell r="B1620" t="str">
            <v>Pleasant TS</v>
          </cell>
        </row>
        <row r="1621">
          <cell r="A1621">
            <v>4713</v>
          </cell>
          <cell r="B1621" t="str">
            <v>Pleasant TS</v>
          </cell>
        </row>
        <row r="1622">
          <cell r="A1622">
            <v>4714</v>
          </cell>
          <cell r="B1622" t="str">
            <v>Pleasant TS</v>
          </cell>
        </row>
        <row r="1623">
          <cell r="A1623">
            <v>4715</v>
          </cell>
          <cell r="B1623" t="str">
            <v>Pleasant TS</v>
          </cell>
        </row>
        <row r="1624">
          <cell r="A1624">
            <v>4716</v>
          </cell>
          <cell r="B1624" t="str">
            <v>Pleasant TS</v>
          </cell>
        </row>
        <row r="1625">
          <cell r="A1625">
            <v>4717</v>
          </cell>
          <cell r="B1625" t="str">
            <v>Pleasant TS</v>
          </cell>
        </row>
        <row r="1626">
          <cell r="A1626">
            <v>4718</v>
          </cell>
          <cell r="B1626" t="str">
            <v>Pleasant TS</v>
          </cell>
        </row>
        <row r="1627">
          <cell r="A1627">
            <v>4723</v>
          </cell>
          <cell r="B1627" t="str">
            <v>Rexdale TS</v>
          </cell>
        </row>
        <row r="1628">
          <cell r="A1628">
            <v>4724</v>
          </cell>
          <cell r="B1628" t="str">
            <v>Rexdale TS</v>
          </cell>
        </row>
        <row r="1629">
          <cell r="A1629">
            <v>4725</v>
          </cell>
          <cell r="B1629" t="str">
            <v>Rexdale TS</v>
          </cell>
        </row>
        <row r="1630">
          <cell r="A1630">
            <v>4726</v>
          </cell>
          <cell r="B1630" t="str">
            <v>Rexdale TS</v>
          </cell>
        </row>
        <row r="1631">
          <cell r="A1631">
            <v>4727</v>
          </cell>
          <cell r="B1631" t="str">
            <v>Richview TS</v>
          </cell>
        </row>
        <row r="1632">
          <cell r="A1632">
            <v>4728</v>
          </cell>
          <cell r="B1632" t="str">
            <v>Richview TS</v>
          </cell>
        </row>
        <row r="1633">
          <cell r="A1633">
            <v>4729</v>
          </cell>
          <cell r="B1633" t="str">
            <v>Richview TS</v>
          </cell>
        </row>
        <row r="1634">
          <cell r="A1634">
            <v>4730</v>
          </cell>
          <cell r="B1634" t="str">
            <v>Richview TS</v>
          </cell>
        </row>
        <row r="1635">
          <cell r="A1635">
            <v>4731</v>
          </cell>
          <cell r="B1635" t="str">
            <v>Richview TS</v>
          </cell>
        </row>
        <row r="1636">
          <cell r="A1636">
            <v>4732</v>
          </cell>
          <cell r="B1636" t="str">
            <v>Richview TS</v>
          </cell>
        </row>
        <row r="1637">
          <cell r="A1637">
            <v>4733</v>
          </cell>
          <cell r="B1637" t="str">
            <v>Richview TS</v>
          </cell>
        </row>
        <row r="1638">
          <cell r="A1638">
            <v>4734</v>
          </cell>
          <cell r="B1638" t="str">
            <v>Richview TS</v>
          </cell>
        </row>
        <row r="1639">
          <cell r="A1639">
            <v>4735</v>
          </cell>
          <cell r="B1639" t="str">
            <v>Richview TS</v>
          </cell>
        </row>
        <row r="1640">
          <cell r="A1640">
            <v>4736</v>
          </cell>
          <cell r="B1640" t="str">
            <v>Tomken TS</v>
          </cell>
        </row>
        <row r="1641">
          <cell r="A1641">
            <v>4737</v>
          </cell>
          <cell r="B1641" t="str">
            <v>Tomken TS</v>
          </cell>
        </row>
        <row r="1642">
          <cell r="A1642">
            <v>4738</v>
          </cell>
          <cell r="B1642" t="str">
            <v>Tomken TS</v>
          </cell>
        </row>
        <row r="1643">
          <cell r="A1643">
            <v>4739</v>
          </cell>
          <cell r="B1643" t="str">
            <v>Tomken TS</v>
          </cell>
        </row>
        <row r="1644">
          <cell r="A1644">
            <v>4740</v>
          </cell>
          <cell r="B1644" t="str">
            <v>Tomken TS</v>
          </cell>
        </row>
        <row r="1645">
          <cell r="A1645">
            <v>4741</v>
          </cell>
          <cell r="B1645" t="str">
            <v>Tomken TS</v>
          </cell>
        </row>
        <row r="1646">
          <cell r="A1646">
            <v>4742</v>
          </cell>
          <cell r="B1646" t="str">
            <v>Trafalgar TS</v>
          </cell>
        </row>
        <row r="1647">
          <cell r="A1647">
            <v>4743</v>
          </cell>
          <cell r="B1647" t="str">
            <v>Trafalgar TS</v>
          </cell>
        </row>
        <row r="1648">
          <cell r="A1648">
            <v>4748</v>
          </cell>
          <cell r="B1648" t="str">
            <v>Darlington NGS A</v>
          </cell>
        </row>
        <row r="1649">
          <cell r="A1649">
            <v>4749</v>
          </cell>
          <cell r="B1649" t="str">
            <v>Darlington NGS A</v>
          </cell>
        </row>
        <row r="1650">
          <cell r="A1650">
            <v>4750</v>
          </cell>
          <cell r="B1650" t="str">
            <v>Darlington NGS A</v>
          </cell>
        </row>
        <row r="1651">
          <cell r="A1651">
            <v>4751</v>
          </cell>
          <cell r="B1651" t="str">
            <v>Darlington NGS A</v>
          </cell>
        </row>
        <row r="1652">
          <cell r="A1652">
            <v>4752</v>
          </cell>
          <cell r="B1652" t="str">
            <v>Darlington NGS A</v>
          </cell>
        </row>
        <row r="1653">
          <cell r="A1653">
            <v>4753</v>
          </cell>
          <cell r="B1653" t="str">
            <v>Darlington NGS A</v>
          </cell>
        </row>
        <row r="1654">
          <cell r="A1654">
            <v>4754</v>
          </cell>
          <cell r="B1654" t="str">
            <v>Trafalgar TS</v>
          </cell>
        </row>
        <row r="1655">
          <cell r="A1655">
            <v>4755</v>
          </cell>
          <cell r="B1655" t="str">
            <v>Trafalgar TS</v>
          </cell>
        </row>
        <row r="1656">
          <cell r="A1656">
            <v>4756</v>
          </cell>
          <cell r="B1656" t="str">
            <v>Darlington NGS A</v>
          </cell>
        </row>
        <row r="1657">
          <cell r="A1657">
            <v>4757</v>
          </cell>
          <cell r="B1657" t="str">
            <v>Darlington NGS A</v>
          </cell>
        </row>
        <row r="1658">
          <cell r="A1658">
            <v>4758</v>
          </cell>
          <cell r="B1658" t="str">
            <v>Vaughan MTS #1</v>
          </cell>
        </row>
        <row r="1659">
          <cell r="A1659">
            <v>4759</v>
          </cell>
          <cell r="B1659" t="str">
            <v>Vaughan MTS #1</v>
          </cell>
        </row>
        <row r="1660">
          <cell r="A1660">
            <v>4760</v>
          </cell>
          <cell r="B1660" t="str">
            <v>Vaughan MTS #1</v>
          </cell>
        </row>
        <row r="1661">
          <cell r="A1661">
            <v>4761</v>
          </cell>
          <cell r="B1661" t="str">
            <v>Vaughan MTS #1</v>
          </cell>
        </row>
        <row r="1662">
          <cell r="A1662">
            <v>4762</v>
          </cell>
          <cell r="B1662" t="str">
            <v>Vaughan MTS #2</v>
          </cell>
        </row>
        <row r="1663">
          <cell r="A1663">
            <v>4763</v>
          </cell>
          <cell r="B1663" t="str">
            <v>Vaughan MTS #2</v>
          </cell>
        </row>
        <row r="1664">
          <cell r="A1664">
            <v>4764</v>
          </cell>
          <cell r="B1664" t="str">
            <v>Vaughan MTS #2</v>
          </cell>
        </row>
        <row r="1665">
          <cell r="A1665">
            <v>4765</v>
          </cell>
          <cell r="B1665" t="str">
            <v>Vaughan MTS #2</v>
          </cell>
        </row>
        <row r="1666">
          <cell r="A1666">
            <v>4766</v>
          </cell>
          <cell r="B1666" t="str">
            <v>Vaughan MTS #3</v>
          </cell>
        </row>
        <row r="1667">
          <cell r="A1667">
            <v>4767</v>
          </cell>
          <cell r="B1667" t="str">
            <v>Vaughan MTS #3</v>
          </cell>
        </row>
        <row r="1668">
          <cell r="A1668">
            <v>4768</v>
          </cell>
          <cell r="B1668" t="str">
            <v>Vaughan MTS #3</v>
          </cell>
        </row>
        <row r="1669">
          <cell r="A1669">
            <v>4769</v>
          </cell>
          <cell r="B1669" t="str">
            <v>Vaughan MTS #3</v>
          </cell>
        </row>
        <row r="1670">
          <cell r="A1670">
            <v>4770</v>
          </cell>
          <cell r="B1670" t="str">
            <v>Woodbridge TS</v>
          </cell>
        </row>
        <row r="1671">
          <cell r="A1671">
            <v>4772</v>
          </cell>
          <cell r="B1671" t="str">
            <v>Woodbridge TS</v>
          </cell>
        </row>
        <row r="1672">
          <cell r="A1672">
            <v>4774</v>
          </cell>
          <cell r="B1672" t="str">
            <v>Woodbridge TS</v>
          </cell>
        </row>
        <row r="1673">
          <cell r="A1673">
            <v>4775</v>
          </cell>
          <cell r="B1673" t="str">
            <v>Woodbridge TS</v>
          </cell>
        </row>
        <row r="1674">
          <cell r="A1674">
            <v>4781</v>
          </cell>
          <cell r="B1674" t="str">
            <v>Goreway TS</v>
          </cell>
        </row>
        <row r="1675">
          <cell r="A1675">
            <v>4782</v>
          </cell>
          <cell r="B1675" t="str">
            <v>Goreway TS</v>
          </cell>
        </row>
        <row r="1676">
          <cell r="A1676">
            <v>4783</v>
          </cell>
          <cell r="B1676" t="str">
            <v>Trafalgar TS</v>
          </cell>
        </row>
        <row r="1677">
          <cell r="A1677">
            <v>4784</v>
          </cell>
          <cell r="B1677" t="str">
            <v>Trafalgar TS</v>
          </cell>
        </row>
        <row r="1678">
          <cell r="A1678">
            <v>4785</v>
          </cell>
          <cell r="B1678" t="str">
            <v>Trafalgar TS</v>
          </cell>
        </row>
        <row r="1679">
          <cell r="A1679">
            <v>4786</v>
          </cell>
          <cell r="B1679" t="str">
            <v>Jim Yarrow MTS</v>
          </cell>
        </row>
        <row r="1680">
          <cell r="A1680">
            <v>4787</v>
          </cell>
          <cell r="B1680" t="str">
            <v>Jim Yarrow MTS</v>
          </cell>
        </row>
        <row r="1681">
          <cell r="A1681">
            <v>4788</v>
          </cell>
          <cell r="B1681" t="str">
            <v>Jim Yarrow MTS</v>
          </cell>
        </row>
        <row r="1682">
          <cell r="A1682">
            <v>4789</v>
          </cell>
          <cell r="B1682" t="str">
            <v>Jim Yarrow MTS</v>
          </cell>
        </row>
        <row r="1683">
          <cell r="A1683">
            <v>4900</v>
          </cell>
          <cell r="B1683" t="str">
            <v>Lakeview TGS</v>
          </cell>
        </row>
        <row r="1684">
          <cell r="A1684">
            <v>4901</v>
          </cell>
          <cell r="B1684" t="str">
            <v>Lakeview TGS</v>
          </cell>
        </row>
        <row r="1685">
          <cell r="A1685">
            <v>4903</v>
          </cell>
          <cell r="B1685" t="str">
            <v>Lakeview TGS</v>
          </cell>
        </row>
        <row r="1686">
          <cell r="A1686">
            <v>4904</v>
          </cell>
          <cell r="B1686" t="str">
            <v>Lakeview TGS</v>
          </cell>
        </row>
        <row r="1687">
          <cell r="A1687">
            <v>4905</v>
          </cell>
          <cell r="B1687" t="str">
            <v>Lakeview TGS</v>
          </cell>
        </row>
        <row r="1688">
          <cell r="A1688">
            <v>4906</v>
          </cell>
          <cell r="B1688" t="str">
            <v>Lakeview TGS</v>
          </cell>
        </row>
        <row r="1689">
          <cell r="A1689">
            <v>4907</v>
          </cell>
          <cell r="B1689" t="str">
            <v>Lakeview TGS</v>
          </cell>
        </row>
        <row r="1690">
          <cell r="A1690">
            <v>4908</v>
          </cell>
          <cell r="B1690" t="str">
            <v>Lakeview TGS</v>
          </cell>
        </row>
        <row r="1691">
          <cell r="A1691">
            <v>4910</v>
          </cell>
          <cell r="B1691" t="str">
            <v>Lakeview TGS</v>
          </cell>
        </row>
        <row r="1692">
          <cell r="A1692">
            <v>4911</v>
          </cell>
          <cell r="B1692" t="str">
            <v>Lakeview TGS</v>
          </cell>
        </row>
        <row r="1693">
          <cell r="A1693">
            <v>4912</v>
          </cell>
          <cell r="B1693" t="str">
            <v>Lakeview TGS</v>
          </cell>
        </row>
        <row r="1694">
          <cell r="A1694">
            <v>4913</v>
          </cell>
          <cell r="B1694" t="str">
            <v>Lakeview TGS</v>
          </cell>
        </row>
        <row r="1695">
          <cell r="A1695">
            <v>4914</v>
          </cell>
          <cell r="B1695" t="str">
            <v>Lakeview TGS</v>
          </cell>
        </row>
        <row r="1696">
          <cell r="A1696">
            <v>4915</v>
          </cell>
          <cell r="B1696" t="str">
            <v>Lakeview TGS</v>
          </cell>
        </row>
        <row r="1697">
          <cell r="A1697">
            <v>4916</v>
          </cell>
          <cell r="B1697" t="str">
            <v>Lakeview TGS</v>
          </cell>
        </row>
        <row r="1698">
          <cell r="A1698">
            <v>4917</v>
          </cell>
          <cell r="B1698" t="str">
            <v>Lakeview TGS</v>
          </cell>
        </row>
        <row r="1699">
          <cell r="A1699">
            <v>4918</v>
          </cell>
          <cell r="B1699" t="str">
            <v>Lakeview TGS</v>
          </cell>
        </row>
        <row r="1700">
          <cell r="A1700">
            <v>4919</v>
          </cell>
          <cell r="B1700" t="str">
            <v>Lakeview TGS</v>
          </cell>
        </row>
        <row r="1701">
          <cell r="A1701">
            <v>4920</v>
          </cell>
          <cell r="B1701" t="str">
            <v>Lakeview TGS</v>
          </cell>
        </row>
        <row r="1702">
          <cell r="A1702">
            <v>4921</v>
          </cell>
          <cell r="B1702" t="str">
            <v>Lakeview TGS</v>
          </cell>
        </row>
        <row r="1703">
          <cell r="A1703">
            <v>4922</v>
          </cell>
          <cell r="B1703" t="str">
            <v>Erindale TS</v>
          </cell>
        </row>
        <row r="1704">
          <cell r="A1704">
            <v>4923</v>
          </cell>
          <cell r="B1704" t="str">
            <v>Lakeview TGS</v>
          </cell>
        </row>
        <row r="1705">
          <cell r="A1705">
            <v>4924</v>
          </cell>
          <cell r="B1705" t="str">
            <v>Lakeview TGS</v>
          </cell>
        </row>
        <row r="1706">
          <cell r="A1706">
            <v>4925</v>
          </cell>
          <cell r="B1706" t="str">
            <v>Lakeview TGS</v>
          </cell>
        </row>
        <row r="1707">
          <cell r="A1707">
            <v>4926</v>
          </cell>
          <cell r="B1707" t="str">
            <v>Lakeview TGS</v>
          </cell>
        </row>
        <row r="1708">
          <cell r="A1708">
            <v>5000</v>
          </cell>
          <cell r="B1708" t="str">
            <v>Middleport TS</v>
          </cell>
        </row>
        <row r="1709">
          <cell r="A1709">
            <v>5001</v>
          </cell>
          <cell r="B1709" t="str">
            <v>Middleport TS</v>
          </cell>
        </row>
        <row r="1710">
          <cell r="A1710">
            <v>5003</v>
          </cell>
          <cell r="B1710" t="str">
            <v>Nanticoke TS</v>
          </cell>
        </row>
        <row r="1711">
          <cell r="A1711">
            <v>5004</v>
          </cell>
          <cell r="B1711" t="str">
            <v>Beck #2 TS</v>
          </cell>
        </row>
        <row r="1712">
          <cell r="A1712">
            <v>5005</v>
          </cell>
          <cell r="B1712" t="str">
            <v>Beck #2 TS</v>
          </cell>
        </row>
        <row r="1713">
          <cell r="A1713">
            <v>5006</v>
          </cell>
          <cell r="B1713" t="str">
            <v>Mid R JCT Niagra 345</v>
          </cell>
        </row>
        <row r="1714">
          <cell r="A1714">
            <v>5007</v>
          </cell>
          <cell r="B1714" t="str">
            <v>Mid R JCT Niagra 345</v>
          </cell>
        </row>
        <row r="1715">
          <cell r="A1715">
            <v>5100</v>
          </cell>
          <cell r="B1715" t="str">
            <v>Beach TS</v>
          </cell>
        </row>
        <row r="1716">
          <cell r="A1716">
            <v>5101</v>
          </cell>
          <cell r="B1716" t="str">
            <v>Beck #2 TS</v>
          </cell>
        </row>
        <row r="1717">
          <cell r="A1717">
            <v>5102</v>
          </cell>
          <cell r="B1717" t="str">
            <v>Burlington TS</v>
          </cell>
        </row>
        <row r="1718">
          <cell r="A1718">
            <v>5103</v>
          </cell>
          <cell r="B1718" t="str">
            <v>Detweiler TS</v>
          </cell>
        </row>
        <row r="1719">
          <cell r="A1719">
            <v>5104</v>
          </cell>
          <cell r="B1719" t="str">
            <v>Middleport TS</v>
          </cell>
        </row>
        <row r="1720">
          <cell r="A1720">
            <v>5105</v>
          </cell>
          <cell r="B1720" t="str">
            <v>Nanticoke TS</v>
          </cell>
        </row>
        <row r="1721">
          <cell r="A1721">
            <v>5106</v>
          </cell>
          <cell r="B1721" t="str">
            <v>Middleport TS</v>
          </cell>
        </row>
        <row r="1722">
          <cell r="A1722">
            <v>5120</v>
          </cell>
          <cell r="B1722" t="str">
            <v>Allanburg JCT Q30M</v>
          </cell>
        </row>
        <row r="1723">
          <cell r="A1723">
            <v>5121</v>
          </cell>
          <cell r="B1723" t="str">
            <v>Allanburg TS</v>
          </cell>
        </row>
        <row r="1724">
          <cell r="A1724">
            <v>5122</v>
          </cell>
          <cell r="B1724" t="str">
            <v>Allanburg TS</v>
          </cell>
        </row>
        <row r="1725">
          <cell r="A1725">
            <v>5123</v>
          </cell>
          <cell r="B1725" t="str">
            <v>Allanburg TS</v>
          </cell>
        </row>
        <row r="1726">
          <cell r="A1726">
            <v>5124</v>
          </cell>
          <cell r="B1726" t="str">
            <v>Allanburg TS</v>
          </cell>
        </row>
        <row r="1727">
          <cell r="A1727">
            <v>5125</v>
          </cell>
          <cell r="B1727" t="str">
            <v>Beach Road JCT</v>
          </cell>
        </row>
        <row r="1728">
          <cell r="A1728">
            <v>5126</v>
          </cell>
          <cell r="B1728" t="str">
            <v>Beach Road JCT</v>
          </cell>
        </row>
        <row r="1729">
          <cell r="A1729">
            <v>5127</v>
          </cell>
          <cell r="B1729" t="str">
            <v>Beach Road JCT</v>
          </cell>
        </row>
        <row r="1730">
          <cell r="A1730">
            <v>5128</v>
          </cell>
          <cell r="B1730" t="str">
            <v>Beach Road JCT</v>
          </cell>
        </row>
        <row r="1731">
          <cell r="A1731">
            <v>5129</v>
          </cell>
          <cell r="B1731" t="str">
            <v>Beach TS</v>
          </cell>
        </row>
        <row r="1732">
          <cell r="A1732">
            <v>5130</v>
          </cell>
          <cell r="B1732" t="str">
            <v>Beach TS</v>
          </cell>
        </row>
        <row r="1733">
          <cell r="A1733">
            <v>5131</v>
          </cell>
          <cell r="B1733" t="str">
            <v>Beach TS</v>
          </cell>
        </row>
        <row r="1734">
          <cell r="A1734">
            <v>5132</v>
          </cell>
          <cell r="B1734" t="str">
            <v>Beck #2 TS</v>
          </cell>
        </row>
        <row r="1735">
          <cell r="A1735">
            <v>5133</v>
          </cell>
          <cell r="B1735" t="str">
            <v>Beck #2 TS</v>
          </cell>
        </row>
        <row r="1736">
          <cell r="A1736">
            <v>5134</v>
          </cell>
          <cell r="B1736" t="str">
            <v>Beck Pump Storage GS</v>
          </cell>
        </row>
        <row r="1737">
          <cell r="A1737">
            <v>5135</v>
          </cell>
          <cell r="B1737" t="str">
            <v>Beck Pump Storage GS</v>
          </cell>
        </row>
        <row r="1738">
          <cell r="A1738">
            <v>5138</v>
          </cell>
          <cell r="B1738" t="str">
            <v>Beck #2 TS</v>
          </cell>
        </row>
        <row r="1739">
          <cell r="A1739">
            <v>5141</v>
          </cell>
          <cell r="B1739" t="str">
            <v>Brantford TS</v>
          </cell>
        </row>
        <row r="1740">
          <cell r="A1740">
            <v>5142</v>
          </cell>
          <cell r="B1740" t="str">
            <v>Brantford TS</v>
          </cell>
        </row>
        <row r="1741">
          <cell r="A1741">
            <v>5143</v>
          </cell>
          <cell r="B1741" t="str">
            <v>Imp Oil Nanticok JCT</v>
          </cell>
        </row>
        <row r="1742">
          <cell r="A1742">
            <v>5145</v>
          </cell>
          <cell r="B1742" t="str">
            <v>Imp Oil Nanticok CTS</v>
          </cell>
        </row>
        <row r="1743">
          <cell r="A1743">
            <v>5147</v>
          </cell>
          <cell r="B1743" t="str">
            <v>Caledonia JCT</v>
          </cell>
        </row>
        <row r="1744">
          <cell r="A1744">
            <v>5148</v>
          </cell>
          <cell r="B1744" t="str">
            <v>Caledonia JCT</v>
          </cell>
        </row>
        <row r="1745">
          <cell r="A1745">
            <v>5149</v>
          </cell>
          <cell r="B1745" t="str">
            <v>Caledonia TS</v>
          </cell>
        </row>
        <row r="1746">
          <cell r="A1746">
            <v>5150</v>
          </cell>
          <cell r="B1746" t="str">
            <v>Caledonia TS</v>
          </cell>
        </row>
        <row r="1747">
          <cell r="A1747">
            <v>5151</v>
          </cell>
          <cell r="B1747" t="str">
            <v>Campbell TS</v>
          </cell>
        </row>
        <row r="1748">
          <cell r="A1748">
            <v>5152</v>
          </cell>
          <cell r="B1748" t="str">
            <v>Campbell TS</v>
          </cell>
        </row>
        <row r="1749">
          <cell r="A1749">
            <v>5153</v>
          </cell>
          <cell r="B1749" t="str">
            <v>Carluke JCT</v>
          </cell>
        </row>
        <row r="1750">
          <cell r="A1750">
            <v>5154</v>
          </cell>
          <cell r="B1750" t="str">
            <v>Carluke JCT</v>
          </cell>
        </row>
        <row r="1751">
          <cell r="A1751">
            <v>5155</v>
          </cell>
          <cell r="B1751" t="str">
            <v>Carluke JCT</v>
          </cell>
        </row>
        <row r="1752">
          <cell r="A1752">
            <v>5156</v>
          </cell>
          <cell r="B1752" t="str">
            <v>Carluke JCT</v>
          </cell>
        </row>
        <row r="1753">
          <cell r="A1753">
            <v>5157</v>
          </cell>
          <cell r="B1753" t="str">
            <v>Carluke JCT</v>
          </cell>
        </row>
        <row r="1754">
          <cell r="A1754">
            <v>5158</v>
          </cell>
          <cell r="B1754" t="str">
            <v>Carluke JCT</v>
          </cell>
        </row>
        <row r="1755">
          <cell r="A1755">
            <v>5159</v>
          </cell>
          <cell r="B1755" t="str">
            <v>Carluke JCT</v>
          </cell>
        </row>
        <row r="1756">
          <cell r="A1756">
            <v>5160</v>
          </cell>
          <cell r="B1756" t="str">
            <v>Carluke JCT</v>
          </cell>
        </row>
        <row r="1757">
          <cell r="A1757">
            <v>5161</v>
          </cell>
          <cell r="B1757" t="str">
            <v>Carluke JCT</v>
          </cell>
        </row>
        <row r="1758">
          <cell r="A1758">
            <v>5162</v>
          </cell>
          <cell r="B1758" t="str">
            <v>Carluke JCT</v>
          </cell>
        </row>
        <row r="1759">
          <cell r="A1759">
            <v>5163</v>
          </cell>
          <cell r="B1759" t="str">
            <v>Carluke JCT</v>
          </cell>
        </row>
        <row r="1760">
          <cell r="A1760">
            <v>5164</v>
          </cell>
          <cell r="B1760" t="str">
            <v>Carluke JCT</v>
          </cell>
        </row>
        <row r="1761">
          <cell r="A1761">
            <v>5165</v>
          </cell>
          <cell r="B1761" t="str">
            <v>Carluke JCT</v>
          </cell>
        </row>
        <row r="1762">
          <cell r="A1762">
            <v>5170</v>
          </cell>
          <cell r="B1762" t="str">
            <v>Courtice Steel JCT</v>
          </cell>
        </row>
        <row r="1763">
          <cell r="A1763">
            <v>5171</v>
          </cell>
          <cell r="B1763" t="str">
            <v>Courtice Steel CTS</v>
          </cell>
        </row>
        <row r="1764">
          <cell r="A1764">
            <v>5173</v>
          </cell>
          <cell r="B1764" t="str">
            <v>Cumberland TS</v>
          </cell>
        </row>
        <row r="1765">
          <cell r="A1765">
            <v>5174</v>
          </cell>
          <cell r="B1765" t="str">
            <v>Cumberland TS</v>
          </cell>
        </row>
        <row r="1766">
          <cell r="A1766">
            <v>5175</v>
          </cell>
          <cell r="B1766" t="str">
            <v>Detweiler JCT</v>
          </cell>
        </row>
        <row r="1767">
          <cell r="A1767">
            <v>5176</v>
          </cell>
          <cell r="B1767" t="str">
            <v>Detweiler JCT</v>
          </cell>
        </row>
        <row r="1768">
          <cell r="A1768">
            <v>5177</v>
          </cell>
          <cell r="B1768" t="str">
            <v>Dof.Bay Front CTS</v>
          </cell>
        </row>
        <row r="1769">
          <cell r="A1769">
            <v>5178</v>
          </cell>
          <cell r="B1769" t="str">
            <v>Dof.Bay Front CTS</v>
          </cell>
        </row>
        <row r="1770">
          <cell r="A1770">
            <v>5181</v>
          </cell>
          <cell r="B1770" t="str">
            <v>Fergus JCT</v>
          </cell>
        </row>
        <row r="1771">
          <cell r="A1771">
            <v>5182</v>
          </cell>
          <cell r="B1771" t="str">
            <v>Fergus JCT</v>
          </cell>
        </row>
        <row r="1772">
          <cell r="A1772">
            <v>5183</v>
          </cell>
          <cell r="B1772" t="str">
            <v>Fergus TS</v>
          </cell>
        </row>
        <row r="1773">
          <cell r="A1773">
            <v>5184</v>
          </cell>
          <cell r="B1773" t="str">
            <v>Fergus TS</v>
          </cell>
        </row>
        <row r="1774">
          <cell r="A1774">
            <v>5185</v>
          </cell>
          <cell r="B1774" t="str">
            <v>Ford JCT</v>
          </cell>
        </row>
        <row r="1775">
          <cell r="A1775">
            <v>5186</v>
          </cell>
          <cell r="B1775" t="str">
            <v>Ford JCT</v>
          </cell>
        </row>
        <row r="1776">
          <cell r="A1776">
            <v>5187</v>
          </cell>
          <cell r="B1776" t="str">
            <v>Ford Oakville CTS</v>
          </cell>
        </row>
        <row r="1777">
          <cell r="A1777">
            <v>5188</v>
          </cell>
          <cell r="B1777" t="str">
            <v>Ford Oakville CTS</v>
          </cell>
        </row>
        <row r="1778">
          <cell r="A1778">
            <v>5189</v>
          </cell>
          <cell r="B1778" t="str">
            <v>Galt JCT</v>
          </cell>
        </row>
        <row r="1779">
          <cell r="A1779">
            <v>5190</v>
          </cell>
          <cell r="B1779" t="str">
            <v>Galt JCT</v>
          </cell>
        </row>
        <row r="1780">
          <cell r="A1780">
            <v>5191</v>
          </cell>
          <cell r="B1780" t="str">
            <v>Galt TS</v>
          </cell>
        </row>
        <row r="1781">
          <cell r="A1781">
            <v>5192</v>
          </cell>
          <cell r="B1781" t="str">
            <v>Galt TS</v>
          </cell>
        </row>
        <row r="1782">
          <cell r="A1782">
            <v>5193</v>
          </cell>
          <cell r="B1782" t="str">
            <v>Guelph North JCT</v>
          </cell>
        </row>
        <row r="1783">
          <cell r="A1783">
            <v>5194</v>
          </cell>
          <cell r="B1783" t="str">
            <v>Guelph North JCT</v>
          </cell>
        </row>
        <row r="1784">
          <cell r="A1784">
            <v>5195</v>
          </cell>
          <cell r="B1784" t="str">
            <v>Hannon JCT</v>
          </cell>
        </row>
        <row r="1785">
          <cell r="A1785">
            <v>5196</v>
          </cell>
          <cell r="B1785" t="str">
            <v>Hannon JCT</v>
          </cell>
        </row>
        <row r="1786">
          <cell r="A1786">
            <v>5197</v>
          </cell>
          <cell r="B1786" t="str">
            <v>Hannon JCT</v>
          </cell>
        </row>
        <row r="1787">
          <cell r="A1787">
            <v>5198</v>
          </cell>
          <cell r="B1787" t="str">
            <v>Hannon JCT</v>
          </cell>
        </row>
        <row r="1788">
          <cell r="A1788">
            <v>5199</v>
          </cell>
          <cell r="B1788" t="str">
            <v>Hannon JCT</v>
          </cell>
        </row>
        <row r="1789">
          <cell r="A1789">
            <v>5200</v>
          </cell>
          <cell r="B1789" t="str">
            <v>Hannon JCT</v>
          </cell>
        </row>
        <row r="1790">
          <cell r="A1790">
            <v>5203</v>
          </cell>
          <cell r="B1790" t="str">
            <v>Horning JCT</v>
          </cell>
        </row>
        <row r="1791">
          <cell r="A1791">
            <v>5204</v>
          </cell>
          <cell r="B1791" t="str">
            <v>Horning JCT</v>
          </cell>
        </row>
        <row r="1792">
          <cell r="A1792">
            <v>5205</v>
          </cell>
          <cell r="B1792" t="str">
            <v>Horning TS</v>
          </cell>
        </row>
        <row r="1793">
          <cell r="A1793">
            <v>5206</v>
          </cell>
          <cell r="B1793" t="str">
            <v>Horning TS</v>
          </cell>
        </row>
        <row r="1794">
          <cell r="A1794">
            <v>5207</v>
          </cell>
          <cell r="B1794" t="str">
            <v>Hwy #2 JCT</v>
          </cell>
        </row>
        <row r="1795">
          <cell r="A1795">
            <v>5208</v>
          </cell>
          <cell r="B1795" t="str">
            <v>Hwy #2 JCT</v>
          </cell>
        </row>
        <row r="1796">
          <cell r="A1796">
            <v>5209</v>
          </cell>
          <cell r="B1796" t="str">
            <v>Jarvis TS</v>
          </cell>
        </row>
        <row r="1797">
          <cell r="A1797">
            <v>5210</v>
          </cell>
          <cell r="B1797" t="str">
            <v>Jarvis TS</v>
          </cell>
        </row>
        <row r="1798">
          <cell r="A1798">
            <v>5211</v>
          </cell>
          <cell r="B1798" t="str">
            <v>Dof.Kenilworth CTS</v>
          </cell>
        </row>
        <row r="1799">
          <cell r="A1799">
            <v>5212</v>
          </cell>
          <cell r="B1799" t="str">
            <v>Dof.Kenilworth CTS</v>
          </cell>
        </row>
        <row r="1800">
          <cell r="A1800">
            <v>5215</v>
          </cell>
          <cell r="B1800" t="str">
            <v>Kitchener MTS#6</v>
          </cell>
        </row>
        <row r="1801">
          <cell r="A1801">
            <v>5216</v>
          </cell>
          <cell r="B1801" t="str">
            <v>Kitchener MTS#6</v>
          </cell>
        </row>
        <row r="1802">
          <cell r="A1802">
            <v>5221</v>
          </cell>
          <cell r="B1802" t="str">
            <v>Lake TS</v>
          </cell>
        </row>
        <row r="1803">
          <cell r="A1803">
            <v>5222</v>
          </cell>
          <cell r="B1803" t="str">
            <v>Lake TS</v>
          </cell>
        </row>
        <row r="1804">
          <cell r="A1804">
            <v>5223</v>
          </cell>
          <cell r="B1804" t="str">
            <v>Louth JCT</v>
          </cell>
        </row>
        <row r="1805">
          <cell r="A1805">
            <v>5225</v>
          </cell>
          <cell r="B1805" t="str">
            <v>Mid R. JCT Niagara</v>
          </cell>
        </row>
        <row r="1806">
          <cell r="A1806">
            <v>5226</v>
          </cell>
          <cell r="B1806" t="str">
            <v>Mid R. JCT Niagara</v>
          </cell>
        </row>
        <row r="1807">
          <cell r="A1807">
            <v>5227</v>
          </cell>
          <cell r="B1807" t="str">
            <v>Mount Hope JCT</v>
          </cell>
        </row>
        <row r="1808">
          <cell r="A1808">
            <v>5228</v>
          </cell>
          <cell r="B1808" t="str">
            <v>Mount Hope JCT</v>
          </cell>
        </row>
        <row r="1809">
          <cell r="A1809">
            <v>5229</v>
          </cell>
          <cell r="B1809" t="str">
            <v>Mount Hope JCT</v>
          </cell>
        </row>
        <row r="1810">
          <cell r="A1810">
            <v>5230</v>
          </cell>
          <cell r="B1810" t="str">
            <v>Neale JCT</v>
          </cell>
        </row>
        <row r="1811">
          <cell r="A1811">
            <v>5231</v>
          </cell>
          <cell r="B1811" t="str">
            <v>Neale JCT</v>
          </cell>
        </row>
        <row r="1812">
          <cell r="A1812">
            <v>5232</v>
          </cell>
          <cell r="B1812" t="str">
            <v>Neale JCT</v>
          </cell>
        </row>
        <row r="1813">
          <cell r="A1813">
            <v>5233</v>
          </cell>
          <cell r="B1813" t="str">
            <v>Neale JCT</v>
          </cell>
        </row>
        <row r="1814">
          <cell r="A1814">
            <v>5234</v>
          </cell>
          <cell r="B1814" t="str">
            <v>Neale JCT</v>
          </cell>
        </row>
        <row r="1815">
          <cell r="A1815">
            <v>5235</v>
          </cell>
          <cell r="B1815" t="str">
            <v>Nebo TS</v>
          </cell>
        </row>
        <row r="1816">
          <cell r="A1816">
            <v>5236</v>
          </cell>
          <cell r="B1816" t="str">
            <v>Nebo TS</v>
          </cell>
        </row>
        <row r="1817">
          <cell r="A1817">
            <v>5238</v>
          </cell>
          <cell r="B1817" t="str">
            <v>Newport JCT</v>
          </cell>
        </row>
        <row r="1818">
          <cell r="A1818">
            <v>5239</v>
          </cell>
          <cell r="B1818" t="str">
            <v>Newport JCT</v>
          </cell>
        </row>
        <row r="1819">
          <cell r="A1819">
            <v>5240</v>
          </cell>
          <cell r="B1819" t="str">
            <v>Oakville TS #2</v>
          </cell>
        </row>
        <row r="1820">
          <cell r="A1820">
            <v>5241</v>
          </cell>
          <cell r="B1820" t="str">
            <v>Oakville TS #2</v>
          </cell>
        </row>
        <row r="1821">
          <cell r="A1821">
            <v>5242</v>
          </cell>
          <cell r="B1821" t="str">
            <v>Donohue JCT</v>
          </cell>
        </row>
        <row r="1822">
          <cell r="A1822">
            <v>5243</v>
          </cell>
          <cell r="B1822" t="str">
            <v>Donohue JCT</v>
          </cell>
        </row>
        <row r="1823">
          <cell r="A1823">
            <v>5244</v>
          </cell>
          <cell r="B1823" t="str">
            <v>Beck #2 TS</v>
          </cell>
        </row>
        <row r="1824">
          <cell r="A1824">
            <v>5245</v>
          </cell>
          <cell r="B1824" t="str">
            <v>Palermo TS</v>
          </cell>
        </row>
        <row r="1825">
          <cell r="A1825">
            <v>5246</v>
          </cell>
          <cell r="B1825" t="str">
            <v>Palermo TS</v>
          </cell>
        </row>
        <row r="1826">
          <cell r="A1826">
            <v>5249</v>
          </cell>
          <cell r="B1826" t="str">
            <v>Preston JCT</v>
          </cell>
        </row>
        <row r="1827">
          <cell r="A1827">
            <v>5250</v>
          </cell>
          <cell r="B1827" t="str">
            <v>Preston JCT</v>
          </cell>
        </row>
        <row r="1828">
          <cell r="A1828">
            <v>5251</v>
          </cell>
          <cell r="B1828" t="str">
            <v>Preston TS</v>
          </cell>
        </row>
        <row r="1829">
          <cell r="A1829">
            <v>5252</v>
          </cell>
          <cell r="B1829" t="str">
            <v>Preston TS</v>
          </cell>
        </row>
        <row r="1830">
          <cell r="A1830">
            <v>5253</v>
          </cell>
          <cell r="B1830" t="str">
            <v>Donohue Q10P CTS</v>
          </cell>
        </row>
        <row r="1831">
          <cell r="A1831">
            <v>5254</v>
          </cell>
          <cell r="B1831" t="str">
            <v>Saltfleet JCT</v>
          </cell>
        </row>
        <row r="1832">
          <cell r="A1832">
            <v>5255</v>
          </cell>
          <cell r="B1832" t="str">
            <v>Saltfleet JCT</v>
          </cell>
        </row>
        <row r="1833">
          <cell r="A1833">
            <v>5256</v>
          </cell>
          <cell r="B1833" t="str">
            <v>Scheifele MTS</v>
          </cell>
        </row>
        <row r="1834">
          <cell r="A1834">
            <v>5257</v>
          </cell>
          <cell r="B1834" t="str">
            <v>Scheifele MTS</v>
          </cell>
        </row>
        <row r="1835">
          <cell r="A1835">
            <v>5258</v>
          </cell>
          <cell r="B1835" t="str">
            <v>Southcote JCT</v>
          </cell>
        </row>
        <row r="1836">
          <cell r="A1836">
            <v>5259</v>
          </cell>
          <cell r="B1836" t="str">
            <v>Southcote JCT</v>
          </cell>
        </row>
        <row r="1837">
          <cell r="A1837">
            <v>5260</v>
          </cell>
          <cell r="B1837" t="str">
            <v>Southcote JCT</v>
          </cell>
        </row>
        <row r="1838">
          <cell r="A1838">
            <v>5261</v>
          </cell>
          <cell r="B1838" t="str">
            <v>Southcote JCT</v>
          </cell>
        </row>
        <row r="1839">
          <cell r="A1839">
            <v>5262</v>
          </cell>
          <cell r="B1839" t="str">
            <v>Southcote JCT</v>
          </cell>
        </row>
        <row r="1840">
          <cell r="A1840">
            <v>5263</v>
          </cell>
          <cell r="B1840" t="str">
            <v>Southcote JCT</v>
          </cell>
        </row>
        <row r="1841">
          <cell r="A1841">
            <v>5264</v>
          </cell>
          <cell r="B1841" t="str">
            <v>Southcote JCT</v>
          </cell>
        </row>
        <row r="1842">
          <cell r="A1842">
            <v>5275</v>
          </cell>
          <cell r="B1842" t="str">
            <v>Stelco JCT</v>
          </cell>
        </row>
        <row r="1843">
          <cell r="A1843">
            <v>5276</v>
          </cell>
          <cell r="B1843" t="str">
            <v>Stelco JCT</v>
          </cell>
        </row>
        <row r="1844">
          <cell r="A1844">
            <v>5277</v>
          </cell>
          <cell r="B1844" t="str">
            <v>Stelco CSS</v>
          </cell>
        </row>
        <row r="1845">
          <cell r="A1845">
            <v>5278</v>
          </cell>
          <cell r="B1845" t="str">
            <v>Stelco CSS</v>
          </cell>
        </row>
        <row r="1846">
          <cell r="A1846">
            <v>5279</v>
          </cell>
          <cell r="B1846" t="str">
            <v>Stelco CTS</v>
          </cell>
        </row>
        <row r="1847">
          <cell r="A1847">
            <v>5280</v>
          </cell>
          <cell r="B1847" t="str">
            <v>Stelco CTS</v>
          </cell>
        </row>
        <row r="1848">
          <cell r="A1848">
            <v>5285</v>
          </cell>
          <cell r="B1848" t="str">
            <v>St.Johns Valley JCT</v>
          </cell>
        </row>
        <row r="1849">
          <cell r="A1849">
            <v>5287</v>
          </cell>
          <cell r="B1849" t="str">
            <v>Trinity JCT</v>
          </cell>
        </row>
        <row r="1850">
          <cell r="A1850">
            <v>5288</v>
          </cell>
          <cell r="B1850" t="str">
            <v>Trinity JCT</v>
          </cell>
        </row>
        <row r="1851">
          <cell r="A1851">
            <v>5289</v>
          </cell>
          <cell r="B1851" t="str">
            <v>Trinity JCT</v>
          </cell>
        </row>
        <row r="1852">
          <cell r="A1852">
            <v>5290</v>
          </cell>
          <cell r="B1852" t="str">
            <v>Burlington TS</v>
          </cell>
        </row>
        <row r="1853">
          <cell r="A1853">
            <v>5291</v>
          </cell>
          <cell r="B1853" t="str">
            <v>Burlington TS</v>
          </cell>
        </row>
        <row r="1854">
          <cell r="A1854">
            <v>5292</v>
          </cell>
          <cell r="B1854" t="str">
            <v>Burlington TS</v>
          </cell>
        </row>
        <row r="1855">
          <cell r="A1855">
            <v>5293</v>
          </cell>
          <cell r="B1855" t="str">
            <v>Burlington TS</v>
          </cell>
        </row>
        <row r="1856">
          <cell r="A1856">
            <v>5296</v>
          </cell>
          <cell r="B1856" t="str">
            <v>Nebo JCT</v>
          </cell>
        </row>
        <row r="1857">
          <cell r="A1857">
            <v>5297</v>
          </cell>
          <cell r="B1857" t="str">
            <v>Nebo JCT</v>
          </cell>
        </row>
        <row r="1858">
          <cell r="A1858">
            <v>5298</v>
          </cell>
          <cell r="B1858" t="str">
            <v>Waterloo North MTS 3</v>
          </cell>
        </row>
        <row r="1859">
          <cell r="A1859">
            <v>5299</v>
          </cell>
          <cell r="B1859" t="str">
            <v>Waterloo North MTS 3</v>
          </cell>
        </row>
        <row r="1860">
          <cell r="A1860">
            <v>5300</v>
          </cell>
          <cell r="B1860" t="str">
            <v>Waterloo North 3 JCT</v>
          </cell>
        </row>
        <row r="1861">
          <cell r="A1861">
            <v>5301</v>
          </cell>
          <cell r="B1861" t="str">
            <v>Waterloo North 3 JCT</v>
          </cell>
        </row>
        <row r="1862">
          <cell r="A1862">
            <v>5375</v>
          </cell>
          <cell r="B1862" t="str">
            <v>Beck #1 SS</v>
          </cell>
        </row>
        <row r="1863">
          <cell r="A1863">
            <v>5376</v>
          </cell>
          <cell r="B1863" t="str">
            <v>Cambridge NDum MTS#1</v>
          </cell>
        </row>
        <row r="1864">
          <cell r="A1864">
            <v>5377</v>
          </cell>
          <cell r="B1864" t="str">
            <v>Cambridge NDum MTS#1</v>
          </cell>
        </row>
        <row r="1865">
          <cell r="A1865">
            <v>5378</v>
          </cell>
          <cell r="B1865" t="str">
            <v>Cambridge MTS#1 JCT</v>
          </cell>
        </row>
        <row r="1866">
          <cell r="A1866">
            <v>5379</v>
          </cell>
          <cell r="B1866" t="str">
            <v>Cambridge MTS#1 JCT</v>
          </cell>
        </row>
        <row r="1867">
          <cell r="A1867">
            <v>5380</v>
          </cell>
          <cell r="B1867" t="str">
            <v>Scheifele JCT</v>
          </cell>
        </row>
        <row r="1868">
          <cell r="A1868">
            <v>5381</v>
          </cell>
          <cell r="B1868" t="str">
            <v>Scheifele JCT</v>
          </cell>
        </row>
        <row r="1869">
          <cell r="A1869">
            <v>5400</v>
          </cell>
          <cell r="B1869" t="str">
            <v>Allanburg TS</v>
          </cell>
        </row>
        <row r="1870">
          <cell r="A1870">
            <v>5401</v>
          </cell>
          <cell r="B1870" t="str">
            <v>Beach TS</v>
          </cell>
        </row>
        <row r="1871">
          <cell r="A1871">
            <v>5402</v>
          </cell>
          <cell r="B1871" t="str">
            <v>Beck #1 SS</v>
          </cell>
        </row>
        <row r="1872">
          <cell r="A1872">
            <v>5403</v>
          </cell>
          <cell r="B1872" t="str">
            <v>Burlington TS</v>
          </cell>
        </row>
        <row r="1873">
          <cell r="A1873">
            <v>5404</v>
          </cell>
          <cell r="B1873" t="str">
            <v>Detweiler TS</v>
          </cell>
        </row>
        <row r="1874">
          <cell r="A1874">
            <v>5420</v>
          </cell>
          <cell r="B1874" t="str">
            <v>Trei-bacher CTS</v>
          </cell>
        </row>
        <row r="1875">
          <cell r="A1875">
            <v>5422</v>
          </cell>
          <cell r="B1875" t="str">
            <v>Allanburg TS</v>
          </cell>
        </row>
        <row r="1876">
          <cell r="A1876">
            <v>5423</v>
          </cell>
          <cell r="B1876" t="str">
            <v>Allanburg TS</v>
          </cell>
        </row>
        <row r="1877">
          <cell r="A1877">
            <v>5424</v>
          </cell>
          <cell r="B1877" t="str">
            <v>Allanburg JCT</v>
          </cell>
        </row>
        <row r="1878">
          <cell r="A1878">
            <v>5425</v>
          </cell>
          <cell r="B1878" t="str">
            <v>Allanburg West JCT</v>
          </cell>
        </row>
        <row r="1879">
          <cell r="A1879">
            <v>5427</v>
          </cell>
          <cell r="B1879" t="str">
            <v>Allanburg West JCT</v>
          </cell>
        </row>
        <row r="1880">
          <cell r="A1880">
            <v>5428</v>
          </cell>
          <cell r="B1880" t="str">
            <v>Alford JCT</v>
          </cell>
        </row>
        <row r="1881">
          <cell r="A1881">
            <v>5429</v>
          </cell>
          <cell r="B1881" t="str">
            <v>Alford JCT</v>
          </cell>
        </row>
        <row r="1882">
          <cell r="A1882">
            <v>5430</v>
          </cell>
          <cell r="B1882" t="str">
            <v>Atlas Steel CTS</v>
          </cell>
        </row>
        <row r="1883">
          <cell r="A1883">
            <v>5431</v>
          </cell>
          <cell r="B1883" t="str">
            <v>Beach Road JCT</v>
          </cell>
        </row>
        <row r="1884">
          <cell r="A1884">
            <v>5432</v>
          </cell>
          <cell r="B1884" t="str">
            <v>Beach Road JCT</v>
          </cell>
        </row>
        <row r="1885">
          <cell r="A1885">
            <v>5433</v>
          </cell>
          <cell r="B1885" t="str">
            <v>Beamsville TS</v>
          </cell>
        </row>
        <row r="1886">
          <cell r="A1886">
            <v>5434</v>
          </cell>
          <cell r="B1886" t="str">
            <v>Beach Road JCT</v>
          </cell>
        </row>
        <row r="1887">
          <cell r="A1887">
            <v>5435</v>
          </cell>
          <cell r="B1887" t="str">
            <v>Beach Road JCT</v>
          </cell>
        </row>
        <row r="1888">
          <cell r="A1888">
            <v>5436</v>
          </cell>
          <cell r="B1888" t="str">
            <v>Georgia Pacific CTS</v>
          </cell>
        </row>
        <row r="1889">
          <cell r="A1889">
            <v>5437</v>
          </cell>
          <cell r="B1889" t="str">
            <v>Beck #1 SS</v>
          </cell>
        </row>
        <row r="1890">
          <cell r="A1890">
            <v>5438</v>
          </cell>
          <cell r="B1890" t="str">
            <v>BF Goodrich JCT</v>
          </cell>
        </row>
        <row r="1891">
          <cell r="A1891">
            <v>5439</v>
          </cell>
          <cell r="B1891" t="str">
            <v>BF Goodrich JCT</v>
          </cell>
        </row>
        <row r="1892">
          <cell r="A1892">
            <v>5440</v>
          </cell>
          <cell r="B1892" t="str">
            <v>Oxy Vinyls CTS</v>
          </cell>
        </row>
        <row r="1893">
          <cell r="A1893">
            <v>5441</v>
          </cell>
          <cell r="B1893" t="str">
            <v>Birmingham TS</v>
          </cell>
        </row>
        <row r="1894">
          <cell r="A1894">
            <v>5442</v>
          </cell>
          <cell r="B1894" t="str">
            <v>Birmingham TS</v>
          </cell>
        </row>
        <row r="1895">
          <cell r="A1895">
            <v>5443</v>
          </cell>
          <cell r="B1895" t="str">
            <v>Brant TS</v>
          </cell>
        </row>
        <row r="1896">
          <cell r="A1896">
            <v>5444</v>
          </cell>
          <cell r="B1896" t="str">
            <v>Brant TS</v>
          </cell>
        </row>
        <row r="1897">
          <cell r="A1897">
            <v>5445</v>
          </cell>
          <cell r="B1897" t="str">
            <v>Brantford TS</v>
          </cell>
        </row>
        <row r="1898">
          <cell r="A1898">
            <v>5446</v>
          </cell>
          <cell r="B1898" t="str">
            <v>Brantford TS</v>
          </cell>
        </row>
        <row r="1899">
          <cell r="A1899">
            <v>5447</v>
          </cell>
          <cell r="B1899" t="str">
            <v>Bronte TS</v>
          </cell>
        </row>
        <row r="1900">
          <cell r="A1900">
            <v>5448</v>
          </cell>
          <cell r="B1900" t="str">
            <v>Bronte TS</v>
          </cell>
        </row>
        <row r="1901">
          <cell r="A1901">
            <v>5449</v>
          </cell>
          <cell r="B1901" t="str">
            <v>Bunting TS</v>
          </cell>
        </row>
        <row r="1902">
          <cell r="A1902">
            <v>5450</v>
          </cell>
          <cell r="B1902" t="str">
            <v>Bunting TS</v>
          </cell>
        </row>
        <row r="1903">
          <cell r="A1903">
            <v>5451</v>
          </cell>
          <cell r="B1903" t="str">
            <v>Burlington TS</v>
          </cell>
        </row>
        <row r="1904">
          <cell r="A1904">
            <v>5452</v>
          </cell>
          <cell r="B1904" t="str">
            <v>Burlington TS</v>
          </cell>
        </row>
        <row r="1905">
          <cell r="A1905">
            <v>5453</v>
          </cell>
          <cell r="B1905" t="str">
            <v>Caistor JCT</v>
          </cell>
        </row>
        <row r="1906">
          <cell r="A1906">
            <v>5455</v>
          </cell>
          <cell r="B1906" t="str">
            <v>Campbell TS</v>
          </cell>
        </row>
        <row r="1907">
          <cell r="A1907">
            <v>5456</v>
          </cell>
          <cell r="B1907" t="str">
            <v>Campbell TS</v>
          </cell>
        </row>
        <row r="1908">
          <cell r="A1908">
            <v>5457</v>
          </cell>
          <cell r="B1908" t="str">
            <v>Carlton TS</v>
          </cell>
        </row>
        <row r="1909">
          <cell r="A1909">
            <v>5458</v>
          </cell>
          <cell r="B1909" t="str">
            <v>Carlton TS</v>
          </cell>
        </row>
        <row r="1910">
          <cell r="A1910">
            <v>5459</v>
          </cell>
          <cell r="B1910" t="str">
            <v>Cedar TS</v>
          </cell>
        </row>
        <row r="1911">
          <cell r="A1911">
            <v>5460</v>
          </cell>
          <cell r="B1911" t="str">
            <v>Cedar TS</v>
          </cell>
        </row>
        <row r="1912">
          <cell r="A1912">
            <v>5461</v>
          </cell>
          <cell r="B1912" t="str">
            <v>Cedar TS</v>
          </cell>
        </row>
        <row r="1913">
          <cell r="A1913">
            <v>5462</v>
          </cell>
          <cell r="B1913" t="str">
            <v>Cedar TS</v>
          </cell>
        </row>
        <row r="1914">
          <cell r="A1914">
            <v>5463</v>
          </cell>
          <cell r="B1914" t="str">
            <v>C.G.E.JCT</v>
          </cell>
        </row>
        <row r="1915">
          <cell r="A1915">
            <v>5464</v>
          </cell>
          <cell r="B1915" t="str">
            <v>C.G.E.JCT</v>
          </cell>
        </row>
        <row r="1916">
          <cell r="A1916">
            <v>5465</v>
          </cell>
          <cell r="B1916" t="str">
            <v>C.G.E.JCT</v>
          </cell>
        </row>
        <row r="1917">
          <cell r="A1917">
            <v>5466</v>
          </cell>
          <cell r="B1917" t="str">
            <v>C.G.E.JCT</v>
          </cell>
        </row>
        <row r="1918">
          <cell r="A1918">
            <v>5467</v>
          </cell>
          <cell r="B1918" t="str">
            <v>Cherry JCT</v>
          </cell>
        </row>
        <row r="1919">
          <cell r="A1919">
            <v>5468</v>
          </cell>
          <cell r="B1919" t="str">
            <v>Crossline JCT</v>
          </cell>
        </row>
        <row r="1920">
          <cell r="A1920">
            <v>5469</v>
          </cell>
          <cell r="B1920" t="str">
            <v>Crossline JCT</v>
          </cell>
        </row>
        <row r="1921">
          <cell r="A1921">
            <v>5474</v>
          </cell>
          <cell r="B1921" t="str">
            <v>Crowland TS</v>
          </cell>
        </row>
        <row r="1922">
          <cell r="A1922">
            <v>5475</v>
          </cell>
          <cell r="B1922" t="str">
            <v>Crowland TS</v>
          </cell>
        </row>
        <row r="1923">
          <cell r="A1923">
            <v>5479</v>
          </cell>
          <cell r="B1923" t="str">
            <v>Cyanamid Niagara TS</v>
          </cell>
        </row>
        <row r="1924">
          <cell r="A1924">
            <v>5480</v>
          </cell>
          <cell r="B1924" t="str">
            <v>Cyanamid Niagara CTS</v>
          </cell>
        </row>
        <row r="1925">
          <cell r="A1925">
            <v>5481</v>
          </cell>
          <cell r="B1925" t="str">
            <v>Dayton Walther CTS</v>
          </cell>
        </row>
        <row r="1926">
          <cell r="A1926">
            <v>5482</v>
          </cell>
          <cell r="B1926" t="str">
            <v>DeCew Falls SS</v>
          </cell>
        </row>
        <row r="1927">
          <cell r="A1927">
            <v>5483</v>
          </cell>
          <cell r="B1927" t="str">
            <v>Detweiler JCT</v>
          </cell>
        </row>
        <row r="1928">
          <cell r="A1928">
            <v>5484</v>
          </cell>
          <cell r="B1928" t="str">
            <v>Detweiler JCT</v>
          </cell>
        </row>
        <row r="1929">
          <cell r="A1929">
            <v>5485</v>
          </cell>
          <cell r="B1929" t="str">
            <v>Dresser JCT</v>
          </cell>
        </row>
        <row r="1930">
          <cell r="A1930">
            <v>5486</v>
          </cell>
          <cell r="B1930" t="str">
            <v>Dresser JCT</v>
          </cell>
        </row>
        <row r="1931">
          <cell r="A1931">
            <v>5487</v>
          </cell>
          <cell r="B1931" t="str">
            <v>Dundas TS</v>
          </cell>
        </row>
        <row r="1932">
          <cell r="A1932">
            <v>5488</v>
          </cell>
          <cell r="B1932" t="str">
            <v>Dundas TS</v>
          </cell>
        </row>
        <row r="1933">
          <cell r="A1933">
            <v>5489</v>
          </cell>
          <cell r="B1933" t="str">
            <v>Dundas TS</v>
          </cell>
        </row>
        <row r="1934">
          <cell r="A1934">
            <v>5490</v>
          </cell>
          <cell r="B1934" t="str">
            <v>Dundas TS</v>
          </cell>
        </row>
        <row r="1935">
          <cell r="A1935">
            <v>5491</v>
          </cell>
          <cell r="B1935" t="str">
            <v>Dunnville TS</v>
          </cell>
        </row>
        <row r="1936">
          <cell r="A1936">
            <v>5492</v>
          </cell>
          <cell r="B1936" t="str">
            <v>Elgin TS</v>
          </cell>
        </row>
        <row r="1937">
          <cell r="A1937">
            <v>5493</v>
          </cell>
          <cell r="B1937" t="str">
            <v>Elgin TS</v>
          </cell>
        </row>
        <row r="1938">
          <cell r="A1938">
            <v>5494</v>
          </cell>
          <cell r="B1938" t="str">
            <v>Elmira TS</v>
          </cell>
        </row>
        <row r="1939">
          <cell r="A1939">
            <v>5495</v>
          </cell>
          <cell r="B1939" t="str">
            <v>Fibre JCT</v>
          </cell>
        </row>
        <row r="1940">
          <cell r="A1940">
            <v>5496</v>
          </cell>
          <cell r="B1940" t="str">
            <v>Freeport JCT</v>
          </cell>
        </row>
        <row r="1941">
          <cell r="A1941">
            <v>5497</v>
          </cell>
          <cell r="B1941" t="str">
            <v>Freeport JCT</v>
          </cell>
        </row>
        <row r="1942">
          <cell r="A1942">
            <v>5498</v>
          </cell>
          <cell r="B1942" t="str">
            <v>Gage JCT</v>
          </cell>
        </row>
        <row r="1943">
          <cell r="A1943">
            <v>5499</v>
          </cell>
          <cell r="B1943" t="str">
            <v>Gage JCT</v>
          </cell>
        </row>
        <row r="1944">
          <cell r="A1944">
            <v>5500</v>
          </cell>
          <cell r="B1944" t="str">
            <v>Gage TS</v>
          </cell>
        </row>
        <row r="1945">
          <cell r="A1945">
            <v>5501</v>
          </cell>
          <cell r="B1945" t="str">
            <v>Gage TS</v>
          </cell>
        </row>
        <row r="1946">
          <cell r="A1946">
            <v>5502</v>
          </cell>
          <cell r="B1946" t="str">
            <v>Gage TS</v>
          </cell>
        </row>
        <row r="1947">
          <cell r="A1947">
            <v>5503</v>
          </cell>
          <cell r="B1947" t="str">
            <v>Gage TS</v>
          </cell>
        </row>
        <row r="1948">
          <cell r="A1948">
            <v>5506</v>
          </cell>
          <cell r="B1948" t="str">
            <v>G.M.St Cath CTS</v>
          </cell>
        </row>
        <row r="1949">
          <cell r="A1949">
            <v>5507</v>
          </cell>
          <cell r="B1949" t="str">
            <v>Gibson JCT</v>
          </cell>
        </row>
        <row r="1950">
          <cell r="A1950">
            <v>5508</v>
          </cell>
          <cell r="B1950" t="str">
            <v>Gibson JCT</v>
          </cell>
        </row>
        <row r="1951">
          <cell r="A1951">
            <v>5509</v>
          </cell>
          <cell r="B1951" t="str">
            <v>Glanford JCT</v>
          </cell>
        </row>
        <row r="1952">
          <cell r="A1952">
            <v>5510</v>
          </cell>
          <cell r="B1952" t="str">
            <v>Glanford JCT</v>
          </cell>
        </row>
        <row r="1953">
          <cell r="A1953">
            <v>5511</v>
          </cell>
          <cell r="B1953" t="str">
            <v>Glanford JCT</v>
          </cell>
        </row>
        <row r="1954">
          <cell r="A1954">
            <v>5513</v>
          </cell>
          <cell r="B1954" t="str">
            <v>Glendale JCT</v>
          </cell>
        </row>
        <row r="1955">
          <cell r="A1955">
            <v>5514</v>
          </cell>
          <cell r="B1955" t="str">
            <v>Glendale JCT</v>
          </cell>
        </row>
        <row r="1956">
          <cell r="A1956">
            <v>5515</v>
          </cell>
          <cell r="B1956" t="str">
            <v>Glendale TS</v>
          </cell>
        </row>
        <row r="1957">
          <cell r="A1957">
            <v>5516</v>
          </cell>
          <cell r="B1957" t="str">
            <v>Glendale TS</v>
          </cell>
        </row>
        <row r="1958">
          <cell r="A1958">
            <v>5517</v>
          </cell>
          <cell r="B1958" t="str">
            <v>Kitchener Graber JCT</v>
          </cell>
        </row>
        <row r="1959">
          <cell r="A1959">
            <v>5518</v>
          </cell>
          <cell r="B1959" t="str">
            <v>Kitchener Graber JCT</v>
          </cell>
        </row>
        <row r="1960">
          <cell r="A1960">
            <v>5519</v>
          </cell>
          <cell r="B1960" t="str">
            <v>Kitchener Graber MTS</v>
          </cell>
        </row>
        <row r="1961">
          <cell r="A1961">
            <v>5520</v>
          </cell>
          <cell r="B1961" t="str">
            <v>Kitchener Graber MTS</v>
          </cell>
        </row>
        <row r="1962">
          <cell r="A1962">
            <v>5521</v>
          </cell>
          <cell r="B1962" t="str">
            <v>Dayton JCT</v>
          </cell>
        </row>
        <row r="1963">
          <cell r="A1963">
            <v>5522</v>
          </cell>
          <cell r="B1963" t="str">
            <v>Dayton JCT</v>
          </cell>
        </row>
        <row r="1964">
          <cell r="A1964">
            <v>5523</v>
          </cell>
          <cell r="B1964" t="str">
            <v>ASEA Brown Bovri JCT</v>
          </cell>
        </row>
        <row r="1965">
          <cell r="A1965">
            <v>5524</v>
          </cell>
          <cell r="B1965" t="str">
            <v>ASEA Brown Bovri JCT</v>
          </cell>
        </row>
        <row r="1966">
          <cell r="A1966">
            <v>5526</v>
          </cell>
          <cell r="B1966" t="str">
            <v>Hanlon JCT</v>
          </cell>
        </row>
        <row r="1967">
          <cell r="A1967">
            <v>5527</v>
          </cell>
          <cell r="B1967" t="str">
            <v>Horning Mountain JCT</v>
          </cell>
        </row>
        <row r="1968">
          <cell r="A1968">
            <v>5528</v>
          </cell>
          <cell r="B1968" t="str">
            <v>Horning Mountain JCT</v>
          </cell>
        </row>
        <row r="1969">
          <cell r="A1969">
            <v>5529</v>
          </cell>
          <cell r="B1969" t="str">
            <v>Horning Mountain JCT</v>
          </cell>
        </row>
        <row r="1970">
          <cell r="A1970">
            <v>5530</v>
          </cell>
          <cell r="B1970" t="str">
            <v>Horning Mountain JCT</v>
          </cell>
        </row>
        <row r="1971">
          <cell r="A1971">
            <v>5531</v>
          </cell>
          <cell r="B1971" t="str">
            <v>Hanlon TS</v>
          </cell>
        </row>
        <row r="1972">
          <cell r="A1972">
            <v>5532</v>
          </cell>
          <cell r="B1972" t="str">
            <v>Hanlon TS</v>
          </cell>
        </row>
        <row r="1973">
          <cell r="A1973">
            <v>5533</v>
          </cell>
          <cell r="B1973" t="str">
            <v>Harper's JCT</v>
          </cell>
        </row>
        <row r="1974">
          <cell r="A1974">
            <v>5534</v>
          </cell>
          <cell r="B1974" t="str">
            <v>Harper's JCT</v>
          </cell>
        </row>
        <row r="1975">
          <cell r="A1975">
            <v>5535</v>
          </cell>
          <cell r="B1975" t="str">
            <v>Hartford JCT</v>
          </cell>
        </row>
        <row r="1976">
          <cell r="A1976">
            <v>5536</v>
          </cell>
          <cell r="B1976" t="str">
            <v>Hartford JCT</v>
          </cell>
        </row>
        <row r="1977">
          <cell r="A1977">
            <v>5537</v>
          </cell>
          <cell r="B1977" t="str">
            <v>Holland Road JCT</v>
          </cell>
        </row>
        <row r="1978">
          <cell r="A1978">
            <v>5538</v>
          </cell>
          <cell r="B1978" t="str">
            <v>Hooper's JCT</v>
          </cell>
        </row>
        <row r="1979">
          <cell r="A1979">
            <v>5539</v>
          </cell>
          <cell r="B1979" t="str">
            <v>Hooper's JCT</v>
          </cell>
        </row>
        <row r="1980">
          <cell r="A1980">
            <v>5540</v>
          </cell>
          <cell r="B1980" t="str">
            <v>Hooper's JCT</v>
          </cell>
        </row>
        <row r="1981">
          <cell r="A1981">
            <v>5541</v>
          </cell>
          <cell r="B1981" t="str">
            <v>Hooper's JCT</v>
          </cell>
        </row>
        <row r="1982">
          <cell r="A1982">
            <v>5542</v>
          </cell>
          <cell r="B1982" t="str">
            <v>Hurricane JCT</v>
          </cell>
        </row>
        <row r="1983">
          <cell r="A1983">
            <v>5543</v>
          </cell>
          <cell r="B1983" t="str">
            <v>Hurricane JCT</v>
          </cell>
        </row>
        <row r="1984">
          <cell r="A1984">
            <v>5544</v>
          </cell>
          <cell r="B1984" t="str">
            <v>Inco JCT</v>
          </cell>
        </row>
        <row r="1985">
          <cell r="A1985">
            <v>5545</v>
          </cell>
          <cell r="B1985" t="str">
            <v>Inco 60 hz CTS</v>
          </cell>
        </row>
        <row r="1986">
          <cell r="A1986">
            <v>5546</v>
          </cell>
          <cell r="B1986" t="str">
            <v>IPPL Smithville CTS</v>
          </cell>
        </row>
        <row r="1987">
          <cell r="A1987">
            <v>5547</v>
          </cell>
          <cell r="B1987" t="str">
            <v>IPPL Westover CTS</v>
          </cell>
        </row>
        <row r="1988">
          <cell r="A1988">
            <v>5548</v>
          </cell>
          <cell r="B1988" t="str">
            <v>IPPL Westover CTS</v>
          </cell>
        </row>
        <row r="1989">
          <cell r="A1989">
            <v>5549</v>
          </cell>
          <cell r="B1989" t="str">
            <v>Kenilworth TS</v>
          </cell>
        </row>
        <row r="1990">
          <cell r="A1990">
            <v>5550</v>
          </cell>
          <cell r="B1990" t="str">
            <v>Kenilworth TS</v>
          </cell>
        </row>
        <row r="1991">
          <cell r="A1991">
            <v>5551</v>
          </cell>
          <cell r="B1991" t="str">
            <v>Kitchener MTS#1</v>
          </cell>
        </row>
        <row r="1992">
          <cell r="A1992">
            <v>5552</v>
          </cell>
          <cell r="B1992" t="str">
            <v>Kitchener MTS#1</v>
          </cell>
        </row>
        <row r="1993">
          <cell r="A1993">
            <v>5553</v>
          </cell>
          <cell r="B1993" t="str">
            <v>Kitchener MTS#3</v>
          </cell>
        </row>
        <row r="1994">
          <cell r="A1994">
            <v>5554</v>
          </cell>
          <cell r="B1994" t="str">
            <v>Kitchener MTS#3</v>
          </cell>
        </row>
        <row r="1995">
          <cell r="A1995">
            <v>5555</v>
          </cell>
          <cell r="B1995" t="str">
            <v>Kitchener MTS#5</v>
          </cell>
        </row>
        <row r="1996">
          <cell r="A1996">
            <v>5556</v>
          </cell>
          <cell r="B1996" t="str">
            <v>Kitchener MTS#5</v>
          </cell>
        </row>
        <row r="1997">
          <cell r="A1997">
            <v>5557</v>
          </cell>
          <cell r="B1997" t="str">
            <v>Kitchener MTS#7</v>
          </cell>
        </row>
        <row r="1998">
          <cell r="A1998">
            <v>5558</v>
          </cell>
          <cell r="B1998" t="str">
            <v>Kitchener MTS#7</v>
          </cell>
        </row>
        <row r="1999">
          <cell r="A1999">
            <v>5559</v>
          </cell>
          <cell r="B1999" t="str">
            <v>Kitchener MTS#6 JCT</v>
          </cell>
        </row>
        <row r="2000">
          <cell r="A2000">
            <v>5560</v>
          </cell>
          <cell r="B2000" t="str">
            <v>Kitchener MTS#6 JCT</v>
          </cell>
        </row>
        <row r="2001">
          <cell r="A2001">
            <v>5563</v>
          </cell>
          <cell r="B2001" t="str">
            <v>Leong JCT</v>
          </cell>
        </row>
        <row r="2002">
          <cell r="A2002">
            <v>5564</v>
          </cell>
          <cell r="B2002" t="str">
            <v>Leong JCT</v>
          </cell>
        </row>
        <row r="2003">
          <cell r="A2003">
            <v>5565</v>
          </cell>
          <cell r="B2003" t="str">
            <v>Louth JCT</v>
          </cell>
        </row>
        <row r="2004">
          <cell r="A2004">
            <v>5566</v>
          </cell>
          <cell r="B2004" t="str">
            <v>Louth JCT</v>
          </cell>
        </row>
        <row r="2005">
          <cell r="A2005">
            <v>5567</v>
          </cell>
          <cell r="B2005" t="str">
            <v>McKinnon's JCT</v>
          </cell>
        </row>
        <row r="2006">
          <cell r="A2006">
            <v>5568</v>
          </cell>
          <cell r="B2006" t="str">
            <v>McKinnon's JCT</v>
          </cell>
        </row>
        <row r="2007">
          <cell r="A2007">
            <v>5569</v>
          </cell>
          <cell r="B2007" t="str">
            <v>McMaster JCT</v>
          </cell>
        </row>
        <row r="2008">
          <cell r="A2008">
            <v>5570</v>
          </cell>
          <cell r="B2008" t="str">
            <v>McMaster JCT</v>
          </cell>
        </row>
        <row r="2009">
          <cell r="A2009">
            <v>5571</v>
          </cell>
          <cell r="B2009" t="str">
            <v>McMaster CTS</v>
          </cell>
        </row>
        <row r="2010">
          <cell r="A2010">
            <v>5572</v>
          </cell>
          <cell r="B2010" t="str">
            <v>McMaster CTS</v>
          </cell>
        </row>
        <row r="2011">
          <cell r="A2011">
            <v>5573</v>
          </cell>
          <cell r="B2011" t="str">
            <v>Michigan JCT</v>
          </cell>
        </row>
        <row r="2012">
          <cell r="A2012">
            <v>5574</v>
          </cell>
          <cell r="B2012" t="str">
            <v>Michigan JCT</v>
          </cell>
        </row>
        <row r="2013">
          <cell r="A2013">
            <v>5575</v>
          </cell>
          <cell r="B2013" t="str">
            <v>Michigan JCT</v>
          </cell>
        </row>
        <row r="2014">
          <cell r="A2014">
            <v>5576</v>
          </cell>
          <cell r="B2014" t="str">
            <v>Mohawk TS</v>
          </cell>
        </row>
        <row r="2015">
          <cell r="A2015">
            <v>5577</v>
          </cell>
          <cell r="B2015" t="str">
            <v>Mohawk TS</v>
          </cell>
        </row>
        <row r="2016">
          <cell r="A2016">
            <v>5578</v>
          </cell>
          <cell r="B2016" t="str">
            <v>Mid R. JCT Niagara</v>
          </cell>
        </row>
        <row r="2017">
          <cell r="A2017">
            <v>5579</v>
          </cell>
          <cell r="B2017" t="str">
            <v>Murray TS</v>
          </cell>
        </row>
        <row r="2018">
          <cell r="A2018">
            <v>5580</v>
          </cell>
          <cell r="B2018" t="str">
            <v>Newton TS</v>
          </cell>
        </row>
        <row r="2019">
          <cell r="A2019">
            <v>5581</v>
          </cell>
          <cell r="B2019" t="str">
            <v>Norfolk TS</v>
          </cell>
        </row>
        <row r="2020">
          <cell r="A2020">
            <v>5586</v>
          </cell>
          <cell r="B2020" t="str">
            <v>Palmerston TS</v>
          </cell>
        </row>
        <row r="2021">
          <cell r="A2021">
            <v>5587</v>
          </cell>
          <cell r="B2021" t="str">
            <v>Palermo JCT</v>
          </cell>
        </row>
        <row r="2022">
          <cell r="A2022">
            <v>5588</v>
          </cell>
          <cell r="B2022" t="str">
            <v>Palermo JCT</v>
          </cell>
        </row>
        <row r="2023">
          <cell r="A2023">
            <v>5589</v>
          </cell>
          <cell r="B2023" t="str">
            <v>Panabrasives CTS</v>
          </cell>
        </row>
        <row r="2024">
          <cell r="A2024">
            <v>5590</v>
          </cell>
          <cell r="B2024" t="str">
            <v>Portal JCT</v>
          </cell>
        </row>
        <row r="2025">
          <cell r="A2025">
            <v>5591</v>
          </cell>
          <cell r="B2025" t="str">
            <v>Portal JCT</v>
          </cell>
        </row>
        <row r="2026">
          <cell r="A2026">
            <v>5592</v>
          </cell>
          <cell r="B2026" t="str">
            <v>Port Colborne TS</v>
          </cell>
        </row>
        <row r="2027">
          <cell r="A2027">
            <v>5593</v>
          </cell>
          <cell r="B2027" t="str">
            <v>Puslinch DS</v>
          </cell>
        </row>
        <row r="2028">
          <cell r="A2028">
            <v>5594</v>
          </cell>
          <cell r="B2028" t="str">
            <v>Puslinch DS</v>
          </cell>
        </row>
        <row r="2029">
          <cell r="A2029">
            <v>5595</v>
          </cell>
          <cell r="B2029" t="str">
            <v>Donohue D1A CTS</v>
          </cell>
        </row>
        <row r="2030">
          <cell r="A2030">
            <v>5596</v>
          </cell>
          <cell r="B2030" t="str">
            <v>Railway JCT</v>
          </cell>
        </row>
        <row r="2031">
          <cell r="A2031">
            <v>5597</v>
          </cell>
          <cell r="B2031" t="str">
            <v>Rankine CTS</v>
          </cell>
        </row>
        <row r="2032">
          <cell r="A2032">
            <v>5598</v>
          </cell>
          <cell r="B2032" t="str">
            <v>Rankine CTS</v>
          </cell>
        </row>
        <row r="2033">
          <cell r="A2033">
            <v>5599</v>
          </cell>
          <cell r="B2033" t="str">
            <v>Rosedene JCT</v>
          </cell>
        </row>
        <row r="2034">
          <cell r="A2034">
            <v>5600</v>
          </cell>
          <cell r="B2034" t="str">
            <v>Rush MTS</v>
          </cell>
        </row>
        <row r="2035">
          <cell r="A2035">
            <v>5601</v>
          </cell>
          <cell r="B2035" t="str">
            <v>Rush MTS</v>
          </cell>
        </row>
        <row r="2036">
          <cell r="A2036">
            <v>5602</v>
          </cell>
          <cell r="B2036" t="str">
            <v>Slater Steel CTS</v>
          </cell>
        </row>
        <row r="2037">
          <cell r="A2037">
            <v>5603</v>
          </cell>
          <cell r="B2037" t="str">
            <v>Slater Steel CTS</v>
          </cell>
        </row>
        <row r="2038">
          <cell r="A2038">
            <v>5604</v>
          </cell>
          <cell r="B2038" t="str">
            <v>Saltfleet JCT</v>
          </cell>
        </row>
        <row r="2039">
          <cell r="A2039">
            <v>5605</v>
          </cell>
          <cell r="B2039" t="str">
            <v>Siebert JCT</v>
          </cell>
        </row>
        <row r="2040">
          <cell r="A2040">
            <v>5606</v>
          </cell>
          <cell r="B2040" t="str">
            <v>Siebert JCT</v>
          </cell>
        </row>
        <row r="2041">
          <cell r="A2041">
            <v>5607</v>
          </cell>
          <cell r="B2041" t="str">
            <v>Speedsville JCT</v>
          </cell>
        </row>
        <row r="2042">
          <cell r="A2042">
            <v>5608</v>
          </cell>
          <cell r="B2042" t="str">
            <v>Speedsville JCT</v>
          </cell>
        </row>
        <row r="2043">
          <cell r="A2043">
            <v>5609</v>
          </cell>
          <cell r="B2043" t="str">
            <v>St.Anns JCT</v>
          </cell>
        </row>
        <row r="2044">
          <cell r="A2044">
            <v>5610</v>
          </cell>
          <cell r="B2044" t="str">
            <v>St.Anns JCT</v>
          </cell>
        </row>
        <row r="2045">
          <cell r="A2045">
            <v>5611</v>
          </cell>
          <cell r="B2045" t="str">
            <v>Stanley TS</v>
          </cell>
        </row>
        <row r="2046">
          <cell r="A2046">
            <v>5612</v>
          </cell>
          <cell r="B2046" t="str">
            <v>Stanley TS</v>
          </cell>
        </row>
        <row r="2047">
          <cell r="A2047">
            <v>5613</v>
          </cell>
          <cell r="B2047" t="str">
            <v>Niagara-on-the-lk DS</v>
          </cell>
        </row>
        <row r="2048">
          <cell r="A2048">
            <v>5614</v>
          </cell>
          <cell r="B2048" t="str">
            <v>Stevensville CTS</v>
          </cell>
        </row>
        <row r="2049">
          <cell r="A2049">
            <v>5615</v>
          </cell>
          <cell r="B2049" t="str">
            <v>Stirton TS</v>
          </cell>
        </row>
        <row r="2050">
          <cell r="A2050">
            <v>5616</v>
          </cell>
          <cell r="B2050" t="str">
            <v>Stirton TS</v>
          </cell>
        </row>
        <row r="2051">
          <cell r="A2051">
            <v>5617</v>
          </cell>
          <cell r="B2051" t="str">
            <v>St.Johns Valley JCT</v>
          </cell>
        </row>
        <row r="2052">
          <cell r="A2052">
            <v>5618</v>
          </cell>
          <cell r="B2052" t="str">
            <v>St.Johns Valley JCT</v>
          </cell>
        </row>
        <row r="2053">
          <cell r="A2053">
            <v>5619</v>
          </cell>
          <cell r="B2053" t="str">
            <v>Thorold TS</v>
          </cell>
        </row>
        <row r="2054">
          <cell r="A2054">
            <v>5620</v>
          </cell>
          <cell r="B2054" t="str">
            <v>Thorold TS</v>
          </cell>
        </row>
        <row r="2055">
          <cell r="A2055">
            <v>5623</v>
          </cell>
          <cell r="B2055" t="str">
            <v>ASEA Brown Bovri CTS</v>
          </cell>
        </row>
        <row r="2056">
          <cell r="A2056">
            <v>5624</v>
          </cell>
          <cell r="B2056" t="str">
            <v>ASEA Brown Bovri CTS</v>
          </cell>
        </row>
        <row r="2057">
          <cell r="A2057">
            <v>5625</v>
          </cell>
          <cell r="B2057" t="str">
            <v>Tunnel JCT</v>
          </cell>
        </row>
        <row r="2058">
          <cell r="A2058">
            <v>5626</v>
          </cell>
          <cell r="B2058" t="str">
            <v>Vanessa JCT</v>
          </cell>
        </row>
        <row r="2059">
          <cell r="A2059">
            <v>5627</v>
          </cell>
          <cell r="B2059" t="str">
            <v>Vanessa JCT</v>
          </cell>
        </row>
        <row r="2060">
          <cell r="A2060">
            <v>5628</v>
          </cell>
          <cell r="B2060" t="str">
            <v>Vineland DS</v>
          </cell>
        </row>
        <row r="2061">
          <cell r="A2061">
            <v>5629</v>
          </cell>
          <cell r="B2061" t="str">
            <v>Vansickle TS</v>
          </cell>
        </row>
        <row r="2062">
          <cell r="A2062">
            <v>5630</v>
          </cell>
          <cell r="B2062" t="str">
            <v>Vansickle TS</v>
          </cell>
        </row>
        <row r="2063">
          <cell r="A2063">
            <v>5631</v>
          </cell>
          <cell r="B2063" t="str">
            <v>Wallenstein JCT</v>
          </cell>
        </row>
        <row r="2064">
          <cell r="A2064">
            <v>5632</v>
          </cell>
          <cell r="B2064" t="str">
            <v>Warner Road JCT</v>
          </cell>
        </row>
        <row r="2065">
          <cell r="A2065">
            <v>5634</v>
          </cell>
          <cell r="B2065" t="str">
            <v>Waterloo JCT</v>
          </cell>
        </row>
        <row r="2066">
          <cell r="A2066">
            <v>5635</v>
          </cell>
          <cell r="B2066" t="str">
            <v>Cytec Welland CTS</v>
          </cell>
        </row>
        <row r="2067">
          <cell r="A2067">
            <v>5636</v>
          </cell>
          <cell r="B2067" t="str">
            <v>Cytec Welland CTS</v>
          </cell>
        </row>
        <row r="2068">
          <cell r="A2068">
            <v>5637</v>
          </cell>
          <cell r="B2068" t="str">
            <v>Westover JCT</v>
          </cell>
        </row>
        <row r="2069">
          <cell r="A2069">
            <v>5638</v>
          </cell>
          <cell r="B2069" t="str">
            <v>Westover A JCT</v>
          </cell>
        </row>
        <row r="2070">
          <cell r="A2070">
            <v>5640</v>
          </cell>
          <cell r="B2070" t="str">
            <v>Birmingham TS</v>
          </cell>
        </row>
        <row r="2071">
          <cell r="A2071">
            <v>5641</v>
          </cell>
          <cell r="B2071" t="str">
            <v>Birmingham TS</v>
          </cell>
        </row>
        <row r="2072">
          <cell r="A2072">
            <v>5643</v>
          </cell>
          <cell r="B2072" t="str">
            <v>Dayton Walther CTS</v>
          </cell>
        </row>
        <row r="2073">
          <cell r="A2073">
            <v>5644</v>
          </cell>
          <cell r="B2073" t="str">
            <v>Brant TS</v>
          </cell>
        </row>
        <row r="2074">
          <cell r="A2074">
            <v>5648</v>
          </cell>
          <cell r="B2074" t="str">
            <v>Stirton TS</v>
          </cell>
        </row>
        <row r="2075">
          <cell r="A2075">
            <v>5649</v>
          </cell>
          <cell r="B2075" t="str">
            <v>Stirton TS</v>
          </cell>
        </row>
        <row r="2076">
          <cell r="A2076">
            <v>5653</v>
          </cell>
          <cell r="B2076" t="str">
            <v>Cyanamid Niagara CTS</v>
          </cell>
        </row>
        <row r="2077">
          <cell r="A2077">
            <v>5655</v>
          </cell>
          <cell r="B2077" t="str">
            <v>Trei-bacher CTS</v>
          </cell>
        </row>
        <row r="2078">
          <cell r="A2078">
            <v>5656</v>
          </cell>
          <cell r="B2078" t="str">
            <v>Beamsville TS</v>
          </cell>
        </row>
        <row r="2079">
          <cell r="A2079">
            <v>5657</v>
          </cell>
          <cell r="B2079" t="str">
            <v>Allanburg TS</v>
          </cell>
        </row>
        <row r="2080">
          <cell r="A2080">
            <v>5661</v>
          </cell>
          <cell r="B2080" t="str">
            <v>Allanburg TS</v>
          </cell>
        </row>
        <row r="2081">
          <cell r="A2081">
            <v>5662</v>
          </cell>
          <cell r="B2081" t="str">
            <v>Allanburg TS</v>
          </cell>
        </row>
        <row r="2082">
          <cell r="A2082">
            <v>5663</v>
          </cell>
          <cell r="B2082" t="str">
            <v>Allanburg TS</v>
          </cell>
        </row>
        <row r="2083">
          <cell r="A2083">
            <v>5665</v>
          </cell>
          <cell r="B2083" t="str">
            <v>Alford JCT</v>
          </cell>
        </row>
        <row r="2084">
          <cell r="A2084">
            <v>5666</v>
          </cell>
          <cell r="B2084" t="str">
            <v>Alford JCT</v>
          </cell>
        </row>
        <row r="2085">
          <cell r="A2085">
            <v>5673</v>
          </cell>
          <cell r="B2085" t="str">
            <v>Caistor JCT</v>
          </cell>
        </row>
        <row r="2086">
          <cell r="A2086">
            <v>5674</v>
          </cell>
          <cell r="B2086" t="str">
            <v>CNP #18 CTS</v>
          </cell>
        </row>
        <row r="2087">
          <cell r="A2087">
            <v>5675</v>
          </cell>
          <cell r="B2087" t="str">
            <v>Hanlon JCT</v>
          </cell>
        </row>
        <row r="2088">
          <cell r="A2088">
            <v>5676</v>
          </cell>
          <cell r="B2088" t="str">
            <v>Holland Road JCT</v>
          </cell>
        </row>
        <row r="2089">
          <cell r="A2089">
            <v>5677</v>
          </cell>
          <cell r="B2089" t="str">
            <v>St.Johns Valley JCT</v>
          </cell>
        </row>
        <row r="2090">
          <cell r="A2090">
            <v>5680</v>
          </cell>
          <cell r="B2090" t="str">
            <v>Pelham JCT</v>
          </cell>
        </row>
        <row r="2091">
          <cell r="A2091">
            <v>5681</v>
          </cell>
          <cell r="B2091" t="str">
            <v>Rosedene JCT</v>
          </cell>
        </row>
        <row r="2092">
          <cell r="A2092">
            <v>5682</v>
          </cell>
          <cell r="B2092" t="str">
            <v>Louth JCT</v>
          </cell>
        </row>
        <row r="2093">
          <cell r="A2093">
            <v>5683</v>
          </cell>
          <cell r="B2093" t="str">
            <v>Fibre JCT</v>
          </cell>
        </row>
        <row r="2094">
          <cell r="A2094">
            <v>5684</v>
          </cell>
          <cell r="B2094" t="str">
            <v>Fibre JCT</v>
          </cell>
        </row>
        <row r="2095">
          <cell r="A2095">
            <v>5685</v>
          </cell>
          <cell r="B2095" t="str">
            <v>Brant TS</v>
          </cell>
        </row>
        <row r="2096">
          <cell r="A2096">
            <v>5686</v>
          </cell>
          <cell r="B2096" t="str">
            <v>St.Anns JCT</v>
          </cell>
        </row>
        <row r="2097">
          <cell r="A2097">
            <v>5687</v>
          </cell>
          <cell r="B2097" t="str">
            <v>St.Anns JCT</v>
          </cell>
        </row>
        <row r="2098">
          <cell r="A2098">
            <v>5690</v>
          </cell>
          <cell r="B2098" t="str">
            <v>Allanburg TS</v>
          </cell>
        </row>
        <row r="2099">
          <cell r="A2099">
            <v>5691</v>
          </cell>
          <cell r="B2099" t="str">
            <v>Allanburg TS</v>
          </cell>
        </row>
        <row r="2100">
          <cell r="A2100">
            <v>5692</v>
          </cell>
          <cell r="B2100" t="str">
            <v>Allanburg TS</v>
          </cell>
        </row>
        <row r="2101">
          <cell r="A2101">
            <v>5693</v>
          </cell>
          <cell r="B2101" t="str">
            <v>Allanburg TS</v>
          </cell>
        </row>
        <row r="2102">
          <cell r="A2102">
            <v>5694</v>
          </cell>
          <cell r="B2102" t="str">
            <v>Kitchener MTS#4</v>
          </cell>
        </row>
        <row r="2103">
          <cell r="A2103">
            <v>5695</v>
          </cell>
          <cell r="B2103" t="str">
            <v>Kitchener MTS#4</v>
          </cell>
        </row>
        <row r="2104">
          <cell r="A2104">
            <v>5696</v>
          </cell>
          <cell r="B2104" t="str">
            <v>Kitch 1 &amp; 4 JCT</v>
          </cell>
        </row>
        <row r="2105">
          <cell r="A2105">
            <v>5697</v>
          </cell>
          <cell r="B2105" t="str">
            <v>Kitch 1 &amp; 4 JCT</v>
          </cell>
        </row>
        <row r="2106">
          <cell r="A2106">
            <v>5800</v>
          </cell>
          <cell r="B2106" t="str">
            <v>Allanburg TS</v>
          </cell>
        </row>
        <row r="2107">
          <cell r="A2107">
            <v>5803</v>
          </cell>
          <cell r="B2107" t="str">
            <v>Allanburg West JCT</v>
          </cell>
        </row>
        <row r="2108">
          <cell r="A2108">
            <v>5804</v>
          </cell>
          <cell r="B2108" t="str">
            <v>Atlas Steel CTS</v>
          </cell>
        </row>
        <row r="2109">
          <cell r="A2109">
            <v>5805</v>
          </cell>
          <cell r="B2109" t="str">
            <v>Beach TS</v>
          </cell>
        </row>
        <row r="2110">
          <cell r="A2110">
            <v>5806</v>
          </cell>
          <cell r="B2110" t="str">
            <v>Beach TS</v>
          </cell>
        </row>
        <row r="2111">
          <cell r="A2111">
            <v>5807</v>
          </cell>
          <cell r="B2111" t="str">
            <v>Beamsville TS</v>
          </cell>
        </row>
        <row r="2112">
          <cell r="A2112">
            <v>5809</v>
          </cell>
          <cell r="B2112" t="str">
            <v>Beck #1 SS</v>
          </cell>
        </row>
        <row r="2113">
          <cell r="A2113">
            <v>5810</v>
          </cell>
          <cell r="B2113" t="str">
            <v>Canal JCT</v>
          </cell>
        </row>
        <row r="2114">
          <cell r="A2114">
            <v>5811</v>
          </cell>
          <cell r="B2114" t="str">
            <v>Crowland JCT</v>
          </cell>
        </row>
        <row r="2115">
          <cell r="A2115">
            <v>5812</v>
          </cell>
          <cell r="B2115" t="str">
            <v>Crowland JCT</v>
          </cell>
        </row>
        <row r="2116">
          <cell r="A2116">
            <v>5816</v>
          </cell>
          <cell r="B2116" t="str">
            <v>Cyanamid Niagara TS</v>
          </cell>
        </row>
        <row r="2117">
          <cell r="A2117">
            <v>5817</v>
          </cell>
          <cell r="B2117" t="str">
            <v>Thorold TS</v>
          </cell>
        </row>
        <row r="2118">
          <cell r="A2118">
            <v>5818</v>
          </cell>
          <cell r="B2118" t="str">
            <v>Gage TS</v>
          </cell>
        </row>
        <row r="2119">
          <cell r="A2119">
            <v>5819</v>
          </cell>
          <cell r="B2119" t="str">
            <v>Garner Road JCT</v>
          </cell>
        </row>
        <row r="2120">
          <cell r="A2120">
            <v>5820</v>
          </cell>
          <cell r="B2120" t="str">
            <v>Garner Road JCT</v>
          </cell>
        </row>
        <row r="2121">
          <cell r="A2121">
            <v>5823</v>
          </cell>
          <cell r="B2121" t="str">
            <v>Glanford JCT</v>
          </cell>
        </row>
        <row r="2122">
          <cell r="A2122">
            <v>5825</v>
          </cell>
          <cell r="B2122" t="str">
            <v>Holland Road JCT</v>
          </cell>
        </row>
        <row r="2123">
          <cell r="A2123">
            <v>5826</v>
          </cell>
          <cell r="B2123" t="str">
            <v>Port Colborne TS</v>
          </cell>
        </row>
        <row r="2124">
          <cell r="A2124">
            <v>5829</v>
          </cell>
          <cell r="B2124" t="str">
            <v>Michigan JCT</v>
          </cell>
        </row>
        <row r="2125">
          <cell r="A2125">
            <v>5831</v>
          </cell>
          <cell r="B2125" t="str">
            <v>Montrose JCT</v>
          </cell>
        </row>
        <row r="2126">
          <cell r="A2126">
            <v>5832</v>
          </cell>
          <cell r="B2126" t="str">
            <v>Montrose JCT</v>
          </cell>
        </row>
        <row r="2127">
          <cell r="A2127">
            <v>5833</v>
          </cell>
          <cell r="B2127" t="str">
            <v>Niagara JCT</v>
          </cell>
        </row>
        <row r="2128">
          <cell r="A2128">
            <v>5834</v>
          </cell>
          <cell r="B2128" t="str">
            <v>Parks TS</v>
          </cell>
        </row>
        <row r="2129">
          <cell r="A2129">
            <v>5835</v>
          </cell>
          <cell r="B2129" t="str">
            <v>Niagara TS</v>
          </cell>
        </row>
        <row r="2130">
          <cell r="A2130">
            <v>5839</v>
          </cell>
          <cell r="B2130" t="str">
            <v>Donohue D1A CTS</v>
          </cell>
        </row>
        <row r="2131">
          <cell r="A2131">
            <v>5840</v>
          </cell>
          <cell r="B2131" t="str">
            <v>Railway JCT</v>
          </cell>
        </row>
        <row r="2132">
          <cell r="A2132">
            <v>5841</v>
          </cell>
          <cell r="B2132" t="str">
            <v>Rosedene JCT</v>
          </cell>
        </row>
        <row r="2133">
          <cell r="A2133">
            <v>5844</v>
          </cell>
          <cell r="B2133" t="str">
            <v>T&amp;NP JCT</v>
          </cell>
        </row>
        <row r="2134">
          <cell r="A2134">
            <v>5845</v>
          </cell>
          <cell r="B2134" t="str">
            <v>Toronto Power TS</v>
          </cell>
        </row>
        <row r="2135">
          <cell r="A2135">
            <v>5852</v>
          </cell>
          <cell r="B2135" t="str">
            <v>Cyanamid Niagara TS</v>
          </cell>
        </row>
        <row r="2136">
          <cell r="A2136">
            <v>5853</v>
          </cell>
          <cell r="B2136" t="str">
            <v>Railway JCT</v>
          </cell>
        </row>
        <row r="2137">
          <cell r="A2137">
            <v>5854</v>
          </cell>
          <cell r="B2137" t="str">
            <v>Mid R. JCT Niagara</v>
          </cell>
        </row>
        <row r="2138">
          <cell r="A2138">
            <v>5855</v>
          </cell>
          <cell r="B2138" t="str">
            <v>Mid R. JCT Niagara</v>
          </cell>
        </row>
        <row r="2139">
          <cell r="A2139">
            <v>5883</v>
          </cell>
          <cell r="B2139" t="str">
            <v>Tunnel JCT</v>
          </cell>
        </row>
        <row r="2140">
          <cell r="A2140">
            <v>5884</v>
          </cell>
          <cell r="B2140" t="str">
            <v>Inco JCT</v>
          </cell>
        </row>
        <row r="2141">
          <cell r="A2141">
            <v>5885</v>
          </cell>
          <cell r="B2141" t="str">
            <v>Port Colborne TS</v>
          </cell>
        </row>
        <row r="2142">
          <cell r="A2142">
            <v>5886</v>
          </cell>
          <cell r="B2142" t="str">
            <v>Crowland 51A JCT</v>
          </cell>
        </row>
        <row r="2143">
          <cell r="A2143">
            <v>5887</v>
          </cell>
          <cell r="B2143" t="str">
            <v>Slater Steel JCT</v>
          </cell>
        </row>
        <row r="2144">
          <cell r="A2144">
            <v>5888</v>
          </cell>
          <cell r="B2144" t="str">
            <v>Slater Steel JCT</v>
          </cell>
        </row>
        <row r="2145">
          <cell r="A2145">
            <v>5889</v>
          </cell>
          <cell r="B2145" t="str">
            <v>Dundas JCT</v>
          </cell>
        </row>
        <row r="2146">
          <cell r="A2146">
            <v>5890</v>
          </cell>
          <cell r="B2146" t="str">
            <v>Dundas JCT</v>
          </cell>
        </row>
        <row r="2147">
          <cell r="A2147">
            <v>5891</v>
          </cell>
          <cell r="B2147" t="str">
            <v>Puslinch JCT</v>
          </cell>
        </row>
        <row r="2148">
          <cell r="A2148">
            <v>5892</v>
          </cell>
          <cell r="B2148" t="str">
            <v>Puslinch JCT</v>
          </cell>
        </row>
        <row r="2149">
          <cell r="A2149">
            <v>5900</v>
          </cell>
          <cell r="B2149" t="str">
            <v>Trei-bacher CTS</v>
          </cell>
        </row>
        <row r="2150">
          <cell r="A2150">
            <v>5901</v>
          </cell>
          <cell r="B2150" t="str">
            <v>Allanburg TS</v>
          </cell>
        </row>
        <row r="2151">
          <cell r="A2151">
            <v>5902</v>
          </cell>
          <cell r="B2151" t="str">
            <v>Allanburg TS</v>
          </cell>
        </row>
        <row r="2152">
          <cell r="A2152">
            <v>5903</v>
          </cell>
          <cell r="B2152" t="str">
            <v>Allanburg TS</v>
          </cell>
        </row>
        <row r="2153">
          <cell r="A2153">
            <v>5904</v>
          </cell>
          <cell r="B2153" t="str">
            <v>Allanburg TS</v>
          </cell>
        </row>
        <row r="2154">
          <cell r="A2154">
            <v>5905</v>
          </cell>
          <cell r="B2154" t="str">
            <v>Allanburg TS</v>
          </cell>
        </row>
        <row r="2155">
          <cell r="A2155">
            <v>5906</v>
          </cell>
          <cell r="B2155" t="str">
            <v>Allanburg TS</v>
          </cell>
        </row>
        <row r="2156">
          <cell r="A2156">
            <v>5907</v>
          </cell>
          <cell r="B2156" t="str">
            <v>Allanburg TS</v>
          </cell>
        </row>
        <row r="2157">
          <cell r="A2157">
            <v>5908</v>
          </cell>
          <cell r="B2157" t="str">
            <v>Allanburg TS</v>
          </cell>
        </row>
        <row r="2158">
          <cell r="A2158">
            <v>5909</v>
          </cell>
          <cell r="B2158" t="str">
            <v>Allanburg TS</v>
          </cell>
        </row>
        <row r="2159">
          <cell r="A2159">
            <v>5910</v>
          </cell>
          <cell r="B2159" t="str">
            <v>Atlas Steel CTS</v>
          </cell>
        </row>
        <row r="2160">
          <cell r="A2160">
            <v>5911</v>
          </cell>
          <cell r="B2160" t="str">
            <v>Atlas Steel CTS</v>
          </cell>
        </row>
        <row r="2161">
          <cell r="A2161">
            <v>5912</v>
          </cell>
          <cell r="B2161" t="str">
            <v>Beach TS</v>
          </cell>
        </row>
        <row r="2162">
          <cell r="A2162">
            <v>5913</v>
          </cell>
          <cell r="B2162" t="str">
            <v>Beach TS</v>
          </cell>
        </row>
        <row r="2163">
          <cell r="A2163">
            <v>5914</v>
          </cell>
          <cell r="B2163" t="str">
            <v>Beach TS</v>
          </cell>
        </row>
        <row r="2164">
          <cell r="A2164">
            <v>5915</v>
          </cell>
          <cell r="B2164" t="str">
            <v>Beach TS</v>
          </cell>
        </row>
        <row r="2165">
          <cell r="A2165">
            <v>5916</v>
          </cell>
          <cell r="B2165" t="str">
            <v>Beach TS</v>
          </cell>
        </row>
        <row r="2166">
          <cell r="A2166">
            <v>5917</v>
          </cell>
          <cell r="B2166" t="str">
            <v>Beach TS</v>
          </cell>
        </row>
        <row r="2167">
          <cell r="A2167">
            <v>5918</v>
          </cell>
          <cell r="B2167" t="str">
            <v>Beach TS</v>
          </cell>
        </row>
        <row r="2168">
          <cell r="A2168">
            <v>5919</v>
          </cell>
          <cell r="B2168" t="str">
            <v>Beach TS</v>
          </cell>
        </row>
        <row r="2169">
          <cell r="A2169">
            <v>5920</v>
          </cell>
          <cell r="B2169" t="str">
            <v>Beach TS</v>
          </cell>
        </row>
        <row r="2170">
          <cell r="A2170">
            <v>5921</v>
          </cell>
          <cell r="B2170" t="str">
            <v>Beach TS</v>
          </cell>
        </row>
        <row r="2171">
          <cell r="A2171">
            <v>5922</v>
          </cell>
          <cell r="B2171" t="str">
            <v>Beach TS</v>
          </cell>
        </row>
        <row r="2172">
          <cell r="A2172">
            <v>5923</v>
          </cell>
          <cell r="B2172" t="str">
            <v>Beach TS</v>
          </cell>
        </row>
        <row r="2173">
          <cell r="A2173">
            <v>5924</v>
          </cell>
          <cell r="B2173" t="str">
            <v>Beach TS</v>
          </cell>
        </row>
        <row r="2174">
          <cell r="A2174">
            <v>5925</v>
          </cell>
          <cell r="B2174" t="str">
            <v>Beach TS</v>
          </cell>
        </row>
        <row r="2175">
          <cell r="A2175">
            <v>5926</v>
          </cell>
          <cell r="B2175" t="str">
            <v>Beamsville TS</v>
          </cell>
        </row>
        <row r="2176">
          <cell r="A2176">
            <v>5927</v>
          </cell>
          <cell r="B2176" t="str">
            <v>Georgia Pacific CTS</v>
          </cell>
        </row>
        <row r="2177">
          <cell r="A2177">
            <v>5928</v>
          </cell>
          <cell r="B2177" t="str">
            <v>Oxy Vinyls CTS</v>
          </cell>
        </row>
        <row r="2178">
          <cell r="A2178">
            <v>5929</v>
          </cell>
          <cell r="B2178" t="str">
            <v>Birmingham TS</v>
          </cell>
        </row>
        <row r="2179">
          <cell r="A2179">
            <v>5930</v>
          </cell>
          <cell r="B2179" t="str">
            <v>Birmingham TS</v>
          </cell>
        </row>
        <row r="2180">
          <cell r="A2180">
            <v>5931</v>
          </cell>
          <cell r="B2180" t="str">
            <v>Birmingham TS</v>
          </cell>
        </row>
        <row r="2181">
          <cell r="A2181">
            <v>5932</v>
          </cell>
          <cell r="B2181" t="str">
            <v>Birmingham TS</v>
          </cell>
        </row>
        <row r="2182">
          <cell r="A2182">
            <v>5933</v>
          </cell>
          <cell r="B2182" t="str">
            <v>Birmingham TS</v>
          </cell>
        </row>
        <row r="2183">
          <cell r="A2183">
            <v>5934</v>
          </cell>
          <cell r="B2183" t="str">
            <v>Birmingham TS</v>
          </cell>
        </row>
        <row r="2184">
          <cell r="A2184">
            <v>5935</v>
          </cell>
          <cell r="B2184" t="str">
            <v>Birmingham TS</v>
          </cell>
        </row>
        <row r="2185">
          <cell r="A2185">
            <v>5936</v>
          </cell>
          <cell r="B2185" t="str">
            <v>Birmingham TS</v>
          </cell>
        </row>
        <row r="2186">
          <cell r="A2186">
            <v>5937</v>
          </cell>
          <cell r="B2186" t="str">
            <v>Beck #2 TS</v>
          </cell>
        </row>
        <row r="2187">
          <cell r="A2187">
            <v>5938</v>
          </cell>
          <cell r="B2187" t="str">
            <v>Brant TS</v>
          </cell>
        </row>
        <row r="2188">
          <cell r="A2188">
            <v>5940</v>
          </cell>
          <cell r="B2188" t="str">
            <v>Brantford TS</v>
          </cell>
        </row>
        <row r="2189">
          <cell r="A2189">
            <v>5941</v>
          </cell>
          <cell r="B2189" t="str">
            <v>Brantford TS</v>
          </cell>
        </row>
        <row r="2190">
          <cell r="A2190">
            <v>5942</v>
          </cell>
          <cell r="B2190" t="str">
            <v>Brantford TS</v>
          </cell>
        </row>
        <row r="2191">
          <cell r="A2191">
            <v>5943</v>
          </cell>
          <cell r="B2191" t="str">
            <v>Brantford TS</v>
          </cell>
        </row>
        <row r="2192">
          <cell r="A2192">
            <v>5944</v>
          </cell>
          <cell r="B2192" t="str">
            <v>Bronte TS</v>
          </cell>
        </row>
        <row r="2193">
          <cell r="A2193">
            <v>5945</v>
          </cell>
          <cell r="B2193" t="str">
            <v>Bronte TS</v>
          </cell>
        </row>
        <row r="2194">
          <cell r="A2194">
            <v>5946</v>
          </cell>
          <cell r="B2194" t="str">
            <v>Bronte TS</v>
          </cell>
        </row>
        <row r="2195">
          <cell r="A2195">
            <v>5947</v>
          </cell>
          <cell r="B2195" t="str">
            <v>Bronte TS</v>
          </cell>
        </row>
        <row r="2196">
          <cell r="A2196">
            <v>5948</v>
          </cell>
          <cell r="B2196" t="str">
            <v>Bunting TS</v>
          </cell>
        </row>
        <row r="2197">
          <cell r="A2197">
            <v>5949</v>
          </cell>
          <cell r="B2197" t="str">
            <v>Bunting TS</v>
          </cell>
        </row>
        <row r="2198">
          <cell r="A2198">
            <v>5950</v>
          </cell>
          <cell r="B2198" t="str">
            <v>Bunting TS</v>
          </cell>
        </row>
        <row r="2199">
          <cell r="A2199">
            <v>5951</v>
          </cell>
          <cell r="B2199" t="str">
            <v>Bunting TS</v>
          </cell>
        </row>
        <row r="2200">
          <cell r="A2200">
            <v>5956</v>
          </cell>
          <cell r="B2200" t="str">
            <v>Burlington TS</v>
          </cell>
        </row>
        <row r="2201">
          <cell r="A2201">
            <v>5957</v>
          </cell>
          <cell r="B2201" t="str">
            <v>Burlington TS</v>
          </cell>
        </row>
        <row r="2202">
          <cell r="A2202">
            <v>5958</v>
          </cell>
          <cell r="B2202" t="str">
            <v>Burlington TS</v>
          </cell>
        </row>
        <row r="2203">
          <cell r="A2203">
            <v>5959</v>
          </cell>
          <cell r="B2203" t="str">
            <v>Burlington TS</v>
          </cell>
        </row>
        <row r="2204">
          <cell r="A2204">
            <v>5960</v>
          </cell>
          <cell r="B2204" t="str">
            <v>Burlington TS</v>
          </cell>
        </row>
        <row r="2205">
          <cell r="A2205">
            <v>5961</v>
          </cell>
          <cell r="B2205" t="str">
            <v>Burlington TS</v>
          </cell>
        </row>
        <row r="2206">
          <cell r="A2206">
            <v>5962</v>
          </cell>
          <cell r="B2206" t="str">
            <v>Burlington TS</v>
          </cell>
        </row>
        <row r="2207">
          <cell r="A2207">
            <v>5963</v>
          </cell>
          <cell r="B2207" t="str">
            <v>Burlington TS</v>
          </cell>
        </row>
        <row r="2208">
          <cell r="A2208">
            <v>5964</v>
          </cell>
          <cell r="B2208" t="str">
            <v>Burlington TS</v>
          </cell>
        </row>
        <row r="2209">
          <cell r="A2209">
            <v>5965</v>
          </cell>
          <cell r="B2209" t="str">
            <v>Burlington TS</v>
          </cell>
        </row>
        <row r="2210">
          <cell r="A2210">
            <v>5966</v>
          </cell>
          <cell r="B2210" t="str">
            <v>Burlington TS</v>
          </cell>
        </row>
        <row r="2211">
          <cell r="A2211">
            <v>5967</v>
          </cell>
          <cell r="B2211" t="str">
            <v>Burlington TS</v>
          </cell>
        </row>
        <row r="2212">
          <cell r="A2212">
            <v>5968</v>
          </cell>
          <cell r="B2212" t="str">
            <v>Caledonia TS</v>
          </cell>
        </row>
        <row r="2213">
          <cell r="A2213">
            <v>5969</v>
          </cell>
          <cell r="B2213" t="str">
            <v>Campbell TS</v>
          </cell>
        </row>
        <row r="2214">
          <cell r="A2214">
            <v>5970</v>
          </cell>
          <cell r="B2214" t="str">
            <v>Campbell TS</v>
          </cell>
        </row>
        <row r="2215">
          <cell r="A2215">
            <v>5971</v>
          </cell>
          <cell r="B2215" t="str">
            <v>Campbell TS</v>
          </cell>
        </row>
        <row r="2216">
          <cell r="A2216">
            <v>5972</v>
          </cell>
          <cell r="B2216" t="str">
            <v>Campbell TS</v>
          </cell>
        </row>
        <row r="2217">
          <cell r="A2217">
            <v>5973</v>
          </cell>
          <cell r="B2217" t="str">
            <v>Campbell TS</v>
          </cell>
        </row>
        <row r="2218">
          <cell r="A2218">
            <v>5974</v>
          </cell>
          <cell r="B2218" t="str">
            <v>Campbell TS</v>
          </cell>
        </row>
        <row r="2219">
          <cell r="A2219">
            <v>5975</v>
          </cell>
          <cell r="B2219" t="str">
            <v>Campbell TS</v>
          </cell>
        </row>
        <row r="2220">
          <cell r="A2220">
            <v>5976</v>
          </cell>
          <cell r="B2220" t="str">
            <v>Campbell TS</v>
          </cell>
        </row>
        <row r="2221">
          <cell r="A2221">
            <v>5979</v>
          </cell>
          <cell r="B2221" t="str">
            <v>Carlton TS</v>
          </cell>
        </row>
        <row r="2222">
          <cell r="A2222">
            <v>5980</v>
          </cell>
          <cell r="B2222" t="str">
            <v>Carlton TS</v>
          </cell>
        </row>
        <row r="2223">
          <cell r="A2223">
            <v>5981</v>
          </cell>
          <cell r="B2223" t="str">
            <v>Carlton TS</v>
          </cell>
        </row>
        <row r="2224">
          <cell r="A2224">
            <v>5982</v>
          </cell>
          <cell r="B2224" t="str">
            <v>Carlton TS</v>
          </cell>
        </row>
        <row r="2225">
          <cell r="A2225">
            <v>5983</v>
          </cell>
          <cell r="B2225" t="str">
            <v>Carlton TS</v>
          </cell>
        </row>
        <row r="2226">
          <cell r="A2226">
            <v>5984</v>
          </cell>
          <cell r="B2226" t="str">
            <v>Carlton TS</v>
          </cell>
        </row>
        <row r="2227">
          <cell r="A2227">
            <v>5985</v>
          </cell>
          <cell r="B2227" t="str">
            <v>Carlton TS</v>
          </cell>
        </row>
        <row r="2228">
          <cell r="A2228">
            <v>5986</v>
          </cell>
          <cell r="B2228" t="str">
            <v>Carlton TS</v>
          </cell>
        </row>
        <row r="2229">
          <cell r="A2229">
            <v>5987</v>
          </cell>
          <cell r="B2229" t="str">
            <v>Cedar TS</v>
          </cell>
        </row>
        <row r="2230">
          <cell r="A2230">
            <v>5990</v>
          </cell>
          <cell r="B2230" t="str">
            <v>Cedar TS</v>
          </cell>
        </row>
        <row r="2231">
          <cell r="A2231">
            <v>5991</v>
          </cell>
          <cell r="B2231" t="str">
            <v>Cedar TS</v>
          </cell>
        </row>
        <row r="2232">
          <cell r="A2232">
            <v>5992</v>
          </cell>
          <cell r="B2232" t="str">
            <v>Cedar TS</v>
          </cell>
        </row>
        <row r="2233">
          <cell r="A2233">
            <v>5993</v>
          </cell>
          <cell r="B2233" t="str">
            <v>Cedar TS</v>
          </cell>
        </row>
        <row r="2234">
          <cell r="A2234">
            <v>5994</v>
          </cell>
          <cell r="B2234" t="str">
            <v>Courtice Steel CTS</v>
          </cell>
        </row>
        <row r="2235">
          <cell r="A2235">
            <v>5995</v>
          </cell>
          <cell r="B2235" t="str">
            <v>Courtice Steel CTS</v>
          </cell>
        </row>
        <row r="2236">
          <cell r="A2236">
            <v>5996</v>
          </cell>
          <cell r="B2236" t="str">
            <v>Courtice Steel CTS</v>
          </cell>
        </row>
        <row r="2237">
          <cell r="A2237">
            <v>5997</v>
          </cell>
          <cell r="B2237" t="str">
            <v>Courtice Steel CTS</v>
          </cell>
        </row>
        <row r="2238">
          <cell r="A2238">
            <v>5998</v>
          </cell>
          <cell r="B2238" t="str">
            <v>Crowland TS</v>
          </cell>
        </row>
        <row r="2239">
          <cell r="A2239">
            <v>5999</v>
          </cell>
          <cell r="B2239" t="str">
            <v>Crowland TS</v>
          </cell>
        </row>
        <row r="2240">
          <cell r="A2240">
            <v>6000</v>
          </cell>
          <cell r="B2240" t="str">
            <v>Courtice Steel CTS</v>
          </cell>
        </row>
        <row r="2241">
          <cell r="A2241">
            <v>6001</v>
          </cell>
          <cell r="B2241" t="str">
            <v>Cumberland TS</v>
          </cell>
        </row>
        <row r="2242">
          <cell r="A2242">
            <v>6002</v>
          </cell>
          <cell r="B2242" t="str">
            <v>Cumberland TS</v>
          </cell>
        </row>
        <row r="2243">
          <cell r="A2243">
            <v>6003</v>
          </cell>
          <cell r="B2243" t="str">
            <v>Cumberland TS</v>
          </cell>
        </row>
        <row r="2244">
          <cell r="A2244">
            <v>6004</v>
          </cell>
          <cell r="B2244" t="str">
            <v>Cumberland TS</v>
          </cell>
        </row>
        <row r="2245">
          <cell r="A2245">
            <v>6008</v>
          </cell>
          <cell r="B2245" t="str">
            <v>Detweiler TS</v>
          </cell>
        </row>
        <row r="2246">
          <cell r="A2246">
            <v>6010</v>
          </cell>
          <cell r="B2246" t="str">
            <v>Detweiler TS</v>
          </cell>
        </row>
        <row r="2247">
          <cell r="A2247">
            <v>6011</v>
          </cell>
          <cell r="B2247" t="str">
            <v>Detweiler TS</v>
          </cell>
        </row>
        <row r="2248">
          <cell r="A2248">
            <v>6012</v>
          </cell>
          <cell r="B2248" t="str">
            <v>Detweiler TS</v>
          </cell>
        </row>
        <row r="2249">
          <cell r="A2249">
            <v>6013</v>
          </cell>
          <cell r="B2249" t="str">
            <v>Dof.Bay Front CTS</v>
          </cell>
        </row>
        <row r="2250">
          <cell r="A2250">
            <v>6014</v>
          </cell>
          <cell r="B2250" t="str">
            <v>Detweiler TS</v>
          </cell>
        </row>
        <row r="2251">
          <cell r="A2251">
            <v>6015</v>
          </cell>
          <cell r="B2251" t="str">
            <v>Detweiler TS</v>
          </cell>
        </row>
        <row r="2252">
          <cell r="A2252">
            <v>6016</v>
          </cell>
          <cell r="B2252" t="str">
            <v>Detweiler TS</v>
          </cell>
        </row>
        <row r="2253">
          <cell r="A2253">
            <v>6017</v>
          </cell>
          <cell r="B2253" t="str">
            <v>Dof.Bay Front CTS</v>
          </cell>
        </row>
        <row r="2254">
          <cell r="A2254">
            <v>6018</v>
          </cell>
          <cell r="B2254" t="str">
            <v>Dof.Bay Front CTS</v>
          </cell>
        </row>
        <row r="2255">
          <cell r="A2255">
            <v>6019</v>
          </cell>
          <cell r="B2255" t="str">
            <v>Dof.Bay Front CTS</v>
          </cell>
        </row>
        <row r="2256">
          <cell r="A2256">
            <v>6020</v>
          </cell>
          <cell r="B2256" t="str">
            <v>Dof.Bay Front CTS</v>
          </cell>
        </row>
        <row r="2257">
          <cell r="A2257">
            <v>6021</v>
          </cell>
          <cell r="B2257" t="str">
            <v>Dof.Bay Front CTS</v>
          </cell>
        </row>
        <row r="2258">
          <cell r="A2258">
            <v>6022</v>
          </cell>
          <cell r="B2258" t="str">
            <v>Dof.Bay Front CTS</v>
          </cell>
        </row>
        <row r="2259">
          <cell r="A2259">
            <v>6023</v>
          </cell>
          <cell r="B2259" t="str">
            <v>Dof.Bay Front CTS</v>
          </cell>
        </row>
        <row r="2260">
          <cell r="A2260">
            <v>6024</v>
          </cell>
          <cell r="B2260" t="str">
            <v>Dof.Bay Front CTS</v>
          </cell>
        </row>
        <row r="2261">
          <cell r="A2261">
            <v>6025</v>
          </cell>
          <cell r="B2261" t="str">
            <v>Dof.Bay Front CTS</v>
          </cell>
        </row>
        <row r="2262">
          <cell r="A2262">
            <v>6026</v>
          </cell>
          <cell r="B2262" t="str">
            <v>Dundas TS</v>
          </cell>
        </row>
        <row r="2263">
          <cell r="A2263">
            <v>6028</v>
          </cell>
          <cell r="B2263" t="str">
            <v>Dundas TS</v>
          </cell>
        </row>
        <row r="2264">
          <cell r="A2264">
            <v>6029</v>
          </cell>
          <cell r="B2264" t="str">
            <v>Dundas TS</v>
          </cell>
        </row>
        <row r="2265">
          <cell r="A2265">
            <v>6030</v>
          </cell>
          <cell r="B2265" t="str">
            <v>Dunnville TS</v>
          </cell>
        </row>
        <row r="2266">
          <cell r="A2266">
            <v>6032</v>
          </cell>
          <cell r="B2266" t="str">
            <v>Elgin TS</v>
          </cell>
        </row>
        <row r="2267">
          <cell r="A2267">
            <v>6033</v>
          </cell>
          <cell r="B2267" t="str">
            <v>Elgin TS</v>
          </cell>
        </row>
        <row r="2268">
          <cell r="A2268">
            <v>6034</v>
          </cell>
          <cell r="B2268" t="str">
            <v>Elgin TS</v>
          </cell>
        </row>
        <row r="2269">
          <cell r="A2269">
            <v>6035</v>
          </cell>
          <cell r="B2269" t="str">
            <v>Elgin TS</v>
          </cell>
        </row>
        <row r="2270">
          <cell r="A2270">
            <v>6036</v>
          </cell>
          <cell r="B2270" t="str">
            <v>Elgin TS</v>
          </cell>
        </row>
        <row r="2271">
          <cell r="A2271">
            <v>6037</v>
          </cell>
          <cell r="B2271" t="str">
            <v>Elgin TS</v>
          </cell>
        </row>
        <row r="2272">
          <cell r="A2272">
            <v>6038</v>
          </cell>
          <cell r="B2272" t="str">
            <v>Elgin TS</v>
          </cell>
        </row>
        <row r="2273">
          <cell r="A2273">
            <v>6039</v>
          </cell>
          <cell r="B2273" t="str">
            <v>Elmira TS</v>
          </cell>
        </row>
        <row r="2274">
          <cell r="A2274">
            <v>6040</v>
          </cell>
          <cell r="B2274" t="str">
            <v>Fergus TS</v>
          </cell>
        </row>
        <row r="2275">
          <cell r="A2275">
            <v>6042</v>
          </cell>
          <cell r="B2275" t="str">
            <v>Fergus TS</v>
          </cell>
        </row>
        <row r="2276">
          <cell r="A2276">
            <v>6043</v>
          </cell>
          <cell r="B2276" t="str">
            <v>Fergus TS</v>
          </cell>
        </row>
        <row r="2277">
          <cell r="A2277">
            <v>6044</v>
          </cell>
          <cell r="B2277" t="str">
            <v>Fergus TS</v>
          </cell>
        </row>
        <row r="2278">
          <cell r="A2278">
            <v>6045</v>
          </cell>
          <cell r="B2278" t="str">
            <v>Fergus TS</v>
          </cell>
        </row>
        <row r="2279">
          <cell r="A2279">
            <v>6050</v>
          </cell>
          <cell r="B2279" t="str">
            <v>Ford Oakville CTS</v>
          </cell>
        </row>
        <row r="2280">
          <cell r="A2280">
            <v>6051</v>
          </cell>
          <cell r="B2280" t="str">
            <v>Ford Oakville CTS</v>
          </cell>
        </row>
        <row r="2281">
          <cell r="A2281">
            <v>6052</v>
          </cell>
          <cell r="B2281" t="str">
            <v>Gage TS</v>
          </cell>
        </row>
        <row r="2282">
          <cell r="A2282">
            <v>6053</v>
          </cell>
          <cell r="B2282" t="str">
            <v>Gage TS</v>
          </cell>
        </row>
        <row r="2283">
          <cell r="A2283">
            <v>6054</v>
          </cell>
          <cell r="B2283" t="str">
            <v>Gage TS</v>
          </cell>
        </row>
        <row r="2284">
          <cell r="A2284">
            <v>6055</v>
          </cell>
          <cell r="B2284" t="str">
            <v>Gage TS</v>
          </cell>
        </row>
        <row r="2285">
          <cell r="A2285">
            <v>6056</v>
          </cell>
          <cell r="B2285" t="str">
            <v>Gage TS</v>
          </cell>
        </row>
        <row r="2286">
          <cell r="A2286">
            <v>6057</v>
          </cell>
          <cell r="B2286" t="str">
            <v>Gage TS</v>
          </cell>
        </row>
        <row r="2287">
          <cell r="A2287">
            <v>6058</v>
          </cell>
          <cell r="B2287" t="str">
            <v>Gage TS</v>
          </cell>
        </row>
        <row r="2288">
          <cell r="A2288">
            <v>6059</v>
          </cell>
          <cell r="B2288" t="str">
            <v>Galt TS</v>
          </cell>
        </row>
        <row r="2289">
          <cell r="A2289">
            <v>6060</v>
          </cell>
          <cell r="B2289" t="str">
            <v>Galt TS</v>
          </cell>
        </row>
        <row r="2290">
          <cell r="A2290">
            <v>6061</v>
          </cell>
          <cell r="B2290" t="str">
            <v>Galt TS</v>
          </cell>
        </row>
        <row r="2291">
          <cell r="A2291">
            <v>6062</v>
          </cell>
          <cell r="B2291" t="str">
            <v>Galt TS</v>
          </cell>
        </row>
        <row r="2292">
          <cell r="A2292">
            <v>6063</v>
          </cell>
          <cell r="B2292" t="str">
            <v>G.M.St Cath CTS</v>
          </cell>
        </row>
        <row r="2293">
          <cell r="A2293">
            <v>6064</v>
          </cell>
          <cell r="B2293" t="str">
            <v>G.M.St Cath CTS</v>
          </cell>
        </row>
        <row r="2294">
          <cell r="A2294">
            <v>6065</v>
          </cell>
          <cell r="B2294" t="str">
            <v>Glendale TS</v>
          </cell>
        </row>
        <row r="2295">
          <cell r="A2295">
            <v>6066</v>
          </cell>
          <cell r="B2295" t="str">
            <v>Glendale TS</v>
          </cell>
        </row>
        <row r="2296">
          <cell r="A2296">
            <v>6067</v>
          </cell>
          <cell r="B2296" t="str">
            <v>Glendale TS</v>
          </cell>
        </row>
        <row r="2297">
          <cell r="A2297">
            <v>6068</v>
          </cell>
          <cell r="B2297" t="str">
            <v>Glendale TS</v>
          </cell>
        </row>
        <row r="2298">
          <cell r="A2298">
            <v>6069</v>
          </cell>
          <cell r="B2298" t="str">
            <v>Glendale TS</v>
          </cell>
        </row>
        <row r="2299">
          <cell r="A2299">
            <v>6072</v>
          </cell>
          <cell r="B2299" t="str">
            <v>Hanlon TS</v>
          </cell>
        </row>
        <row r="2300">
          <cell r="A2300">
            <v>6075</v>
          </cell>
          <cell r="B2300" t="str">
            <v>Horning TS</v>
          </cell>
        </row>
        <row r="2301">
          <cell r="A2301">
            <v>6076</v>
          </cell>
          <cell r="B2301" t="str">
            <v>Horning TS</v>
          </cell>
        </row>
        <row r="2302">
          <cell r="A2302">
            <v>6077</v>
          </cell>
          <cell r="B2302" t="str">
            <v>Horning TS</v>
          </cell>
        </row>
        <row r="2303">
          <cell r="A2303">
            <v>6078</v>
          </cell>
          <cell r="B2303" t="str">
            <v>Horning TS</v>
          </cell>
        </row>
        <row r="2304">
          <cell r="A2304">
            <v>6079</v>
          </cell>
          <cell r="B2304" t="str">
            <v>Inco 60 hz CTS</v>
          </cell>
        </row>
        <row r="2305">
          <cell r="A2305">
            <v>6081</v>
          </cell>
          <cell r="B2305" t="str">
            <v>IPPL Westover CTS</v>
          </cell>
        </row>
        <row r="2306">
          <cell r="A2306">
            <v>6082</v>
          </cell>
          <cell r="B2306" t="str">
            <v>IPPL Westover CTS</v>
          </cell>
        </row>
        <row r="2307">
          <cell r="A2307">
            <v>6083</v>
          </cell>
          <cell r="B2307" t="str">
            <v>Jarvis TS</v>
          </cell>
        </row>
        <row r="2308">
          <cell r="A2308">
            <v>6085</v>
          </cell>
          <cell r="B2308" t="str">
            <v>Jarvis TS</v>
          </cell>
        </row>
        <row r="2309">
          <cell r="A2309">
            <v>6086</v>
          </cell>
          <cell r="B2309" t="str">
            <v>Jarvis TS</v>
          </cell>
        </row>
        <row r="2310">
          <cell r="A2310">
            <v>6087</v>
          </cell>
          <cell r="B2310" t="str">
            <v>Dof.Kenilworth CTS</v>
          </cell>
        </row>
        <row r="2311">
          <cell r="A2311">
            <v>6088</v>
          </cell>
          <cell r="B2311" t="str">
            <v>Dof.Kenilworth CTS</v>
          </cell>
        </row>
        <row r="2312">
          <cell r="A2312">
            <v>6089</v>
          </cell>
          <cell r="B2312" t="str">
            <v>Dof.Kenilworth CTS</v>
          </cell>
        </row>
        <row r="2313">
          <cell r="A2313">
            <v>6090</v>
          </cell>
          <cell r="B2313" t="str">
            <v>Dof.Kenilworth CTS</v>
          </cell>
        </row>
        <row r="2314">
          <cell r="A2314">
            <v>6091</v>
          </cell>
          <cell r="B2314" t="str">
            <v>Kenilworth TS</v>
          </cell>
        </row>
        <row r="2315">
          <cell r="A2315">
            <v>6092</v>
          </cell>
          <cell r="B2315" t="str">
            <v>Kenilworth TS</v>
          </cell>
        </row>
        <row r="2316">
          <cell r="A2316">
            <v>6093</v>
          </cell>
          <cell r="B2316" t="str">
            <v>Kenilworth TS</v>
          </cell>
        </row>
        <row r="2317">
          <cell r="A2317">
            <v>6094</v>
          </cell>
          <cell r="B2317" t="str">
            <v>Kenilworth TS</v>
          </cell>
        </row>
        <row r="2318">
          <cell r="A2318">
            <v>6095</v>
          </cell>
          <cell r="B2318" t="str">
            <v>Kenilworth TS</v>
          </cell>
        </row>
        <row r="2319">
          <cell r="A2319">
            <v>6096</v>
          </cell>
          <cell r="B2319" t="str">
            <v>Kenilworth TS</v>
          </cell>
        </row>
        <row r="2320">
          <cell r="A2320">
            <v>6097</v>
          </cell>
          <cell r="B2320" t="str">
            <v>Kenilworth TS</v>
          </cell>
        </row>
        <row r="2321">
          <cell r="A2321">
            <v>6098</v>
          </cell>
          <cell r="B2321" t="str">
            <v>Kitchener MTS#1</v>
          </cell>
        </row>
        <row r="2322">
          <cell r="A2322">
            <v>6099</v>
          </cell>
          <cell r="B2322" t="str">
            <v>Kitchener MTS#1</v>
          </cell>
        </row>
        <row r="2323">
          <cell r="A2323">
            <v>6100</v>
          </cell>
          <cell r="B2323" t="str">
            <v>Kitchener MTS#2</v>
          </cell>
        </row>
        <row r="2324">
          <cell r="A2324">
            <v>6101</v>
          </cell>
          <cell r="B2324" t="str">
            <v>Kitchener MTS#3</v>
          </cell>
        </row>
        <row r="2325">
          <cell r="A2325">
            <v>6102</v>
          </cell>
          <cell r="B2325" t="str">
            <v>Kitchener MTS#3</v>
          </cell>
        </row>
        <row r="2326">
          <cell r="A2326">
            <v>6103</v>
          </cell>
          <cell r="B2326" t="str">
            <v>Kitchener MTS#4</v>
          </cell>
        </row>
        <row r="2327">
          <cell r="A2327">
            <v>6104</v>
          </cell>
          <cell r="B2327" t="str">
            <v>Kitchener MTS#4</v>
          </cell>
        </row>
        <row r="2328">
          <cell r="A2328">
            <v>6105</v>
          </cell>
          <cell r="B2328" t="str">
            <v>Kitchener MTS#5</v>
          </cell>
        </row>
        <row r="2329">
          <cell r="A2329">
            <v>6106</v>
          </cell>
          <cell r="B2329" t="str">
            <v>Kitchener MTS#5</v>
          </cell>
        </row>
        <row r="2330">
          <cell r="A2330">
            <v>6107</v>
          </cell>
          <cell r="B2330" t="str">
            <v>Kitchener MTS#6</v>
          </cell>
        </row>
        <row r="2331">
          <cell r="A2331">
            <v>6108</v>
          </cell>
          <cell r="B2331" t="str">
            <v>Kitchener MTS#6</v>
          </cell>
        </row>
        <row r="2332">
          <cell r="A2332">
            <v>6109</v>
          </cell>
          <cell r="B2332" t="str">
            <v>Kitchener MTS#7</v>
          </cell>
        </row>
        <row r="2333">
          <cell r="A2333">
            <v>6112</v>
          </cell>
          <cell r="B2333" t="str">
            <v>Kitchener MTS#3</v>
          </cell>
        </row>
        <row r="2334">
          <cell r="A2334">
            <v>6113</v>
          </cell>
          <cell r="B2334" t="str">
            <v>Kitchener MTS#3</v>
          </cell>
        </row>
        <row r="2335">
          <cell r="A2335">
            <v>6114</v>
          </cell>
          <cell r="B2335" t="str">
            <v>Kitchener MTS#4</v>
          </cell>
        </row>
        <row r="2336">
          <cell r="A2336">
            <v>6115</v>
          </cell>
          <cell r="B2336" t="str">
            <v>Kitchener MTS#4</v>
          </cell>
        </row>
        <row r="2337">
          <cell r="A2337">
            <v>6116</v>
          </cell>
          <cell r="B2337" t="str">
            <v>Kitchener MTS#5</v>
          </cell>
        </row>
        <row r="2338">
          <cell r="A2338">
            <v>6117</v>
          </cell>
          <cell r="B2338" t="str">
            <v>Kitchener MTS#5</v>
          </cell>
        </row>
        <row r="2339">
          <cell r="A2339">
            <v>6118</v>
          </cell>
          <cell r="B2339" t="str">
            <v>Kitchener MTS#6</v>
          </cell>
        </row>
        <row r="2340">
          <cell r="A2340">
            <v>6119</v>
          </cell>
          <cell r="B2340" t="str">
            <v>Kitchener MTS#6</v>
          </cell>
        </row>
        <row r="2341">
          <cell r="A2341">
            <v>6123</v>
          </cell>
          <cell r="B2341" t="str">
            <v>Lake TS</v>
          </cell>
        </row>
        <row r="2342">
          <cell r="A2342">
            <v>6124</v>
          </cell>
          <cell r="B2342" t="str">
            <v>Lake TS</v>
          </cell>
        </row>
        <row r="2343">
          <cell r="A2343">
            <v>6125</v>
          </cell>
          <cell r="B2343" t="str">
            <v>Lake TS</v>
          </cell>
        </row>
        <row r="2344">
          <cell r="A2344">
            <v>6126</v>
          </cell>
          <cell r="B2344" t="str">
            <v>Lake TS</v>
          </cell>
        </row>
        <row r="2345">
          <cell r="A2345">
            <v>6127</v>
          </cell>
          <cell r="B2345" t="str">
            <v>Lake TS</v>
          </cell>
        </row>
        <row r="2346">
          <cell r="A2346">
            <v>6128</v>
          </cell>
          <cell r="B2346" t="str">
            <v>Lake TS</v>
          </cell>
        </row>
        <row r="2347">
          <cell r="A2347">
            <v>6129</v>
          </cell>
          <cell r="B2347" t="str">
            <v>Lake TS</v>
          </cell>
        </row>
        <row r="2348">
          <cell r="A2348">
            <v>6130</v>
          </cell>
          <cell r="B2348" t="str">
            <v>McMaster CTS</v>
          </cell>
        </row>
        <row r="2349">
          <cell r="A2349">
            <v>6132</v>
          </cell>
          <cell r="B2349" t="str">
            <v>Middleport TS</v>
          </cell>
        </row>
        <row r="2350">
          <cell r="A2350">
            <v>6133</v>
          </cell>
          <cell r="B2350" t="str">
            <v>Middleport TS</v>
          </cell>
        </row>
        <row r="2351">
          <cell r="A2351">
            <v>6136</v>
          </cell>
          <cell r="B2351" t="str">
            <v>Middleport TS</v>
          </cell>
        </row>
        <row r="2352">
          <cell r="A2352">
            <v>6137</v>
          </cell>
          <cell r="B2352" t="str">
            <v>Middleport TS</v>
          </cell>
        </row>
        <row r="2353">
          <cell r="A2353">
            <v>6138</v>
          </cell>
          <cell r="B2353" t="str">
            <v>Middleport TS</v>
          </cell>
        </row>
        <row r="2354">
          <cell r="A2354">
            <v>6139</v>
          </cell>
          <cell r="B2354" t="str">
            <v>Middleport TS</v>
          </cell>
        </row>
        <row r="2355">
          <cell r="A2355">
            <v>6140</v>
          </cell>
          <cell r="B2355" t="str">
            <v>Mohawk TS</v>
          </cell>
        </row>
        <row r="2356">
          <cell r="A2356">
            <v>6141</v>
          </cell>
          <cell r="B2356" t="str">
            <v>Mohawk TS</v>
          </cell>
        </row>
        <row r="2357">
          <cell r="A2357">
            <v>6142</v>
          </cell>
          <cell r="B2357" t="str">
            <v>Mohawk TS</v>
          </cell>
        </row>
        <row r="2358">
          <cell r="A2358">
            <v>6143</v>
          </cell>
          <cell r="B2358" t="str">
            <v>Mohawk TS</v>
          </cell>
        </row>
        <row r="2359">
          <cell r="A2359">
            <v>6144</v>
          </cell>
          <cell r="B2359" t="str">
            <v>Murray TS</v>
          </cell>
        </row>
        <row r="2360">
          <cell r="A2360">
            <v>6145</v>
          </cell>
          <cell r="B2360" t="str">
            <v>Murray TS</v>
          </cell>
        </row>
        <row r="2361">
          <cell r="A2361">
            <v>6147</v>
          </cell>
          <cell r="B2361" t="str">
            <v>Murray TS</v>
          </cell>
        </row>
        <row r="2362">
          <cell r="A2362">
            <v>6148</v>
          </cell>
          <cell r="B2362" t="str">
            <v>Murray TS</v>
          </cell>
        </row>
        <row r="2363">
          <cell r="A2363">
            <v>6149</v>
          </cell>
          <cell r="B2363" t="str">
            <v>Murray TS</v>
          </cell>
        </row>
        <row r="2364">
          <cell r="A2364">
            <v>6150</v>
          </cell>
          <cell r="B2364" t="str">
            <v>Murray TS</v>
          </cell>
        </row>
        <row r="2365">
          <cell r="A2365">
            <v>6151</v>
          </cell>
          <cell r="B2365" t="str">
            <v>Murray TS</v>
          </cell>
        </row>
        <row r="2366">
          <cell r="A2366">
            <v>6152</v>
          </cell>
          <cell r="B2366" t="str">
            <v>Murray TS</v>
          </cell>
        </row>
        <row r="2367">
          <cell r="A2367">
            <v>6153</v>
          </cell>
          <cell r="B2367" t="str">
            <v>Nebo TS</v>
          </cell>
        </row>
        <row r="2368">
          <cell r="A2368">
            <v>6154</v>
          </cell>
          <cell r="B2368" t="str">
            <v>Nebo TS</v>
          </cell>
        </row>
        <row r="2369">
          <cell r="A2369">
            <v>6155</v>
          </cell>
          <cell r="B2369" t="str">
            <v>Nebo TS</v>
          </cell>
        </row>
        <row r="2370">
          <cell r="A2370">
            <v>6156</v>
          </cell>
          <cell r="B2370" t="str">
            <v>Nebo TS</v>
          </cell>
        </row>
        <row r="2371">
          <cell r="A2371">
            <v>6157</v>
          </cell>
          <cell r="B2371" t="str">
            <v>Nebo TS</v>
          </cell>
        </row>
        <row r="2372">
          <cell r="A2372">
            <v>6158</v>
          </cell>
          <cell r="B2372" t="str">
            <v>Nebo TS</v>
          </cell>
        </row>
        <row r="2373">
          <cell r="A2373">
            <v>6159</v>
          </cell>
          <cell r="B2373" t="str">
            <v>Nebo TS</v>
          </cell>
        </row>
        <row r="2374">
          <cell r="A2374">
            <v>6160</v>
          </cell>
          <cell r="B2374" t="str">
            <v>Newton TS</v>
          </cell>
        </row>
        <row r="2375">
          <cell r="A2375">
            <v>6161</v>
          </cell>
          <cell r="B2375" t="str">
            <v>Newton TS</v>
          </cell>
        </row>
        <row r="2376">
          <cell r="A2376">
            <v>6162</v>
          </cell>
          <cell r="B2376" t="str">
            <v>Newton TS</v>
          </cell>
        </row>
        <row r="2377">
          <cell r="A2377">
            <v>6163</v>
          </cell>
          <cell r="B2377" t="str">
            <v>Newton TS</v>
          </cell>
        </row>
        <row r="2378">
          <cell r="A2378">
            <v>6164</v>
          </cell>
          <cell r="B2378" t="str">
            <v>Norfolk TS</v>
          </cell>
        </row>
        <row r="2379">
          <cell r="A2379">
            <v>6168</v>
          </cell>
          <cell r="B2379" t="str">
            <v>Oakville TS #2</v>
          </cell>
        </row>
        <row r="2380">
          <cell r="A2380">
            <v>6169</v>
          </cell>
          <cell r="B2380" t="str">
            <v>Oakville TS #2</v>
          </cell>
        </row>
        <row r="2381">
          <cell r="A2381">
            <v>6170</v>
          </cell>
          <cell r="B2381" t="str">
            <v>Oakville TS #2</v>
          </cell>
        </row>
        <row r="2382">
          <cell r="A2382">
            <v>6171</v>
          </cell>
          <cell r="B2382" t="str">
            <v>Oakville TS #2</v>
          </cell>
        </row>
        <row r="2383">
          <cell r="A2383">
            <v>6172</v>
          </cell>
          <cell r="B2383" t="str">
            <v>Beck #2 TS</v>
          </cell>
        </row>
        <row r="2384">
          <cell r="A2384">
            <v>6173</v>
          </cell>
          <cell r="B2384" t="str">
            <v>Beck #2 TS</v>
          </cell>
        </row>
        <row r="2385">
          <cell r="A2385">
            <v>6174</v>
          </cell>
          <cell r="B2385" t="str">
            <v>Beck #2 TS</v>
          </cell>
        </row>
        <row r="2386">
          <cell r="A2386">
            <v>6175</v>
          </cell>
          <cell r="B2386" t="str">
            <v>Palermo TS</v>
          </cell>
        </row>
        <row r="2387">
          <cell r="A2387">
            <v>6180</v>
          </cell>
          <cell r="B2387" t="str">
            <v>Palmerston TS</v>
          </cell>
        </row>
        <row r="2388">
          <cell r="A2388">
            <v>6181</v>
          </cell>
          <cell r="B2388" t="str">
            <v>Palmerston TS</v>
          </cell>
        </row>
        <row r="2389">
          <cell r="A2389">
            <v>6182</v>
          </cell>
          <cell r="B2389" t="str">
            <v>Palmerston TS</v>
          </cell>
        </row>
        <row r="2390">
          <cell r="A2390">
            <v>6183</v>
          </cell>
          <cell r="B2390" t="str">
            <v>Palmerston TS</v>
          </cell>
        </row>
        <row r="2391">
          <cell r="A2391">
            <v>6184</v>
          </cell>
          <cell r="B2391" t="str">
            <v>Palmerston TS</v>
          </cell>
        </row>
        <row r="2392">
          <cell r="A2392">
            <v>6185</v>
          </cell>
          <cell r="B2392" t="str">
            <v>Palmerston TS</v>
          </cell>
        </row>
        <row r="2393">
          <cell r="A2393">
            <v>6186</v>
          </cell>
          <cell r="B2393" t="str">
            <v>Palmerston TS</v>
          </cell>
        </row>
        <row r="2394">
          <cell r="A2394">
            <v>6187</v>
          </cell>
          <cell r="B2394" t="str">
            <v>Panabrasives CTS</v>
          </cell>
        </row>
        <row r="2395">
          <cell r="A2395">
            <v>6188</v>
          </cell>
          <cell r="B2395" t="str">
            <v>Preston TS</v>
          </cell>
        </row>
        <row r="2396">
          <cell r="A2396">
            <v>6189</v>
          </cell>
          <cell r="B2396" t="str">
            <v>Preston TS</v>
          </cell>
        </row>
        <row r="2397">
          <cell r="A2397">
            <v>6192</v>
          </cell>
          <cell r="B2397" t="str">
            <v>Preston TS</v>
          </cell>
        </row>
        <row r="2398">
          <cell r="A2398">
            <v>6193</v>
          </cell>
          <cell r="B2398" t="str">
            <v>Preston TS</v>
          </cell>
        </row>
        <row r="2399">
          <cell r="A2399">
            <v>6196</v>
          </cell>
          <cell r="B2399" t="str">
            <v>Port Colborne TS</v>
          </cell>
        </row>
        <row r="2400">
          <cell r="A2400">
            <v>6197</v>
          </cell>
          <cell r="B2400" t="str">
            <v>Puslinch DS</v>
          </cell>
        </row>
        <row r="2401">
          <cell r="A2401">
            <v>6198</v>
          </cell>
          <cell r="B2401" t="str">
            <v>Puslinch DS</v>
          </cell>
        </row>
        <row r="2402">
          <cell r="A2402">
            <v>6199</v>
          </cell>
          <cell r="B2402" t="str">
            <v>Donohue D1A CTS</v>
          </cell>
        </row>
        <row r="2403">
          <cell r="A2403">
            <v>6200</v>
          </cell>
          <cell r="B2403" t="str">
            <v>Donohue Q10P CTS</v>
          </cell>
        </row>
        <row r="2404">
          <cell r="A2404">
            <v>6201</v>
          </cell>
          <cell r="B2404" t="str">
            <v>Rankine CTS</v>
          </cell>
        </row>
        <row r="2405">
          <cell r="A2405">
            <v>6202</v>
          </cell>
          <cell r="B2405" t="str">
            <v>Rankine CTS</v>
          </cell>
        </row>
        <row r="2406">
          <cell r="A2406">
            <v>6203</v>
          </cell>
          <cell r="B2406" t="str">
            <v>Rankine CTS</v>
          </cell>
        </row>
        <row r="2407">
          <cell r="A2407">
            <v>6204</v>
          </cell>
          <cell r="B2407" t="str">
            <v>Rankine CTS</v>
          </cell>
        </row>
        <row r="2408">
          <cell r="A2408">
            <v>6205</v>
          </cell>
          <cell r="B2408" t="str">
            <v>Rankine CTS</v>
          </cell>
        </row>
        <row r="2409">
          <cell r="A2409">
            <v>6206</v>
          </cell>
          <cell r="B2409" t="str">
            <v>Rush MTS</v>
          </cell>
        </row>
        <row r="2410">
          <cell r="A2410">
            <v>6207</v>
          </cell>
          <cell r="B2410" t="str">
            <v>Slater Steel CTS</v>
          </cell>
        </row>
        <row r="2411">
          <cell r="A2411">
            <v>6208</v>
          </cell>
          <cell r="B2411" t="str">
            <v>Scheifele MTS</v>
          </cell>
        </row>
        <row r="2412">
          <cell r="A2412">
            <v>6209</v>
          </cell>
          <cell r="B2412" t="str">
            <v>Scheifele MTS</v>
          </cell>
        </row>
        <row r="2413">
          <cell r="A2413">
            <v>6210</v>
          </cell>
          <cell r="B2413" t="str">
            <v>Scheifele MTS</v>
          </cell>
        </row>
        <row r="2414">
          <cell r="A2414">
            <v>6211</v>
          </cell>
          <cell r="B2414" t="str">
            <v>Scheifele MTS</v>
          </cell>
        </row>
        <row r="2415">
          <cell r="A2415">
            <v>6212</v>
          </cell>
          <cell r="B2415" t="str">
            <v>Scheifele MTS</v>
          </cell>
        </row>
        <row r="2416">
          <cell r="A2416">
            <v>6213</v>
          </cell>
          <cell r="B2416" t="str">
            <v>Scheifele MTS</v>
          </cell>
        </row>
        <row r="2417">
          <cell r="A2417">
            <v>6214</v>
          </cell>
          <cell r="B2417" t="str">
            <v>Kenilworth TS</v>
          </cell>
        </row>
        <row r="2418">
          <cell r="A2418">
            <v>6215</v>
          </cell>
          <cell r="B2418" t="str">
            <v>Kenilworth TS</v>
          </cell>
        </row>
        <row r="2419">
          <cell r="A2419">
            <v>6216</v>
          </cell>
          <cell r="B2419" t="str">
            <v>Waterloo North MTS 3</v>
          </cell>
        </row>
        <row r="2420">
          <cell r="A2420">
            <v>6220</v>
          </cell>
          <cell r="B2420" t="str">
            <v>Niagara-on-the-lk DS</v>
          </cell>
        </row>
        <row r="2421">
          <cell r="A2421">
            <v>6221</v>
          </cell>
          <cell r="B2421" t="str">
            <v>Niagara-on-the-lk DS</v>
          </cell>
        </row>
        <row r="2422">
          <cell r="A2422">
            <v>6222</v>
          </cell>
          <cell r="B2422" t="str">
            <v>Stanley TS</v>
          </cell>
        </row>
        <row r="2423">
          <cell r="A2423">
            <v>6223</v>
          </cell>
          <cell r="B2423" t="str">
            <v>Stanley TS</v>
          </cell>
        </row>
        <row r="2424">
          <cell r="A2424">
            <v>6224</v>
          </cell>
          <cell r="B2424" t="str">
            <v>Stanley TS</v>
          </cell>
        </row>
        <row r="2425">
          <cell r="A2425">
            <v>6225</v>
          </cell>
          <cell r="B2425" t="str">
            <v>Stanley TS</v>
          </cell>
        </row>
        <row r="2426">
          <cell r="A2426">
            <v>6227</v>
          </cell>
          <cell r="B2426" t="str">
            <v>Murray TS</v>
          </cell>
        </row>
        <row r="2427">
          <cell r="A2427">
            <v>6229</v>
          </cell>
          <cell r="B2427" t="str">
            <v>Nebo TS</v>
          </cell>
        </row>
        <row r="2428">
          <cell r="A2428">
            <v>6230</v>
          </cell>
          <cell r="B2428" t="str">
            <v>Stelco CTS</v>
          </cell>
        </row>
        <row r="2429">
          <cell r="A2429">
            <v>6231</v>
          </cell>
          <cell r="B2429" t="str">
            <v>Stelco CTS</v>
          </cell>
        </row>
        <row r="2430">
          <cell r="A2430">
            <v>6232</v>
          </cell>
          <cell r="B2430" t="str">
            <v>Stelco CTS</v>
          </cell>
        </row>
        <row r="2431">
          <cell r="A2431">
            <v>6233</v>
          </cell>
          <cell r="B2431" t="str">
            <v>Stelco CTS</v>
          </cell>
        </row>
        <row r="2432">
          <cell r="A2432">
            <v>6238</v>
          </cell>
          <cell r="B2432" t="str">
            <v>Stevensville CTS</v>
          </cell>
        </row>
        <row r="2433">
          <cell r="A2433">
            <v>6240</v>
          </cell>
          <cell r="B2433" t="str">
            <v>Stevensville CTS</v>
          </cell>
        </row>
        <row r="2434">
          <cell r="A2434">
            <v>6241</v>
          </cell>
          <cell r="B2434" t="str">
            <v>Stirton TS</v>
          </cell>
        </row>
        <row r="2435">
          <cell r="A2435">
            <v>6242</v>
          </cell>
          <cell r="B2435" t="str">
            <v>Stirton TS</v>
          </cell>
        </row>
        <row r="2436">
          <cell r="A2436">
            <v>6243</v>
          </cell>
          <cell r="B2436" t="str">
            <v>Stirton TS</v>
          </cell>
        </row>
        <row r="2437">
          <cell r="A2437">
            <v>6244</v>
          </cell>
          <cell r="B2437" t="str">
            <v>Stirton TS</v>
          </cell>
        </row>
        <row r="2438">
          <cell r="A2438">
            <v>6247</v>
          </cell>
          <cell r="B2438" t="str">
            <v>Thorold TS</v>
          </cell>
        </row>
        <row r="2439">
          <cell r="A2439">
            <v>6248</v>
          </cell>
          <cell r="B2439" t="str">
            <v>Thorold TS</v>
          </cell>
        </row>
        <row r="2440">
          <cell r="A2440">
            <v>6249</v>
          </cell>
          <cell r="B2440" t="str">
            <v>Thorold TS</v>
          </cell>
        </row>
        <row r="2441">
          <cell r="A2441">
            <v>6250</v>
          </cell>
          <cell r="B2441" t="str">
            <v>Thorold TS</v>
          </cell>
        </row>
        <row r="2442">
          <cell r="A2442">
            <v>6251</v>
          </cell>
          <cell r="B2442" t="str">
            <v>Vineland DS</v>
          </cell>
        </row>
        <row r="2443">
          <cell r="A2443">
            <v>6252</v>
          </cell>
          <cell r="B2443" t="str">
            <v>Vansickle TS</v>
          </cell>
        </row>
        <row r="2444">
          <cell r="A2444">
            <v>6253</v>
          </cell>
          <cell r="B2444" t="str">
            <v>Cytec Welland CTS</v>
          </cell>
        </row>
        <row r="2445">
          <cell r="A2445">
            <v>6254</v>
          </cell>
          <cell r="B2445" t="str">
            <v>ASEA Brown Bovri CTS</v>
          </cell>
        </row>
        <row r="2446">
          <cell r="A2446">
            <v>6255</v>
          </cell>
          <cell r="B2446" t="str">
            <v>Dof.Bay Front CTS</v>
          </cell>
        </row>
        <row r="2447">
          <cell r="A2447">
            <v>6256</v>
          </cell>
          <cell r="B2447" t="str">
            <v>Vineland DS</v>
          </cell>
        </row>
        <row r="2448">
          <cell r="A2448">
            <v>6257</v>
          </cell>
          <cell r="B2448" t="str">
            <v>Cambridge NDum MTS#1</v>
          </cell>
        </row>
        <row r="2449">
          <cell r="A2449">
            <v>6260</v>
          </cell>
          <cell r="B2449" t="str">
            <v>Stanley TS</v>
          </cell>
        </row>
        <row r="2450">
          <cell r="A2450">
            <v>6261</v>
          </cell>
          <cell r="B2450" t="str">
            <v>Stanley TS</v>
          </cell>
        </row>
        <row r="2451">
          <cell r="A2451">
            <v>6262</v>
          </cell>
          <cell r="B2451" t="str">
            <v>Stanley TS</v>
          </cell>
        </row>
        <row r="2452">
          <cell r="A2452">
            <v>6263</v>
          </cell>
          <cell r="B2452" t="str">
            <v>Stanley TS</v>
          </cell>
        </row>
        <row r="2453">
          <cell r="A2453">
            <v>6265</v>
          </cell>
          <cell r="B2453" t="str">
            <v>Stanley TS</v>
          </cell>
        </row>
        <row r="2454">
          <cell r="A2454">
            <v>6267</v>
          </cell>
          <cell r="B2454" t="str">
            <v>Stanley TS</v>
          </cell>
        </row>
        <row r="2455">
          <cell r="A2455">
            <v>6268</v>
          </cell>
          <cell r="B2455" t="str">
            <v>Stanley TS</v>
          </cell>
        </row>
        <row r="2456">
          <cell r="A2456">
            <v>6269</v>
          </cell>
          <cell r="B2456" t="str">
            <v>Stanley TS</v>
          </cell>
        </row>
        <row r="2457">
          <cell r="A2457">
            <v>6271</v>
          </cell>
          <cell r="B2457" t="str">
            <v>Imp Oil Nanticok CTS</v>
          </cell>
        </row>
        <row r="2458">
          <cell r="A2458">
            <v>6280</v>
          </cell>
          <cell r="B2458" t="str">
            <v>Atlas Steel CTS</v>
          </cell>
        </row>
        <row r="2459">
          <cell r="A2459">
            <v>6286</v>
          </cell>
          <cell r="B2459" t="str">
            <v>Gage TS</v>
          </cell>
        </row>
        <row r="2460">
          <cell r="A2460">
            <v>6287</v>
          </cell>
          <cell r="B2460" t="str">
            <v>Port Colborne TS</v>
          </cell>
        </row>
        <row r="2461">
          <cell r="A2461">
            <v>6288</v>
          </cell>
          <cell r="B2461" t="str">
            <v>Parks TS</v>
          </cell>
        </row>
        <row r="2462">
          <cell r="A2462">
            <v>6289</v>
          </cell>
          <cell r="B2462" t="str">
            <v>Parks TS</v>
          </cell>
        </row>
        <row r="2463">
          <cell r="A2463">
            <v>6290</v>
          </cell>
          <cell r="B2463" t="str">
            <v>Parks TS</v>
          </cell>
        </row>
        <row r="2464">
          <cell r="A2464">
            <v>6292</v>
          </cell>
          <cell r="B2464" t="str">
            <v>Donohue D1A CTS</v>
          </cell>
        </row>
        <row r="2465">
          <cell r="A2465">
            <v>6293</v>
          </cell>
          <cell r="B2465" t="str">
            <v>CNP #18 CTS</v>
          </cell>
        </row>
        <row r="2466">
          <cell r="A2466">
            <v>6294</v>
          </cell>
          <cell r="B2466" t="str">
            <v>CNP #18 CTS</v>
          </cell>
        </row>
        <row r="2467">
          <cell r="A2467">
            <v>6296</v>
          </cell>
          <cell r="B2467" t="str">
            <v>Nebo TS</v>
          </cell>
        </row>
        <row r="2468">
          <cell r="A2468">
            <v>6297</v>
          </cell>
          <cell r="B2468" t="str">
            <v>Cedar TS</v>
          </cell>
        </row>
        <row r="2469">
          <cell r="A2469">
            <v>6298</v>
          </cell>
          <cell r="B2469" t="str">
            <v>Campbell TS</v>
          </cell>
        </row>
        <row r="2470">
          <cell r="A2470">
            <v>6300</v>
          </cell>
          <cell r="B2470" t="str">
            <v>Beck GS #1</v>
          </cell>
        </row>
        <row r="2471">
          <cell r="A2471">
            <v>6301</v>
          </cell>
          <cell r="B2471" t="str">
            <v>Beck GS #1</v>
          </cell>
        </row>
        <row r="2472">
          <cell r="A2472">
            <v>6302</v>
          </cell>
          <cell r="B2472" t="str">
            <v>Beck GS #1</v>
          </cell>
        </row>
        <row r="2473">
          <cell r="A2473">
            <v>6303</v>
          </cell>
          <cell r="B2473" t="str">
            <v>Beck GS #1</v>
          </cell>
        </row>
        <row r="2474">
          <cell r="A2474">
            <v>6304</v>
          </cell>
          <cell r="B2474" t="str">
            <v>Beck GS #1</v>
          </cell>
        </row>
        <row r="2475">
          <cell r="A2475">
            <v>6305</v>
          </cell>
          <cell r="B2475" t="str">
            <v>Beck GS #1</v>
          </cell>
        </row>
        <row r="2476">
          <cell r="A2476">
            <v>6306</v>
          </cell>
          <cell r="B2476" t="str">
            <v>Beck GS #1</v>
          </cell>
        </row>
        <row r="2477">
          <cell r="A2477">
            <v>6307</v>
          </cell>
          <cell r="B2477" t="str">
            <v>Beck GS #1</v>
          </cell>
        </row>
        <row r="2478">
          <cell r="A2478">
            <v>6308</v>
          </cell>
          <cell r="B2478" t="str">
            <v>Beck GS #2</v>
          </cell>
        </row>
        <row r="2479">
          <cell r="A2479">
            <v>6309</v>
          </cell>
          <cell r="B2479" t="str">
            <v>Beck GS #2</v>
          </cell>
        </row>
        <row r="2480">
          <cell r="A2480">
            <v>6310</v>
          </cell>
          <cell r="B2480" t="str">
            <v>Beck GS #2</v>
          </cell>
        </row>
        <row r="2481">
          <cell r="A2481">
            <v>6311</v>
          </cell>
          <cell r="B2481" t="str">
            <v>Beck GS #2</v>
          </cell>
        </row>
        <row r="2482">
          <cell r="A2482">
            <v>6312</v>
          </cell>
          <cell r="B2482" t="str">
            <v>Beck GS #2</v>
          </cell>
        </row>
        <row r="2483">
          <cell r="A2483">
            <v>6313</v>
          </cell>
          <cell r="B2483" t="str">
            <v>Beck GS #2</v>
          </cell>
        </row>
        <row r="2484">
          <cell r="A2484">
            <v>6314</v>
          </cell>
          <cell r="B2484" t="str">
            <v>Beck GS #2</v>
          </cell>
        </row>
        <row r="2485">
          <cell r="A2485">
            <v>6315</v>
          </cell>
          <cell r="B2485" t="str">
            <v>Beck GS #2</v>
          </cell>
        </row>
        <row r="2486">
          <cell r="A2486">
            <v>6316</v>
          </cell>
          <cell r="B2486" t="str">
            <v>Beck Pump Storage GS</v>
          </cell>
        </row>
        <row r="2487">
          <cell r="A2487">
            <v>6317</v>
          </cell>
          <cell r="B2487" t="str">
            <v>Beck Pump Storage GS</v>
          </cell>
        </row>
        <row r="2488">
          <cell r="A2488">
            <v>6320</v>
          </cell>
          <cell r="B2488" t="str">
            <v>DeCew Falls GS #2</v>
          </cell>
        </row>
        <row r="2489">
          <cell r="A2489">
            <v>6321</v>
          </cell>
          <cell r="B2489" t="str">
            <v>DeCew Falls GS #2</v>
          </cell>
        </row>
        <row r="2490">
          <cell r="A2490">
            <v>6322</v>
          </cell>
          <cell r="B2490" t="str">
            <v>DeCew Falls GS #1</v>
          </cell>
        </row>
        <row r="2491">
          <cell r="A2491">
            <v>6324</v>
          </cell>
          <cell r="B2491" t="str">
            <v>DeCew Falls GS #1</v>
          </cell>
        </row>
        <row r="2492">
          <cell r="A2492">
            <v>6325</v>
          </cell>
          <cell r="B2492" t="str">
            <v>DeCew Falls GS #1</v>
          </cell>
        </row>
        <row r="2493">
          <cell r="A2493">
            <v>6326</v>
          </cell>
          <cell r="B2493" t="str">
            <v>DeCew Falls GS #1</v>
          </cell>
        </row>
        <row r="2494">
          <cell r="A2494">
            <v>6328</v>
          </cell>
          <cell r="B2494" t="str">
            <v>Nanticoke TGS</v>
          </cell>
        </row>
        <row r="2495">
          <cell r="A2495">
            <v>6329</v>
          </cell>
          <cell r="B2495" t="str">
            <v>Nanticoke TGS</v>
          </cell>
        </row>
        <row r="2496">
          <cell r="A2496">
            <v>6330</v>
          </cell>
          <cell r="B2496" t="str">
            <v>Nanticoke TGS</v>
          </cell>
        </row>
        <row r="2497">
          <cell r="A2497">
            <v>6331</v>
          </cell>
          <cell r="B2497" t="str">
            <v>Nanticoke TGS</v>
          </cell>
        </row>
        <row r="2498">
          <cell r="A2498">
            <v>6332</v>
          </cell>
          <cell r="B2498" t="str">
            <v>Nanticoke TGS</v>
          </cell>
        </row>
        <row r="2499">
          <cell r="A2499">
            <v>6333</v>
          </cell>
          <cell r="B2499" t="str">
            <v>Nanticoke TGS</v>
          </cell>
        </row>
        <row r="2500">
          <cell r="A2500">
            <v>6334</v>
          </cell>
          <cell r="B2500" t="str">
            <v>Nanticoke TGS</v>
          </cell>
        </row>
        <row r="2501">
          <cell r="A2501">
            <v>6335</v>
          </cell>
          <cell r="B2501" t="str">
            <v>Nanticoke TGS</v>
          </cell>
        </row>
        <row r="2502">
          <cell r="A2502">
            <v>6336</v>
          </cell>
          <cell r="B2502" t="str">
            <v>Nanticoke TS</v>
          </cell>
        </row>
        <row r="2503">
          <cell r="A2503">
            <v>6337</v>
          </cell>
          <cell r="B2503" t="str">
            <v>Nanticoke TS</v>
          </cell>
        </row>
        <row r="2504">
          <cell r="A2504">
            <v>6338</v>
          </cell>
          <cell r="B2504" t="str">
            <v>Nanticoke TS</v>
          </cell>
        </row>
        <row r="2505">
          <cell r="A2505">
            <v>6339</v>
          </cell>
          <cell r="B2505" t="str">
            <v>Nanticoke TS</v>
          </cell>
        </row>
        <row r="2506">
          <cell r="A2506">
            <v>6340</v>
          </cell>
          <cell r="B2506" t="str">
            <v>Nanticoke TGS</v>
          </cell>
        </row>
        <row r="2507">
          <cell r="A2507">
            <v>6341</v>
          </cell>
          <cell r="B2507" t="str">
            <v>Nanticoke TGS</v>
          </cell>
        </row>
        <row r="2508">
          <cell r="A2508">
            <v>6342</v>
          </cell>
          <cell r="B2508" t="str">
            <v>Nanticoke TGS</v>
          </cell>
        </row>
        <row r="2509">
          <cell r="A2509">
            <v>6343</v>
          </cell>
          <cell r="B2509" t="str">
            <v>Nanticoke TGS</v>
          </cell>
        </row>
        <row r="2510">
          <cell r="A2510">
            <v>6344</v>
          </cell>
          <cell r="B2510" t="str">
            <v>Nanticoke TGS</v>
          </cell>
        </row>
        <row r="2511">
          <cell r="A2511">
            <v>6345</v>
          </cell>
          <cell r="B2511" t="str">
            <v>Nanticoke TGS</v>
          </cell>
        </row>
        <row r="2512">
          <cell r="A2512">
            <v>6346</v>
          </cell>
          <cell r="B2512" t="str">
            <v>Nanticoke TGS</v>
          </cell>
        </row>
        <row r="2513">
          <cell r="A2513">
            <v>6347</v>
          </cell>
          <cell r="B2513" t="str">
            <v>Nanticoke TGS</v>
          </cell>
        </row>
        <row r="2514">
          <cell r="A2514">
            <v>6348</v>
          </cell>
          <cell r="B2514" t="str">
            <v>Nanticoke TGS</v>
          </cell>
        </row>
        <row r="2515">
          <cell r="A2515">
            <v>6349</v>
          </cell>
          <cell r="B2515" t="str">
            <v>Nanticoke TGS</v>
          </cell>
        </row>
        <row r="2516">
          <cell r="A2516">
            <v>6350</v>
          </cell>
          <cell r="B2516" t="str">
            <v>Nanticoke TGS</v>
          </cell>
        </row>
        <row r="2517">
          <cell r="A2517">
            <v>6351</v>
          </cell>
          <cell r="B2517" t="str">
            <v>Nanticoke TGS</v>
          </cell>
        </row>
        <row r="2518">
          <cell r="A2518">
            <v>6352</v>
          </cell>
          <cell r="B2518" t="str">
            <v>Nanticoke TGS</v>
          </cell>
        </row>
        <row r="2519">
          <cell r="A2519">
            <v>6353</v>
          </cell>
          <cell r="B2519" t="str">
            <v>Nanticoke TGS</v>
          </cell>
        </row>
        <row r="2520">
          <cell r="A2520">
            <v>6354</v>
          </cell>
          <cell r="B2520" t="str">
            <v>Nanticoke TGS</v>
          </cell>
        </row>
        <row r="2521">
          <cell r="A2521">
            <v>6355</v>
          </cell>
          <cell r="B2521" t="str">
            <v>Nanticoke TGS</v>
          </cell>
        </row>
        <row r="2522">
          <cell r="A2522">
            <v>6356</v>
          </cell>
          <cell r="B2522" t="str">
            <v>Nanticoke TGS</v>
          </cell>
        </row>
        <row r="2523">
          <cell r="A2523">
            <v>6357</v>
          </cell>
          <cell r="B2523" t="str">
            <v>Nanticoke TGS</v>
          </cell>
        </row>
        <row r="2524">
          <cell r="A2524">
            <v>6358</v>
          </cell>
          <cell r="B2524" t="str">
            <v>Nanticoke TGS</v>
          </cell>
        </row>
        <row r="2525">
          <cell r="A2525">
            <v>6359</v>
          </cell>
          <cell r="B2525" t="str">
            <v>Nanticoke TGS</v>
          </cell>
        </row>
        <row r="2526">
          <cell r="A2526">
            <v>6360</v>
          </cell>
          <cell r="B2526" t="str">
            <v>Nanticoke TGS</v>
          </cell>
        </row>
        <row r="2527">
          <cell r="A2527">
            <v>6361</v>
          </cell>
          <cell r="B2527" t="str">
            <v>Nanticoke TGS</v>
          </cell>
        </row>
        <row r="2528">
          <cell r="A2528">
            <v>6362</v>
          </cell>
          <cell r="B2528" t="str">
            <v>Nanticoke TGS</v>
          </cell>
        </row>
        <row r="2529">
          <cell r="A2529">
            <v>6363</v>
          </cell>
          <cell r="B2529" t="str">
            <v>Nanticoke TGS</v>
          </cell>
        </row>
        <row r="2530">
          <cell r="A2530">
            <v>6364</v>
          </cell>
          <cell r="B2530" t="str">
            <v>Nanticoke TGS</v>
          </cell>
        </row>
        <row r="2531">
          <cell r="A2531">
            <v>6365</v>
          </cell>
          <cell r="B2531" t="str">
            <v>Nanticoke TGS</v>
          </cell>
        </row>
        <row r="2532">
          <cell r="A2532">
            <v>6366</v>
          </cell>
          <cell r="B2532" t="str">
            <v>Nanticoke TGS</v>
          </cell>
        </row>
        <row r="2533">
          <cell r="A2533">
            <v>6367</v>
          </cell>
          <cell r="B2533" t="str">
            <v>Nanticoke TGS</v>
          </cell>
        </row>
        <row r="2534">
          <cell r="A2534">
            <v>6368</v>
          </cell>
          <cell r="B2534" t="str">
            <v>Nanticoke TGS</v>
          </cell>
        </row>
        <row r="2535">
          <cell r="A2535">
            <v>6369</v>
          </cell>
          <cell r="B2535" t="str">
            <v>Nanticoke TGS</v>
          </cell>
        </row>
        <row r="2536">
          <cell r="A2536">
            <v>6370</v>
          </cell>
          <cell r="B2536" t="str">
            <v>Nanticoke TGS</v>
          </cell>
        </row>
        <row r="2537">
          <cell r="A2537">
            <v>6371</v>
          </cell>
          <cell r="B2537" t="str">
            <v>Nanticoke TGS</v>
          </cell>
        </row>
        <row r="2538">
          <cell r="A2538">
            <v>6372</v>
          </cell>
          <cell r="B2538" t="str">
            <v>Nanticoke TGS</v>
          </cell>
        </row>
        <row r="2539">
          <cell r="A2539">
            <v>6373</v>
          </cell>
          <cell r="B2539" t="str">
            <v>Nanticoke TGS</v>
          </cell>
        </row>
        <row r="2540">
          <cell r="A2540">
            <v>6374</v>
          </cell>
          <cell r="B2540" t="str">
            <v>Nanticoke TGS</v>
          </cell>
        </row>
        <row r="2541">
          <cell r="A2541">
            <v>6375</v>
          </cell>
          <cell r="B2541" t="str">
            <v>Nanticoke TGS</v>
          </cell>
        </row>
        <row r="2542">
          <cell r="A2542">
            <v>6380</v>
          </cell>
          <cell r="B2542" t="str">
            <v>Beck GS #1</v>
          </cell>
        </row>
        <row r="2543">
          <cell r="A2543">
            <v>6381</v>
          </cell>
          <cell r="B2543" t="str">
            <v>Beck GS #1</v>
          </cell>
        </row>
        <row r="2544">
          <cell r="A2544">
            <v>6385</v>
          </cell>
          <cell r="B2544" t="str">
            <v>Beck GS #1</v>
          </cell>
        </row>
        <row r="2545">
          <cell r="A2545">
            <v>6387</v>
          </cell>
          <cell r="B2545" t="str">
            <v>Beck GS #1</v>
          </cell>
        </row>
        <row r="2546">
          <cell r="A2546">
            <v>6388</v>
          </cell>
          <cell r="B2546" t="str">
            <v>Beck GS #1</v>
          </cell>
        </row>
        <row r="2547">
          <cell r="A2547">
            <v>6389</v>
          </cell>
          <cell r="B2547" t="str">
            <v>Beck #1 SS</v>
          </cell>
        </row>
        <row r="2548">
          <cell r="A2548">
            <v>6390</v>
          </cell>
          <cell r="B2548" t="str">
            <v>Niagara TS</v>
          </cell>
        </row>
        <row r="2549">
          <cell r="A2549">
            <v>6391</v>
          </cell>
          <cell r="B2549" t="str">
            <v>Niagara TS</v>
          </cell>
        </row>
        <row r="2550">
          <cell r="A2550">
            <v>6392</v>
          </cell>
          <cell r="B2550" t="str">
            <v>Niagara TS</v>
          </cell>
        </row>
        <row r="2551">
          <cell r="A2551">
            <v>6393</v>
          </cell>
          <cell r="B2551" t="str">
            <v>Niagara TS</v>
          </cell>
        </row>
        <row r="2552">
          <cell r="A2552">
            <v>6394</v>
          </cell>
          <cell r="B2552" t="str">
            <v>Niagara TS</v>
          </cell>
        </row>
        <row r="2553">
          <cell r="A2553">
            <v>6395</v>
          </cell>
          <cell r="B2553" t="str">
            <v>Niagara TS</v>
          </cell>
        </row>
        <row r="2554">
          <cell r="A2554">
            <v>6396</v>
          </cell>
          <cell r="B2554" t="str">
            <v>Niagara TS</v>
          </cell>
        </row>
        <row r="2555">
          <cell r="A2555">
            <v>6400</v>
          </cell>
          <cell r="B2555" t="str">
            <v>Bruce A TS</v>
          </cell>
        </row>
        <row r="2556">
          <cell r="A2556">
            <v>6401</v>
          </cell>
          <cell r="B2556" t="str">
            <v>Bruce B SS</v>
          </cell>
        </row>
        <row r="2557">
          <cell r="A2557">
            <v>6402</v>
          </cell>
          <cell r="B2557" t="str">
            <v>Essa TS</v>
          </cell>
        </row>
        <row r="2558">
          <cell r="A2558">
            <v>6403</v>
          </cell>
          <cell r="B2558" t="str">
            <v>Bruce JCT</v>
          </cell>
        </row>
        <row r="2559">
          <cell r="A2559">
            <v>6404</v>
          </cell>
          <cell r="B2559" t="str">
            <v>Bruce JCT</v>
          </cell>
        </row>
        <row r="2560">
          <cell r="A2560">
            <v>6405</v>
          </cell>
          <cell r="B2560" t="str">
            <v>Bruce JCT</v>
          </cell>
        </row>
        <row r="2561">
          <cell r="A2561">
            <v>6406</v>
          </cell>
          <cell r="B2561" t="str">
            <v>Bruce JCT</v>
          </cell>
        </row>
        <row r="2562">
          <cell r="A2562">
            <v>6407</v>
          </cell>
          <cell r="B2562" t="str">
            <v>Bruce JCT</v>
          </cell>
        </row>
        <row r="2563">
          <cell r="A2563">
            <v>6408</v>
          </cell>
          <cell r="B2563" t="str">
            <v>Willow Creek JCT</v>
          </cell>
        </row>
        <row r="2564">
          <cell r="A2564">
            <v>6409</v>
          </cell>
          <cell r="B2564" t="str">
            <v>Willow Creek JCT</v>
          </cell>
        </row>
        <row r="2565">
          <cell r="A2565">
            <v>6410</v>
          </cell>
          <cell r="B2565" t="str">
            <v>Willow Creek JCT</v>
          </cell>
        </row>
        <row r="2566">
          <cell r="A2566">
            <v>6411</v>
          </cell>
          <cell r="B2566" t="str">
            <v>Willow Creek JCT</v>
          </cell>
        </row>
        <row r="2567">
          <cell r="A2567">
            <v>6412</v>
          </cell>
          <cell r="B2567" t="str">
            <v>Bruce JCT</v>
          </cell>
        </row>
        <row r="2568">
          <cell r="A2568">
            <v>6413</v>
          </cell>
          <cell r="B2568" t="str">
            <v>Bruce JCT</v>
          </cell>
        </row>
        <row r="2569">
          <cell r="A2569">
            <v>6414</v>
          </cell>
          <cell r="B2569" t="str">
            <v>Bruce JCT</v>
          </cell>
        </row>
        <row r="2570">
          <cell r="A2570">
            <v>6500</v>
          </cell>
          <cell r="B2570" t="str">
            <v>Bruce A TS</v>
          </cell>
        </row>
        <row r="2571">
          <cell r="A2571">
            <v>6501</v>
          </cell>
          <cell r="B2571" t="str">
            <v>Essa TS</v>
          </cell>
        </row>
        <row r="2572">
          <cell r="A2572">
            <v>6502</v>
          </cell>
          <cell r="B2572" t="str">
            <v>Minden TS</v>
          </cell>
        </row>
        <row r="2573">
          <cell r="A2573">
            <v>6503</v>
          </cell>
          <cell r="B2573" t="str">
            <v>Orangeville TS</v>
          </cell>
        </row>
        <row r="2574">
          <cell r="A2574">
            <v>6517</v>
          </cell>
          <cell r="B2574" t="str">
            <v>Alliston TS</v>
          </cell>
        </row>
        <row r="2575">
          <cell r="A2575">
            <v>6518</v>
          </cell>
          <cell r="B2575" t="str">
            <v>Alliston TS</v>
          </cell>
        </row>
        <row r="2576">
          <cell r="A2576">
            <v>6519</v>
          </cell>
          <cell r="B2576" t="str">
            <v>Alliston TS</v>
          </cell>
        </row>
        <row r="2577">
          <cell r="A2577">
            <v>6520</v>
          </cell>
          <cell r="B2577" t="str">
            <v>Alliston JCT</v>
          </cell>
        </row>
        <row r="2578">
          <cell r="A2578">
            <v>6521</v>
          </cell>
          <cell r="B2578" t="str">
            <v>Alliston JCT</v>
          </cell>
        </row>
        <row r="2579">
          <cell r="A2579">
            <v>6522</v>
          </cell>
          <cell r="B2579" t="str">
            <v>Alliston TS</v>
          </cell>
        </row>
        <row r="2580">
          <cell r="A2580">
            <v>6523</v>
          </cell>
          <cell r="B2580" t="str">
            <v>Alliston TS</v>
          </cell>
        </row>
        <row r="2581">
          <cell r="A2581">
            <v>6526</v>
          </cell>
          <cell r="B2581" t="str">
            <v>Bruce HW Plant B TS</v>
          </cell>
        </row>
        <row r="2582">
          <cell r="A2582">
            <v>6527</v>
          </cell>
          <cell r="B2582" t="str">
            <v>Bruce HW Plant B TS</v>
          </cell>
        </row>
        <row r="2583">
          <cell r="A2583">
            <v>6528</v>
          </cell>
          <cell r="B2583" t="str">
            <v>Bruce HW Plant D JCT</v>
          </cell>
        </row>
        <row r="2584">
          <cell r="A2584">
            <v>6529</v>
          </cell>
          <cell r="B2584" t="str">
            <v>Bruce HW Plant D JCT</v>
          </cell>
        </row>
        <row r="2585">
          <cell r="A2585">
            <v>6530</v>
          </cell>
          <cell r="B2585" t="str">
            <v>Bruce HW Plant D TS</v>
          </cell>
        </row>
        <row r="2586">
          <cell r="A2586">
            <v>6531</v>
          </cell>
          <cell r="B2586" t="str">
            <v>Bruce HW Plant D TS</v>
          </cell>
        </row>
        <row r="2587">
          <cell r="A2587">
            <v>6533</v>
          </cell>
          <cell r="B2587" t="str">
            <v>Cooper's Falls JCT</v>
          </cell>
        </row>
        <row r="2588">
          <cell r="A2588">
            <v>6534</v>
          </cell>
          <cell r="B2588" t="str">
            <v>Cooper's Falls JCT</v>
          </cell>
        </row>
        <row r="2589">
          <cell r="A2589">
            <v>6535</v>
          </cell>
          <cell r="B2589" t="str">
            <v>Douglas Point TS</v>
          </cell>
        </row>
        <row r="2590">
          <cell r="A2590">
            <v>6536</v>
          </cell>
          <cell r="B2590" t="str">
            <v>Douglas Point TS</v>
          </cell>
        </row>
        <row r="2591">
          <cell r="A2591">
            <v>6537</v>
          </cell>
          <cell r="B2591" t="str">
            <v>Hanover TS</v>
          </cell>
        </row>
        <row r="2592">
          <cell r="A2592">
            <v>6538</v>
          </cell>
          <cell r="B2592" t="str">
            <v>Hanover TS</v>
          </cell>
        </row>
        <row r="2593">
          <cell r="A2593">
            <v>6539</v>
          </cell>
          <cell r="B2593" t="str">
            <v>Midhurst TS</v>
          </cell>
        </row>
        <row r="2594">
          <cell r="A2594">
            <v>6540</v>
          </cell>
          <cell r="B2594" t="str">
            <v>Midhurst TS</v>
          </cell>
        </row>
        <row r="2595">
          <cell r="A2595">
            <v>6541</v>
          </cell>
          <cell r="B2595" t="str">
            <v>Muskoka TS</v>
          </cell>
        </row>
        <row r="2596">
          <cell r="A2596">
            <v>6542</v>
          </cell>
          <cell r="B2596" t="str">
            <v>Muskoka TS</v>
          </cell>
        </row>
        <row r="2597">
          <cell r="A2597">
            <v>6543</v>
          </cell>
          <cell r="B2597" t="str">
            <v>Orillia TS</v>
          </cell>
        </row>
        <row r="2598">
          <cell r="A2598">
            <v>6544</v>
          </cell>
          <cell r="B2598" t="str">
            <v>Orillia TS</v>
          </cell>
        </row>
        <row r="2599">
          <cell r="A2599">
            <v>6545</v>
          </cell>
          <cell r="B2599" t="str">
            <v>Owen Sound TS</v>
          </cell>
        </row>
        <row r="2600">
          <cell r="A2600">
            <v>6546</v>
          </cell>
          <cell r="B2600" t="str">
            <v>Owen Sound TS</v>
          </cell>
        </row>
        <row r="2601">
          <cell r="A2601">
            <v>6547</v>
          </cell>
          <cell r="B2601" t="str">
            <v>Parry Sound JCT</v>
          </cell>
        </row>
        <row r="2602">
          <cell r="A2602">
            <v>6548</v>
          </cell>
          <cell r="B2602" t="str">
            <v>Parry Sound JCT</v>
          </cell>
        </row>
        <row r="2603">
          <cell r="A2603">
            <v>6549</v>
          </cell>
          <cell r="B2603" t="str">
            <v>Parry Sound TS</v>
          </cell>
        </row>
        <row r="2604">
          <cell r="A2604">
            <v>6550</v>
          </cell>
          <cell r="B2604" t="str">
            <v>Parry Sound TS</v>
          </cell>
        </row>
        <row r="2605">
          <cell r="A2605">
            <v>6551</v>
          </cell>
          <cell r="B2605" t="str">
            <v>Waubaushene JCT</v>
          </cell>
        </row>
        <row r="2606">
          <cell r="A2606">
            <v>6552</v>
          </cell>
          <cell r="B2606" t="str">
            <v>Waubaushene JCT</v>
          </cell>
        </row>
        <row r="2607">
          <cell r="A2607">
            <v>6553</v>
          </cell>
          <cell r="B2607" t="str">
            <v>Waubaushene TS</v>
          </cell>
        </row>
        <row r="2608">
          <cell r="A2608">
            <v>6554</v>
          </cell>
          <cell r="B2608" t="str">
            <v>Waubaushene TS</v>
          </cell>
        </row>
        <row r="2609">
          <cell r="A2609">
            <v>6555</v>
          </cell>
          <cell r="B2609" t="str">
            <v>Wingham JCT</v>
          </cell>
        </row>
        <row r="2610">
          <cell r="A2610">
            <v>6556</v>
          </cell>
          <cell r="B2610" t="str">
            <v>Wingham JCT</v>
          </cell>
        </row>
        <row r="2611">
          <cell r="A2611">
            <v>6557</v>
          </cell>
          <cell r="B2611" t="str">
            <v>Wingham TS</v>
          </cell>
        </row>
        <row r="2612">
          <cell r="A2612">
            <v>6558</v>
          </cell>
          <cell r="B2612" t="str">
            <v>Wingham TS</v>
          </cell>
        </row>
        <row r="2613">
          <cell r="A2613">
            <v>6559</v>
          </cell>
          <cell r="B2613" t="str">
            <v>Bracebridge JCT</v>
          </cell>
        </row>
        <row r="2614">
          <cell r="A2614">
            <v>6560</v>
          </cell>
          <cell r="B2614" t="str">
            <v>Bracebridge TS</v>
          </cell>
        </row>
        <row r="2615">
          <cell r="A2615">
            <v>6561</v>
          </cell>
          <cell r="B2615" t="str">
            <v>Bracebridge JCT</v>
          </cell>
        </row>
        <row r="2616">
          <cell r="A2616">
            <v>6564</v>
          </cell>
          <cell r="B2616" t="str">
            <v>Midhurst JCT</v>
          </cell>
        </row>
        <row r="2617">
          <cell r="A2617">
            <v>6565</v>
          </cell>
          <cell r="B2617" t="str">
            <v>Midhurst JCT</v>
          </cell>
        </row>
        <row r="2618">
          <cell r="A2618">
            <v>6600</v>
          </cell>
          <cell r="B2618" t="str">
            <v>Barrie TS</v>
          </cell>
        </row>
        <row r="2619">
          <cell r="A2619">
            <v>6601</v>
          </cell>
          <cell r="B2619" t="str">
            <v>Barrie TS</v>
          </cell>
        </row>
        <row r="2620">
          <cell r="A2620">
            <v>6603</v>
          </cell>
          <cell r="B2620" t="str">
            <v>Essa TS</v>
          </cell>
        </row>
        <row r="2621">
          <cell r="A2621">
            <v>6604</v>
          </cell>
          <cell r="B2621" t="str">
            <v>Hanover TS</v>
          </cell>
        </row>
        <row r="2622">
          <cell r="A2622">
            <v>6605</v>
          </cell>
          <cell r="B2622" t="str">
            <v>Meaford TS</v>
          </cell>
        </row>
        <row r="2623">
          <cell r="A2623">
            <v>6606</v>
          </cell>
          <cell r="B2623" t="str">
            <v>Minesing JCT</v>
          </cell>
        </row>
        <row r="2624">
          <cell r="A2624">
            <v>6607</v>
          </cell>
          <cell r="B2624" t="str">
            <v>Owen Sound TS</v>
          </cell>
        </row>
        <row r="2625">
          <cell r="A2625">
            <v>6608</v>
          </cell>
          <cell r="B2625" t="str">
            <v>Stayner TS</v>
          </cell>
        </row>
        <row r="2626">
          <cell r="A2626">
            <v>6610</v>
          </cell>
          <cell r="B2626" t="str">
            <v>Essa TS</v>
          </cell>
        </row>
        <row r="2627">
          <cell r="A2627">
            <v>6611</v>
          </cell>
          <cell r="B2627" t="str">
            <v>Dof.Bay Front CTS</v>
          </cell>
        </row>
        <row r="2628">
          <cell r="A2628">
            <v>6612</v>
          </cell>
          <cell r="B2628" t="str">
            <v>Dof.Bay Front CTS</v>
          </cell>
        </row>
        <row r="2629">
          <cell r="A2629">
            <v>6700</v>
          </cell>
          <cell r="B2629" t="str">
            <v>Alliston TS</v>
          </cell>
        </row>
        <row r="2630">
          <cell r="A2630">
            <v>6701</v>
          </cell>
          <cell r="B2630" t="str">
            <v>Alliston TS</v>
          </cell>
        </row>
        <row r="2631">
          <cell r="A2631">
            <v>6702</v>
          </cell>
          <cell r="B2631" t="str">
            <v>Alliston TS</v>
          </cell>
        </row>
        <row r="2632">
          <cell r="A2632">
            <v>6703</v>
          </cell>
          <cell r="B2632" t="str">
            <v>Alliston TS</v>
          </cell>
        </row>
        <row r="2633">
          <cell r="A2633">
            <v>6704</v>
          </cell>
          <cell r="B2633" t="str">
            <v>Alliston TS</v>
          </cell>
        </row>
        <row r="2634">
          <cell r="A2634">
            <v>6705</v>
          </cell>
          <cell r="B2634" t="str">
            <v>Barrie TS</v>
          </cell>
        </row>
        <row r="2635">
          <cell r="A2635">
            <v>6706</v>
          </cell>
          <cell r="B2635" t="str">
            <v>Barrie TS</v>
          </cell>
        </row>
        <row r="2636">
          <cell r="A2636">
            <v>6707</v>
          </cell>
          <cell r="B2636" t="str">
            <v>Barrie TS</v>
          </cell>
        </row>
        <row r="2637">
          <cell r="A2637">
            <v>6710</v>
          </cell>
          <cell r="B2637" t="str">
            <v>Bruce HW Plant B TS</v>
          </cell>
        </row>
        <row r="2638">
          <cell r="A2638">
            <v>6711</v>
          </cell>
          <cell r="B2638" t="str">
            <v>Bruce HW Plant B TS</v>
          </cell>
        </row>
        <row r="2639">
          <cell r="A2639">
            <v>6712</v>
          </cell>
          <cell r="B2639" t="str">
            <v>Bruce HW Plant B TS</v>
          </cell>
        </row>
        <row r="2640">
          <cell r="A2640">
            <v>6713</v>
          </cell>
          <cell r="B2640" t="str">
            <v>Bruce HW Plant B TS</v>
          </cell>
        </row>
        <row r="2641">
          <cell r="A2641">
            <v>6721</v>
          </cell>
          <cell r="B2641" t="str">
            <v>Douglas Point TS</v>
          </cell>
        </row>
        <row r="2642">
          <cell r="A2642">
            <v>6722</v>
          </cell>
          <cell r="B2642" t="str">
            <v>Douglas Point TS</v>
          </cell>
        </row>
        <row r="2643">
          <cell r="A2643">
            <v>6723</v>
          </cell>
          <cell r="B2643" t="str">
            <v>Douglas Point TS</v>
          </cell>
        </row>
        <row r="2644">
          <cell r="A2644">
            <v>6724</v>
          </cell>
          <cell r="B2644" t="str">
            <v>Essa TS</v>
          </cell>
        </row>
        <row r="2645">
          <cell r="A2645">
            <v>6725</v>
          </cell>
          <cell r="B2645" t="str">
            <v>Essa TS</v>
          </cell>
        </row>
        <row r="2646">
          <cell r="A2646">
            <v>6726</v>
          </cell>
          <cell r="B2646" t="str">
            <v>Essa TS</v>
          </cell>
        </row>
        <row r="2647">
          <cell r="A2647">
            <v>6727</v>
          </cell>
          <cell r="B2647" t="str">
            <v>Essa TS</v>
          </cell>
        </row>
        <row r="2648">
          <cell r="A2648">
            <v>6728</v>
          </cell>
          <cell r="B2648" t="str">
            <v>Essa TS</v>
          </cell>
        </row>
        <row r="2649">
          <cell r="A2649">
            <v>6729</v>
          </cell>
          <cell r="B2649" t="str">
            <v>Essa TS</v>
          </cell>
        </row>
        <row r="2650">
          <cell r="A2650">
            <v>6730</v>
          </cell>
          <cell r="B2650" t="str">
            <v>Essa TS</v>
          </cell>
        </row>
        <row r="2651">
          <cell r="A2651">
            <v>6731</v>
          </cell>
          <cell r="B2651" t="str">
            <v>Essa TS</v>
          </cell>
        </row>
        <row r="2652">
          <cell r="A2652">
            <v>6732</v>
          </cell>
          <cell r="B2652" t="str">
            <v>Essa TS</v>
          </cell>
        </row>
        <row r="2653">
          <cell r="A2653">
            <v>6733</v>
          </cell>
          <cell r="B2653" t="str">
            <v>Essa TS</v>
          </cell>
        </row>
        <row r="2654">
          <cell r="A2654">
            <v>6734</v>
          </cell>
          <cell r="B2654" t="str">
            <v>Hanover TS</v>
          </cell>
        </row>
        <row r="2655">
          <cell r="A2655">
            <v>6735</v>
          </cell>
          <cell r="B2655" t="str">
            <v>Hanover TS</v>
          </cell>
        </row>
        <row r="2656">
          <cell r="A2656">
            <v>6736</v>
          </cell>
          <cell r="B2656" t="str">
            <v>Hanover TS</v>
          </cell>
        </row>
        <row r="2657">
          <cell r="A2657">
            <v>6737</v>
          </cell>
          <cell r="B2657" t="str">
            <v>Hanover TS</v>
          </cell>
        </row>
        <row r="2658">
          <cell r="A2658">
            <v>6738</v>
          </cell>
          <cell r="B2658" t="str">
            <v>Hanover TS</v>
          </cell>
        </row>
        <row r="2659">
          <cell r="A2659">
            <v>6739</v>
          </cell>
          <cell r="B2659" t="str">
            <v>Hanover TS</v>
          </cell>
        </row>
        <row r="2660">
          <cell r="A2660">
            <v>6740</v>
          </cell>
          <cell r="B2660" t="str">
            <v>Hanover TS</v>
          </cell>
        </row>
        <row r="2661">
          <cell r="A2661">
            <v>6741</v>
          </cell>
          <cell r="B2661" t="str">
            <v>Hanover TS</v>
          </cell>
        </row>
        <row r="2662">
          <cell r="A2662">
            <v>6742</v>
          </cell>
          <cell r="B2662" t="str">
            <v>Hanover TS</v>
          </cell>
        </row>
        <row r="2663">
          <cell r="A2663">
            <v>6743</v>
          </cell>
          <cell r="B2663" t="str">
            <v>Meaford TS</v>
          </cell>
        </row>
        <row r="2664">
          <cell r="A2664">
            <v>6744</v>
          </cell>
          <cell r="B2664" t="str">
            <v>Meaford TS</v>
          </cell>
        </row>
        <row r="2665">
          <cell r="A2665">
            <v>6745</v>
          </cell>
          <cell r="B2665" t="str">
            <v>Meaford TS</v>
          </cell>
        </row>
        <row r="2666">
          <cell r="A2666">
            <v>6746</v>
          </cell>
          <cell r="B2666" t="str">
            <v>Midhurst TS</v>
          </cell>
        </row>
        <row r="2667">
          <cell r="A2667">
            <v>6747</v>
          </cell>
          <cell r="B2667" t="str">
            <v>Midhurst TS</v>
          </cell>
        </row>
        <row r="2668">
          <cell r="A2668">
            <v>6748</v>
          </cell>
          <cell r="B2668" t="str">
            <v>Midhurst TS</v>
          </cell>
        </row>
        <row r="2669">
          <cell r="A2669">
            <v>6749</v>
          </cell>
          <cell r="B2669" t="str">
            <v>Midhurst TS</v>
          </cell>
        </row>
        <row r="2670">
          <cell r="A2670">
            <v>6750</v>
          </cell>
          <cell r="B2670" t="str">
            <v>Midhurst TS</v>
          </cell>
        </row>
        <row r="2671">
          <cell r="A2671">
            <v>6751</v>
          </cell>
          <cell r="B2671" t="str">
            <v>Minden TS</v>
          </cell>
        </row>
        <row r="2672">
          <cell r="A2672">
            <v>6752</v>
          </cell>
          <cell r="B2672" t="str">
            <v>Minden TS</v>
          </cell>
        </row>
        <row r="2673">
          <cell r="A2673">
            <v>6753</v>
          </cell>
          <cell r="B2673" t="str">
            <v>Minden TS</v>
          </cell>
        </row>
        <row r="2674">
          <cell r="A2674">
            <v>6754</v>
          </cell>
          <cell r="B2674" t="str">
            <v>Minden TS</v>
          </cell>
        </row>
        <row r="2675">
          <cell r="A2675">
            <v>6755</v>
          </cell>
          <cell r="B2675" t="str">
            <v>Minden TS</v>
          </cell>
        </row>
        <row r="2676">
          <cell r="A2676">
            <v>6756</v>
          </cell>
          <cell r="B2676" t="str">
            <v>Minden TS</v>
          </cell>
        </row>
        <row r="2677">
          <cell r="A2677">
            <v>6757</v>
          </cell>
          <cell r="B2677" t="str">
            <v>Muskoka TS</v>
          </cell>
        </row>
        <row r="2678">
          <cell r="A2678">
            <v>6758</v>
          </cell>
          <cell r="B2678" t="str">
            <v>Muskoka TS</v>
          </cell>
        </row>
        <row r="2679">
          <cell r="A2679">
            <v>6760</v>
          </cell>
          <cell r="B2679" t="str">
            <v>Muskoka TS</v>
          </cell>
        </row>
        <row r="2680">
          <cell r="A2680">
            <v>6761</v>
          </cell>
          <cell r="B2680" t="str">
            <v>Muskoka TS</v>
          </cell>
        </row>
        <row r="2681">
          <cell r="A2681">
            <v>6762</v>
          </cell>
          <cell r="B2681" t="str">
            <v>Orangeville TS</v>
          </cell>
        </row>
        <row r="2682">
          <cell r="A2682">
            <v>6763</v>
          </cell>
          <cell r="B2682" t="str">
            <v>Orangeville TS</v>
          </cell>
        </row>
        <row r="2683">
          <cell r="A2683">
            <v>6764</v>
          </cell>
          <cell r="B2683" t="str">
            <v>Orangeville TS</v>
          </cell>
        </row>
        <row r="2684">
          <cell r="A2684">
            <v>6765</v>
          </cell>
          <cell r="B2684" t="str">
            <v>Orangeville TS</v>
          </cell>
        </row>
        <row r="2685">
          <cell r="A2685">
            <v>6766</v>
          </cell>
          <cell r="B2685" t="str">
            <v>Orangeville TS</v>
          </cell>
        </row>
        <row r="2686">
          <cell r="A2686">
            <v>6767</v>
          </cell>
          <cell r="B2686" t="str">
            <v>Orangeville TS</v>
          </cell>
        </row>
        <row r="2687">
          <cell r="A2687">
            <v>6768</v>
          </cell>
          <cell r="B2687" t="str">
            <v>Orangeville TS</v>
          </cell>
        </row>
        <row r="2688">
          <cell r="A2688">
            <v>6769</v>
          </cell>
          <cell r="B2688" t="str">
            <v>Orangeville TS</v>
          </cell>
        </row>
        <row r="2689">
          <cell r="A2689">
            <v>6770</v>
          </cell>
          <cell r="B2689" t="str">
            <v>Orangeville TS</v>
          </cell>
        </row>
        <row r="2690">
          <cell r="A2690">
            <v>6771</v>
          </cell>
          <cell r="B2690" t="str">
            <v>Orillia TS</v>
          </cell>
        </row>
        <row r="2691">
          <cell r="A2691">
            <v>6772</v>
          </cell>
          <cell r="B2691" t="str">
            <v>Owen Sound TS</v>
          </cell>
        </row>
        <row r="2692">
          <cell r="A2692">
            <v>6775</v>
          </cell>
          <cell r="B2692" t="str">
            <v>Owen Sound TS</v>
          </cell>
        </row>
        <row r="2693">
          <cell r="A2693">
            <v>6777</v>
          </cell>
          <cell r="B2693" t="str">
            <v>Owen Sound TS</v>
          </cell>
        </row>
        <row r="2694">
          <cell r="A2694">
            <v>6778</v>
          </cell>
          <cell r="B2694" t="str">
            <v>Owen Sound TS</v>
          </cell>
        </row>
        <row r="2695">
          <cell r="A2695">
            <v>6779</v>
          </cell>
          <cell r="B2695" t="str">
            <v>Owen Sound TS</v>
          </cell>
        </row>
        <row r="2696">
          <cell r="A2696">
            <v>6780</v>
          </cell>
          <cell r="B2696" t="str">
            <v>Owen Sound TS</v>
          </cell>
        </row>
        <row r="2697">
          <cell r="A2697">
            <v>6781</v>
          </cell>
          <cell r="B2697" t="str">
            <v>Parry Sound TS</v>
          </cell>
        </row>
        <row r="2698">
          <cell r="A2698">
            <v>6784</v>
          </cell>
          <cell r="B2698" t="str">
            <v>Parry Sound TS</v>
          </cell>
        </row>
        <row r="2699">
          <cell r="A2699">
            <v>6785</v>
          </cell>
          <cell r="B2699" t="str">
            <v>Parry Sound TS</v>
          </cell>
        </row>
        <row r="2700">
          <cell r="A2700">
            <v>6786</v>
          </cell>
          <cell r="B2700" t="str">
            <v>Stayner TS</v>
          </cell>
        </row>
        <row r="2701">
          <cell r="A2701">
            <v>6787</v>
          </cell>
          <cell r="B2701" t="str">
            <v>Stayner TS</v>
          </cell>
        </row>
        <row r="2702">
          <cell r="A2702">
            <v>6788</v>
          </cell>
          <cell r="B2702" t="str">
            <v>Stayner TS</v>
          </cell>
        </row>
        <row r="2703">
          <cell r="A2703">
            <v>6789</v>
          </cell>
          <cell r="B2703" t="str">
            <v>Stayner TS</v>
          </cell>
        </row>
        <row r="2704">
          <cell r="A2704">
            <v>6790</v>
          </cell>
          <cell r="B2704" t="str">
            <v>Waubaushene TS</v>
          </cell>
        </row>
        <row r="2705">
          <cell r="A2705">
            <v>6793</v>
          </cell>
          <cell r="B2705" t="str">
            <v>Stayner TS</v>
          </cell>
        </row>
        <row r="2706">
          <cell r="A2706">
            <v>6795</v>
          </cell>
          <cell r="B2706" t="str">
            <v>Wingham TS</v>
          </cell>
        </row>
        <row r="2707">
          <cell r="A2707">
            <v>6796</v>
          </cell>
          <cell r="B2707" t="str">
            <v>Wingham TS</v>
          </cell>
        </row>
        <row r="2708">
          <cell r="A2708">
            <v>6797</v>
          </cell>
          <cell r="B2708" t="str">
            <v>Wingham TS</v>
          </cell>
        </row>
        <row r="2709">
          <cell r="A2709">
            <v>6798</v>
          </cell>
          <cell r="B2709" t="str">
            <v>Wingham TS</v>
          </cell>
        </row>
        <row r="2710">
          <cell r="A2710">
            <v>6799</v>
          </cell>
          <cell r="B2710" t="str">
            <v>Wingham TS</v>
          </cell>
        </row>
        <row r="2711">
          <cell r="A2711">
            <v>6800</v>
          </cell>
          <cell r="B2711" t="str">
            <v>Alliston TS</v>
          </cell>
        </row>
        <row r="2712">
          <cell r="A2712">
            <v>6801</v>
          </cell>
          <cell r="B2712" t="str">
            <v>Waubaushene TS</v>
          </cell>
        </row>
        <row r="2713">
          <cell r="A2713">
            <v>6802</v>
          </cell>
          <cell r="B2713" t="str">
            <v>Waubaushene TS</v>
          </cell>
        </row>
        <row r="2714">
          <cell r="A2714">
            <v>6805</v>
          </cell>
          <cell r="B2714" t="str">
            <v>Orillia TS</v>
          </cell>
        </row>
        <row r="2715">
          <cell r="A2715">
            <v>6806</v>
          </cell>
          <cell r="B2715" t="str">
            <v>Orillia TS</v>
          </cell>
        </row>
        <row r="2716">
          <cell r="A2716">
            <v>6807</v>
          </cell>
          <cell r="B2716" t="str">
            <v>Bracebridge TS</v>
          </cell>
        </row>
        <row r="2717">
          <cell r="A2717">
            <v>6808</v>
          </cell>
          <cell r="B2717" t="str">
            <v>Bracebridge TS</v>
          </cell>
        </row>
        <row r="2718">
          <cell r="A2718">
            <v>6809</v>
          </cell>
          <cell r="B2718" t="str">
            <v>Alliston TS</v>
          </cell>
        </row>
        <row r="2719">
          <cell r="A2719">
            <v>6900</v>
          </cell>
          <cell r="B2719" t="str">
            <v>Bruce NGS A</v>
          </cell>
        </row>
        <row r="2720">
          <cell r="A2720">
            <v>6901</v>
          </cell>
          <cell r="B2720" t="str">
            <v>Bruce NGS A</v>
          </cell>
        </row>
        <row r="2721">
          <cell r="A2721">
            <v>6902</v>
          </cell>
          <cell r="B2721" t="str">
            <v>Bruce NGS A</v>
          </cell>
        </row>
        <row r="2722">
          <cell r="A2722">
            <v>6903</v>
          </cell>
          <cell r="B2722" t="str">
            <v>Bruce NGS A</v>
          </cell>
        </row>
        <row r="2723">
          <cell r="A2723">
            <v>6904</v>
          </cell>
          <cell r="B2723" t="str">
            <v>Bruce NGS B</v>
          </cell>
        </row>
        <row r="2724">
          <cell r="A2724">
            <v>6905</v>
          </cell>
          <cell r="B2724" t="str">
            <v>Bruce NGS B</v>
          </cell>
        </row>
        <row r="2725">
          <cell r="A2725">
            <v>6906</v>
          </cell>
          <cell r="B2725" t="str">
            <v>Bruce NGS B</v>
          </cell>
        </row>
        <row r="2726">
          <cell r="A2726">
            <v>6907</v>
          </cell>
          <cell r="B2726" t="str">
            <v>Bruce NGS B</v>
          </cell>
        </row>
        <row r="2727">
          <cell r="A2727">
            <v>6908</v>
          </cell>
          <cell r="B2727" t="str">
            <v>Bruce A TS</v>
          </cell>
        </row>
        <row r="2728">
          <cell r="A2728">
            <v>6909</v>
          </cell>
          <cell r="B2728" t="str">
            <v>Bruce A TS</v>
          </cell>
        </row>
        <row r="2729">
          <cell r="A2729">
            <v>6910</v>
          </cell>
          <cell r="B2729" t="str">
            <v>Bruce A TS</v>
          </cell>
        </row>
        <row r="2730">
          <cell r="A2730">
            <v>6911</v>
          </cell>
          <cell r="B2730" t="str">
            <v>Bruce NGS A</v>
          </cell>
        </row>
        <row r="2731">
          <cell r="A2731">
            <v>6912</v>
          </cell>
          <cell r="B2731" t="str">
            <v>Bruce NGS A</v>
          </cell>
        </row>
        <row r="2732">
          <cell r="A2732">
            <v>6913</v>
          </cell>
          <cell r="B2732" t="str">
            <v>Bruce NGS A</v>
          </cell>
        </row>
        <row r="2733">
          <cell r="A2733">
            <v>6914</v>
          </cell>
          <cell r="B2733" t="str">
            <v>Bruce NGS A</v>
          </cell>
        </row>
        <row r="2734">
          <cell r="A2734">
            <v>6915</v>
          </cell>
          <cell r="B2734" t="str">
            <v>Bruce NGS A</v>
          </cell>
        </row>
        <row r="2735">
          <cell r="A2735">
            <v>6916</v>
          </cell>
          <cell r="B2735" t="str">
            <v>Bruce NGS A</v>
          </cell>
        </row>
        <row r="2736">
          <cell r="A2736">
            <v>6917</v>
          </cell>
          <cell r="B2736" t="str">
            <v>Bruce NGS A</v>
          </cell>
        </row>
        <row r="2737">
          <cell r="A2737">
            <v>6918</v>
          </cell>
          <cell r="B2737" t="str">
            <v>Bruce NGS A</v>
          </cell>
        </row>
        <row r="2738">
          <cell r="A2738">
            <v>6919</v>
          </cell>
          <cell r="B2738" t="str">
            <v>Bruce NGS A</v>
          </cell>
        </row>
        <row r="2739">
          <cell r="A2739">
            <v>6920</v>
          </cell>
          <cell r="B2739" t="str">
            <v>Bruce NGS A</v>
          </cell>
        </row>
        <row r="2740">
          <cell r="A2740">
            <v>6921</v>
          </cell>
          <cell r="B2740" t="str">
            <v>Bruce NGS A</v>
          </cell>
        </row>
        <row r="2741">
          <cell r="A2741">
            <v>6922</v>
          </cell>
          <cell r="B2741" t="str">
            <v>Bruce NGS A</v>
          </cell>
        </row>
        <row r="2742">
          <cell r="A2742">
            <v>6923</v>
          </cell>
          <cell r="B2742" t="str">
            <v>Bruce NGS A</v>
          </cell>
        </row>
        <row r="2743">
          <cell r="A2743">
            <v>6924</v>
          </cell>
          <cell r="B2743" t="str">
            <v>Bruce NGS A</v>
          </cell>
        </row>
        <row r="2744">
          <cell r="A2744">
            <v>6925</v>
          </cell>
          <cell r="B2744" t="str">
            <v>Bruce NGS A</v>
          </cell>
        </row>
        <row r="2745">
          <cell r="A2745">
            <v>6926</v>
          </cell>
          <cell r="B2745" t="str">
            <v>Bruce NGS A</v>
          </cell>
        </row>
        <row r="2746">
          <cell r="A2746">
            <v>6927</v>
          </cell>
          <cell r="B2746" t="str">
            <v>Bruce NGS B</v>
          </cell>
        </row>
        <row r="2747">
          <cell r="A2747">
            <v>6928</v>
          </cell>
          <cell r="B2747" t="str">
            <v>Bruce NGS B</v>
          </cell>
        </row>
        <row r="2748">
          <cell r="A2748">
            <v>6929</v>
          </cell>
          <cell r="B2748" t="str">
            <v>Bruce NGS B</v>
          </cell>
        </row>
        <row r="2749">
          <cell r="A2749">
            <v>6930</v>
          </cell>
          <cell r="B2749" t="str">
            <v>Bruce NGS B</v>
          </cell>
        </row>
        <row r="2750">
          <cell r="A2750">
            <v>6931</v>
          </cell>
          <cell r="B2750" t="str">
            <v>Bruce NGS B</v>
          </cell>
        </row>
        <row r="2751">
          <cell r="A2751">
            <v>6932</v>
          </cell>
          <cell r="B2751" t="str">
            <v>Bruce NGS B</v>
          </cell>
        </row>
        <row r="2752">
          <cell r="A2752">
            <v>6933</v>
          </cell>
          <cell r="B2752" t="str">
            <v>Bruce NGS B</v>
          </cell>
        </row>
        <row r="2753">
          <cell r="A2753">
            <v>6934</v>
          </cell>
          <cell r="B2753" t="str">
            <v>Bruce NGS B</v>
          </cell>
        </row>
        <row r="2754">
          <cell r="A2754">
            <v>6935</v>
          </cell>
          <cell r="B2754" t="str">
            <v>Bruce NGS B</v>
          </cell>
        </row>
        <row r="2755">
          <cell r="A2755">
            <v>6936</v>
          </cell>
          <cell r="B2755" t="str">
            <v>Bruce NGS B</v>
          </cell>
        </row>
        <row r="2756">
          <cell r="A2756">
            <v>6937</v>
          </cell>
          <cell r="B2756" t="str">
            <v>Bruce NGS B</v>
          </cell>
        </row>
        <row r="2757">
          <cell r="A2757">
            <v>6938</v>
          </cell>
          <cell r="B2757" t="str">
            <v>Bruce NGS B</v>
          </cell>
        </row>
        <row r="2758">
          <cell r="A2758">
            <v>6940</v>
          </cell>
          <cell r="B2758" t="str">
            <v>Bruce NGS B</v>
          </cell>
        </row>
        <row r="2759">
          <cell r="A2759">
            <v>6941</v>
          </cell>
          <cell r="B2759" t="str">
            <v>Bruce NGS B</v>
          </cell>
        </row>
        <row r="2760">
          <cell r="A2760">
            <v>6942</v>
          </cell>
          <cell r="B2760" t="str">
            <v>Bruce NGS B</v>
          </cell>
        </row>
        <row r="2761">
          <cell r="A2761">
            <v>6943</v>
          </cell>
          <cell r="B2761" t="str">
            <v>Bruce NGS B</v>
          </cell>
        </row>
        <row r="2762">
          <cell r="A2762">
            <v>6944</v>
          </cell>
          <cell r="B2762" t="str">
            <v>Bruce A TS</v>
          </cell>
        </row>
        <row r="2763">
          <cell r="A2763">
            <v>6945</v>
          </cell>
          <cell r="B2763" t="str">
            <v>Bruce A TS</v>
          </cell>
        </row>
        <row r="2764">
          <cell r="A2764">
            <v>6946</v>
          </cell>
          <cell r="B2764" t="str">
            <v>Bruce A TS</v>
          </cell>
        </row>
        <row r="2765">
          <cell r="A2765">
            <v>6947</v>
          </cell>
          <cell r="B2765" t="str">
            <v>Bruce NGS A</v>
          </cell>
        </row>
        <row r="2766">
          <cell r="A2766">
            <v>6948</v>
          </cell>
          <cell r="B2766" t="str">
            <v>Bruce NGS A</v>
          </cell>
        </row>
        <row r="2767">
          <cell r="A2767">
            <v>6949</v>
          </cell>
          <cell r="B2767" t="str">
            <v>Bruce NGS A</v>
          </cell>
        </row>
        <row r="2768">
          <cell r="A2768">
            <v>6950</v>
          </cell>
          <cell r="B2768" t="str">
            <v>Bruce NGS A</v>
          </cell>
        </row>
        <row r="2769">
          <cell r="A2769">
            <v>6951</v>
          </cell>
          <cell r="B2769" t="str">
            <v>Bruce NGS B</v>
          </cell>
        </row>
        <row r="2770">
          <cell r="A2770">
            <v>6952</v>
          </cell>
          <cell r="B2770" t="str">
            <v>Bruce NGS B</v>
          </cell>
        </row>
        <row r="2771">
          <cell r="A2771">
            <v>6953</v>
          </cell>
          <cell r="B2771" t="str">
            <v>Bruce NGS B</v>
          </cell>
        </row>
        <row r="2772">
          <cell r="A2772">
            <v>6954</v>
          </cell>
          <cell r="B2772" t="str">
            <v>Bruce NGS B</v>
          </cell>
        </row>
        <row r="2773">
          <cell r="A2773">
            <v>6955</v>
          </cell>
          <cell r="B2773" t="str">
            <v>Bruce NGS A</v>
          </cell>
        </row>
        <row r="2774">
          <cell r="A2774">
            <v>6956</v>
          </cell>
          <cell r="B2774" t="str">
            <v>Bruce NGS A</v>
          </cell>
        </row>
        <row r="2775">
          <cell r="A2775">
            <v>6957</v>
          </cell>
          <cell r="B2775" t="str">
            <v>Bruce NGS A</v>
          </cell>
        </row>
        <row r="2776">
          <cell r="A2776">
            <v>6958</v>
          </cell>
          <cell r="B2776" t="str">
            <v>Bruce NGS A</v>
          </cell>
        </row>
        <row r="2777">
          <cell r="A2777">
            <v>6959</v>
          </cell>
          <cell r="B2777" t="str">
            <v>Bruce NGS B</v>
          </cell>
        </row>
        <row r="2778">
          <cell r="A2778">
            <v>6960</v>
          </cell>
          <cell r="B2778" t="str">
            <v>Bruce NGS B</v>
          </cell>
        </row>
        <row r="2779">
          <cell r="A2779">
            <v>6961</v>
          </cell>
          <cell r="B2779" t="str">
            <v>Bruce NGS B</v>
          </cell>
        </row>
        <row r="2780">
          <cell r="A2780">
            <v>6962</v>
          </cell>
          <cell r="B2780" t="str">
            <v>Bruce NGS B</v>
          </cell>
        </row>
        <row r="2781">
          <cell r="A2781">
            <v>6963</v>
          </cell>
          <cell r="B2781" t="str">
            <v>Douglas Point NGS</v>
          </cell>
        </row>
        <row r="2782">
          <cell r="A2782">
            <v>6964</v>
          </cell>
          <cell r="B2782" t="str">
            <v>Douglas Point NGS</v>
          </cell>
        </row>
        <row r="2783">
          <cell r="A2783">
            <v>6965</v>
          </cell>
          <cell r="B2783" t="str">
            <v>Douglas Point NGS</v>
          </cell>
        </row>
        <row r="2784">
          <cell r="A2784">
            <v>6966</v>
          </cell>
          <cell r="B2784" t="str">
            <v>Douglas Point NGS</v>
          </cell>
        </row>
        <row r="2785">
          <cell r="A2785">
            <v>6967</v>
          </cell>
          <cell r="B2785" t="str">
            <v>Douglas Point NGS</v>
          </cell>
        </row>
        <row r="2786">
          <cell r="A2786">
            <v>6968</v>
          </cell>
          <cell r="B2786" t="str">
            <v>Douglas Point NGS</v>
          </cell>
        </row>
        <row r="2787">
          <cell r="A2787">
            <v>6969</v>
          </cell>
          <cell r="B2787" t="str">
            <v>Douglas Point NGS</v>
          </cell>
        </row>
        <row r="2788">
          <cell r="A2788">
            <v>6970</v>
          </cell>
          <cell r="B2788" t="str">
            <v>Meaford TS</v>
          </cell>
        </row>
        <row r="2789">
          <cell r="A2789">
            <v>6971</v>
          </cell>
          <cell r="B2789" t="str">
            <v>Meaford TS</v>
          </cell>
        </row>
        <row r="2790">
          <cell r="A2790">
            <v>6972</v>
          </cell>
          <cell r="B2790" t="str">
            <v>Barrie TS</v>
          </cell>
        </row>
        <row r="2791">
          <cell r="A2791">
            <v>6973</v>
          </cell>
          <cell r="B2791" t="str">
            <v>Barrie TS</v>
          </cell>
        </row>
        <row r="2792">
          <cell r="A2792">
            <v>6975</v>
          </cell>
          <cell r="B2792" t="str">
            <v>Courtice Steel CTS</v>
          </cell>
        </row>
        <row r="2793">
          <cell r="A2793">
            <v>6976</v>
          </cell>
          <cell r="B2793" t="str">
            <v>Courtice Steel CTS</v>
          </cell>
        </row>
        <row r="2794">
          <cell r="A2794">
            <v>7000</v>
          </cell>
          <cell r="B2794" t="str">
            <v>Longwood TS</v>
          </cell>
        </row>
        <row r="2795">
          <cell r="A2795">
            <v>7001</v>
          </cell>
          <cell r="B2795" t="str">
            <v>Lambton TS #2</v>
          </cell>
        </row>
        <row r="2796">
          <cell r="A2796">
            <v>7003</v>
          </cell>
          <cell r="B2796" t="str">
            <v>Mid R. JCT St Clair</v>
          </cell>
        </row>
        <row r="2797">
          <cell r="A2797">
            <v>7100</v>
          </cell>
          <cell r="B2797" t="str">
            <v>Buchanan TS</v>
          </cell>
        </row>
        <row r="2798">
          <cell r="A2798">
            <v>7101</v>
          </cell>
          <cell r="B2798" t="str">
            <v>Chatham SS</v>
          </cell>
        </row>
        <row r="2799">
          <cell r="A2799">
            <v>7102</v>
          </cell>
          <cell r="B2799" t="str">
            <v>Keith TS</v>
          </cell>
        </row>
        <row r="2800">
          <cell r="A2800">
            <v>7103</v>
          </cell>
          <cell r="B2800" t="str">
            <v>Keith TS</v>
          </cell>
        </row>
        <row r="2801">
          <cell r="A2801">
            <v>7104</v>
          </cell>
          <cell r="B2801" t="str">
            <v>Keith TS</v>
          </cell>
        </row>
        <row r="2802">
          <cell r="A2802">
            <v>7105</v>
          </cell>
          <cell r="B2802" t="str">
            <v>Lambton TS #2</v>
          </cell>
        </row>
        <row r="2803">
          <cell r="A2803">
            <v>7106</v>
          </cell>
          <cell r="B2803" t="str">
            <v>Lauzon TS</v>
          </cell>
        </row>
        <row r="2804">
          <cell r="A2804">
            <v>7107</v>
          </cell>
          <cell r="B2804" t="str">
            <v>Lauzon TS</v>
          </cell>
        </row>
        <row r="2805">
          <cell r="A2805">
            <v>7108</v>
          </cell>
          <cell r="B2805" t="str">
            <v>Longwood TS</v>
          </cell>
        </row>
        <row r="2806">
          <cell r="A2806">
            <v>7109</v>
          </cell>
          <cell r="B2806" t="str">
            <v>Sarnia Scott TS</v>
          </cell>
        </row>
        <row r="2807">
          <cell r="A2807">
            <v>7110</v>
          </cell>
          <cell r="B2807" t="str">
            <v>Seaforth TS</v>
          </cell>
        </row>
        <row r="2808">
          <cell r="A2808">
            <v>7111</v>
          </cell>
          <cell r="B2808" t="str">
            <v>Seaforth TS</v>
          </cell>
        </row>
        <row r="2809">
          <cell r="A2809">
            <v>7112</v>
          </cell>
          <cell r="B2809" t="str">
            <v>Lambton TS #2</v>
          </cell>
        </row>
        <row r="2810">
          <cell r="A2810">
            <v>7113</v>
          </cell>
          <cell r="B2810" t="str">
            <v>Lambton TS #2</v>
          </cell>
        </row>
        <row r="2811">
          <cell r="A2811">
            <v>7114</v>
          </cell>
          <cell r="B2811" t="str">
            <v>Mid R. JCT St Clair</v>
          </cell>
        </row>
        <row r="2812">
          <cell r="A2812">
            <v>7120</v>
          </cell>
          <cell r="B2812" t="str">
            <v>Bostwick Road JCT</v>
          </cell>
        </row>
        <row r="2813">
          <cell r="A2813">
            <v>7121</v>
          </cell>
          <cell r="B2813" t="str">
            <v>Bostwick Road JCT</v>
          </cell>
        </row>
        <row r="2814">
          <cell r="A2814">
            <v>7128</v>
          </cell>
          <cell r="B2814" t="str">
            <v>Clarke TS</v>
          </cell>
        </row>
        <row r="2815">
          <cell r="A2815">
            <v>7129</v>
          </cell>
          <cell r="B2815" t="str">
            <v>Clarke TS</v>
          </cell>
        </row>
        <row r="2816">
          <cell r="A2816">
            <v>7130</v>
          </cell>
          <cell r="B2816" t="str">
            <v>Cowal JCT</v>
          </cell>
        </row>
        <row r="2817">
          <cell r="A2817">
            <v>7131</v>
          </cell>
          <cell r="B2817" t="str">
            <v>Cowal JCT</v>
          </cell>
        </row>
        <row r="2818">
          <cell r="A2818">
            <v>7132</v>
          </cell>
          <cell r="B2818" t="str">
            <v>Dow Chemical CGS</v>
          </cell>
        </row>
        <row r="2819">
          <cell r="A2819">
            <v>7133</v>
          </cell>
          <cell r="B2819" t="str">
            <v>Dundas Street JCT</v>
          </cell>
        </row>
        <row r="2820">
          <cell r="A2820">
            <v>7134</v>
          </cell>
          <cell r="B2820" t="str">
            <v>Dupont JCT</v>
          </cell>
        </row>
        <row r="2821">
          <cell r="A2821">
            <v>7135</v>
          </cell>
          <cell r="B2821" t="str">
            <v>Dupont JCT</v>
          </cell>
        </row>
        <row r="2822">
          <cell r="A2822">
            <v>7136</v>
          </cell>
          <cell r="B2822" t="str">
            <v>Nova St Clair R CTS</v>
          </cell>
        </row>
        <row r="2823">
          <cell r="A2823">
            <v>7137</v>
          </cell>
          <cell r="B2823" t="str">
            <v>Nova St Clair R CTS</v>
          </cell>
        </row>
        <row r="2824">
          <cell r="A2824">
            <v>7138</v>
          </cell>
          <cell r="B2824" t="str">
            <v>Edgeware TS</v>
          </cell>
        </row>
        <row r="2825">
          <cell r="A2825">
            <v>7139</v>
          </cell>
          <cell r="B2825" t="str">
            <v>Edgeware TS</v>
          </cell>
        </row>
        <row r="2826">
          <cell r="A2826">
            <v>7142</v>
          </cell>
          <cell r="B2826" t="str">
            <v>Imperial Oil CTS</v>
          </cell>
        </row>
        <row r="2827">
          <cell r="A2827">
            <v>7143</v>
          </cell>
          <cell r="B2827" t="str">
            <v>Imperial Oil CTS</v>
          </cell>
        </row>
        <row r="2828">
          <cell r="A2828">
            <v>7144</v>
          </cell>
          <cell r="B2828" t="str">
            <v>Ingersoll TS</v>
          </cell>
        </row>
        <row r="2829">
          <cell r="A2829">
            <v>7145</v>
          </cell>
          <cell r="B2829" t="str">
            <v>Ingersoll TS</v>
          </cell>
        </row>
        <row r="2830">
          <cell r="A2830">
            <v>7148</v>
          </cell>
          <cell r="B2830" t="str">
            <v>Kent TS</v>
          </cell>
        </row>
        <row r="2831">
          <cell r="A2831">
            <v>7149</v>
          </cell>
          <cell r="B2831" t="str">
            <v>Kent TS</v>
          </cell>
        </row>
        <row r="2832">
          <cell r="A2832">
            <v>7152</v>
          </cell>
          <cell r="B2832" t="str">
            <v>Plank Rd JCT</v>
          </cell>
        </row>
        <row r="2833">
          <cell r="A2833">
            <v>7153</v>
          </cell>
          <cell r="B2833" t="str">
            <v>Plank Rd JCT</v>
          </cell>
        </row>
        <row r="2834">
          <cell r="A2834">
            <v>7154</v>
          </cell>
          <cell r="B2834" t="str">
            <v>Lucasville JCT</v>
          </cell>
        </row>
        <row r="2835">
          <cell r="A2835">
            <v>7155</v>
          </cell>
          <cell r="B2835" t="str">
            <v>Lucasville JCT</v>
          </cell>
        </row>
        <row r="2836">
          <cell r="A2836">
            <v>7156</v>
          </cell>
          <cell r="B2836" t="str">
            <v>Lynwood JCT</v>
          </cell>
        </row>
        <row r="2837">
          <cell r="A2837">
            <v>7157</v>
          </cell>
          <cell r="B2837" t="str">
            <v>Lynwood JCT</v>
          </cell>
        </row>
        <row r="2838">
          <cell r="A2838">
            <v>7158</v>
          </cell>
          <cell r="B2838" t="str">
            <v>Mid R JCT Bunce Crk.</v>
          </cell>
        </row>
        <row r="2839">
          <cell r="A2839">
            <v>7159</v>
          </cell>
          <cell r="B2839" t="str">
            <v>Mid R. JCT Waterman</v>
          </cell>
        </row>
        <row r="2840">
          <cell r="A2840">
            <v>7160</v>
          </cell>
          <cell r="B2840" t="str">
            <v>Malden JCT</v>
          </cell>
        </row>
        <row r="2841">
          <cell r="A2841">
            <v>7161</v>
          </cell>
          <cell r="B2841" t="str">
            <v>Malden JCT</v>
          </cell>
        </row>
        <row r="2842">
          <cell r="A2842">
            <v>7162</v>
          </cell>
          <cell r="B2842" t="str">
            <v>Malden TS</v>
          </cell>
        </row>
        <row r="2843">
          <cell r="A2843">
            <v>7163</v>
          </cell>
          <cell r="B2843" t="str">
            <v>Malden TS</v>
          </cell>
        </row>
        <row r="2844">
          <cell r="A2844">
            <v>7164</v>
          </cell>
          <cell r="B2844" t="str">
            <v>Modeland TS</v>
          </cell>
        </row>
        <row r="2845">
          <cell r="A2845">
            <v>7165</v>
          </cell>
          <cell r="B2845" t="str">
            <v>Modeland TS</v>
          </cell>
        </row>
        <row r="2846">
          <cell r="A2846">
            <v>7166</v>
          </cell>
          <cell r="B2846" t="str">
            <v>Nova Corruna CTS</v>
          </cell>
        </row>
        <row r="2847">
          <cell r="A2847">
            <v>7167</v>
          </cell>
          <cell r="B2847" t="str">
            <v>Nova Corruna CTS</v>
          </cell>
        </row>
        <row r="2848">
          <cell r="A2848">
            <v>7168</v>
          </cell>
          <cell r="B2848" t="str">
            <v>Nova Moore CTS</v>
          </cell>
        </row>
        <row r="2849">
          <cell r="A2849">
            <v>7169</v>
          </cell>
          <cell r="B2849" t="str">
            <v>Nova Moore CTS</v>
          </cell>
        </row>
        <row r="2850">
          <cell r="A2850">
            <v>7170</v>
          </cell>
          <cell r="B2850" t="str">
            <v>Bayer Rubber CTS</v>
          </cell>
        </row>
        <row r="2851">
          <cell r="A2851">
            <v>7171</v>
          </cell>
          <cell r="B2851" t="str">
            <v>Bayer Rubber CTS</v>
          </cell>
        </row>
        <row r="2852">
          <cell r="A2852">
            <v>7172</v>
          </cell>
          <cell r="B2852" t="str">
            <v>Nova Moore JCT</v>
          </cell>
        </row>
        <row r="2853">
          <cell r="A2853">
            <v>7173</v>
          </cell>
          <cell r="B2853" t="str">
            <v>Nova Moore JCT</v>
          </cell>
        </row>
        <row r="2854">
          <cell r="A2854">
            <v>7174</v>
          </cell>
          <cell r="B2854" t="str">
            <v>Oxford Street JCT</v>
          </cell>
        </row>
        <row r="2855">
          <cell r="A2855">
            <v>7175</v>
          </cell>
          <cell r="B2855" t="str">
            <v>Petrosar JCT</v>
          </cell>
        </row>
        <row r="2856">
          <cell r="A2856">
            <v>7176</v>
          </cell>
          <cell r="B2856" t="str">
            <v>Petrosar JCT</v>
          </cell>
        </row>
        <row r="2857">
          <cell r="A2857">
            <v>7177</v>
          </cell>
          <cell r="B2857" t="str">
            <v>Bayer Rubber JCT</v>
          </cell>
        </row>
        <row r="2858">
          <cell r="A2858">
            <v>7178</v>
          </cell>
          <cell r="B2858" t="str">
            <v>Bayer Rubber JCT</v>
          </cell>
        </row>
        <row r="2859">
          <cell r="A2859">
            <v>7179</v>
          </cell>
          <cell r="B2859" t="str">
            <v>Salford JCT</v>
          </cell>
        </row>
        <row r="2860">
          <cell r="A2860">
            <v>7180</v>
          </cell>
          <cell r="B2860" t="str">
            <v>Salford JCT</v>
          </cell>
        </row>
        <row r="2861">
          <cell r="A2861">
            <v>7181</v>
          </cell>
          <cell r="B2861" t="str">
            <v>Sandwich JCT</v>
          </cell>
        </row>
        <row r="2862">
          <cell r="A2862">
            <v>7182</v>
          </cell>
          <cell r="B2862" t="str">
            <v>Sandwich JCT</v>
          </cell>
        </row>
        <row r="2863">
          <cell r="A2863">
            <v>7183</v>
          </cell>
          <cell r="B2863" t="str">
            <v>Sandwich JCT</v>
          </cell>
        </row>
        <row r="2864">
          <cell r="A2864">
            <v>7184</v>
          </cell>
          <cell r="B2864" t="str">
            <v>Sandwich JCT</v>
          </cell>
        </row>
        <row r="2865">
          <cell r="A2865">
            <v>7185</v>
          </cell>
          <cell r="B2865" t="str">
            <v>Sarnia Scott JCT</v>
          </cell>
        </row>
        <row r="2866">
          <cell r="A2866">
            <v>7186</v>
          </cell>
          <cell r="B2866" t="str">
            <v>Sarnia Scott JCT</v>
          </cell>
        </row>
        <row r="2867">
          <cell r="A2867">
            <v>7187</v>
          </cell>
          <cell r="B2867" t="str">
            <v>Sarnia Scott JCT</v>
          </cell>
        </row>
        <row r="2868">
          <cell r="A2868">
            <v>7188</v>
          </cell>
          <cell r="B2868" t="str">
            <v>Shell Sarnia CTS</v>
          </cell>
        </row>
        <row r="2869">
          <cell r="A2869">
            <v>7189</v>
          </cell>
          <cell r="B2869" t="str">
            <v>Shell Sarnia CTS</v>
          </cell>
        </row>
        <row r="2870">
          <cell r="A2870">
            <v>7190</v>
          </cell>
          <cell r="B2870" t="str">
            <v>Stratford JCT</v>
          </cell>
        </row>
        <row r="2871">
          <cell r="A2871">
            <v>7191</v>
          </cell>
          <cell r="B2871" t="str">
            <v>Stratford JCT</v>
          </cell>
        </row>
        <row r="2872">
          <cell r="A2872">
            <v>7192</v>
          </cell>
          <cell r="B2872" t="str">
            <v>Stratford TS</v>
          </cell>
        </row>
        <row r="2873">
          <cell r="A2873">
            <v>7193</v>
          </cell>
          <cell r="B2873" t="str">
            <v>Stratford TS</v>
          </cell>
        </row>
        <row r="2874">
          <cell r="A2874">
            <v>7196</v>
          </cell>
          <cell r="B2874" t="str">
            <v>Sun Oil Co JCT</v>
          </cell>
        </row>
        <row r="2875">
          <cell r="A2875">
            <v>7197</v>
          </cell>
          <cell r="B2875" t="str">
            <v>Talbot TS</v>
          </cell>
        </row>
        <row r="2876">
          <cell r="A2876">
            <v>7198</v>
          </cell>
          <cell r="B2876" t="str">
            <v>Talbot TS</v>
          </cell>
        </row>
        <row r="2877">
          <cell r="A2877">
            <v>7199</v>
          </cell>
          <cell r="B2877" t="str">
            <v>Talford JCT</v>
          </cell>
        </row>
        <row r="2878">
          <cell r="A2878">
            <v>7200</v>
          </cell>
          <cell r="B2878" t="str">
            <v>Talford JCT</v>
          </cell>
        </row>
        <row r="2879">
          <cell r="A2879">
            <v>7201</v>
          </cell>
          <cell r="B2879" t="str">
            <v>Vidal JCT</v>
          </cell>
        </row>
        <row r="2880">
          <cell r="A2880">
            <v>7203</v>
          </cell>
          <cell r="B2880" t="str">
            <v>Confederation Rd JCT</v>
          </cell>
        </row>
        <row r="2881">
          <cell r="A2881">
            <v>7204</v>
          </cell>
          <cell r="B2881" t="str">
            <v>Confederation Rd JCT</v>
          </cell>
        </row>
        <row r="2882">
          <cell r="A2882">
            <v>7205</v>
          </cell>
          <cell r="B2882" t="str">
            <v>Dow Chem Cable JCT</v>
          </cell>
        </row>
        <row r="2883">
          <cell r="A2883">
            <v>7217</v>
          </cell>
          <cell r="B2883" t="str">
            <v>Wonderland TS</v>
          </cell>
        </row>
        <row r="2884">
          <cell r="A2884">
            <v>7218</v>
          </cell>
          <cell r="B2884" t="str">
            <v>Wonderland TS</v>
          </cell>
        </row>
        <row r="2885">
          <cell r="A2885">
            <v>7219</v>
          </cell>
          <cell r="B2885" t="str">
            <v>Vidal JCT</v>
          </cell>
        </row>
        <row r="2886">
          <cell r="A2886">
            <v>7220</v>
          </cell>
          <cell r="B2886" t="str">
            <v>Salford JCT</v>
          </cell>
        </row>
        <row r="2887">
          <cell r="A2887">
            <v>7221</v>
          </cell>
          <cell r="B2887" t="str">
            <v>Longwood TS</v>
          </cell>
        </row>
        <row r="2888">
          <cell r="A2888">
            <v>7222</v>
          </cell>
          <cell r="B2888" t="str">
            <v>Longwood TS</v>
          </cell>
        </row>
        <row r="2889">
          <cell r="A2889">
            <v>7223</v>
          </cell>
          <cell r="B2889" t="str">
            <v>Longwood TS</v>
          </cell>
        </row>
        <row r="2890">
          <cell r="A2890">
            <v>7224</v>
          </cell>
          <cell r="B2890" t="str">
            <v>Longwood TS</v>
          </cell>
        </row>
        <row r="2891">
          <cell r="A2891">
            <v>7225</v>
          </cell>
          <cell r="B2891" t="str">
            <v>Buchanan TS</v>
          </cell>
        </row>
        <row r="2892">
          <cell r="A2892">
            <v>7226</v>
          </cell>
          <cell r="B2892" t="str">
            <v>Buchanan TS</v>
          </cell>
        </row>
        <row r="2893">
          <cell r="A2893">
            <v>7227</v>
          </cell>
          <cell r="B2893" t="str">
            <v>Buchanan TS</v>
          </cell>
        </row>
        <row r="2894">
          <cell r="A2894">
            <v>7228</v>
          </cell>
          <cell r="B2894" t="str">
            <v>Buchanan TS</v>
          </cell>
        </row>
        <row r="2895">
          <cell r="A2895">
            <v>7229</v>
          </cell>
          <cell r="B2895" t="str">
            <v>Buchanan TS</v>
          </cell>
        </row>
        <row r="2896">
          <cell r="A2896">
            <v>7230</v>
          </cell>
          <cell r="B2896" t="str">
            <v>Buchanan TS</v>
          </cell>
        </row>
        <row r="2897">
          <cell r="A2897">
            <v>7231</v>
          </cell>
          <cell r="B2897" t="str">
            <v>TransAlta Energy CGS</v>
          </cell>
        </row>
        <row r="2898">
          <cell r="A2898">
            <v>7233</v>
          </cell>
          <cell r="B2898" t="str">
            <v>TransAlta Energy JCT</v>
          </cell>
        </row>
        <row r="2899">
          <cell r="A2899">
            <v>7234</v>
          </cell>
          <cell r="B2899" t="str">
            <v>TransAlta Energy JCT</v>
          </cell>
        </row>
        <row r="2900">
          <cell r="A2900">
            <v>7235</v>
          </cell>
          <cell r="B2900" t="str">
            <v>TransAlta Energy JCT</v>
          </cell>
        </row>
        <row r="2901">
          <cell r="A2901">
            <v>7236</v>
          </cell>
          <cell r="B2901" t="str">
            <v>TransAlta Energy JCT</v>
          </cell>
        </row>
        <row r="2902">
          <cell r="A2902">
            <v>7299</v>
          </cell>
          <cell r="B2902" t="str">
            <v>Buchanan TS</v>
          </cell>
        </row>
        <row r="2903">
          <cell r="A2903">
            <v>7300</v>
          </cell>
          <cell r="B2903" t="str">
            <v>Buchanan TS</v>
          </cell>
        </row>
        <row r="2904">
          <cell r="A2904">
            <v>7301</v>
          </cell>
          <cell r="B2904" t="str">
            <v>Keith TS</v>
          </cell>
        </row>
        <row r="2905">
          <cell r="A2905">
            <v>7302</v>
          </cell>
          <cell r="B2905" t="str">
            <v>Lauzon TS</v>
          </cell>
        </row>
        <row r="2906">
          <cell r="A2906">
            <v>7303</v>
          </cell>
          <cell r="B2906" t="str">
            <v>Sarnia Scott TS</v>
          </cell>
        </row>
        <row r="2907">
          <cell r="A2907">
            <v>7306</v>
          </cell>
          <cell r="B2907" t="str">
            <v>Seaforth TS</v>
          </cell>
        </row>
        <row r="2908">
          <cell r="A2908">
            <v>7307</v>
          </cell>
          <cell r="B2908" t="str">
            <v>St.Thomas TS</v>
          </cell>
        </row>
        <row r="2909">
          <cell r="A2909">
            <v>7320</v>
          </cell>
          <cell r="B2909" t="str">
            <v>Adelaide JCT</v>
          </cell>
        </row>
        <row r="2910">
          <cell r="A2910">
            <v>7321</v>
          </cell>
          <cell r="B2910" t="str">
            <v>Aylmer TS</v>
          </cell>
        </row>
        <row r="2911">
          <cell r="A2911">
            <v>7322</v>
          </cell>
          <cell r="B2911" t="str">
            <v>Belle River JCT</v>
          </cell>
        </row>
        <row r="2912">
          <cell r="A2912">
            <v>7323</v>
          </cell>
          <cell r="B2912" t="str">
            <v>Belle River JCT</v>
          </cell>
        </row>
        <row r="2913">
          <cell r="A2913">
            <v>7325</v>
          </cell>
          <cell r="B2913" t="str">
            <v>Biddulph JCT</v>
          </cell>
        </row>
        <row r="2914">
          <cell r="A2914">
            <v>7326</v>
          </cell>
          <cell r="B2914" t="str">
            <v>Buchanan JCT</v>
          </cell>
        </row>
        <row r="2915">
          <cell r="A2915">
            <v>7328</v>
          </cell>
          <cell r="B2915" t="str">
            <v>Buchanan JCT</v>
          </cell>
        </row>
        <row r="2916">
          <cell r="A2916">
            <v>7331</v>
          </cell>
          <cell r="B2916" t="str">
            <v>Lafarge Woodstk. CTS</v>
          </cell>
        </row>
        <row r="2917">
          <cell r="A2917">
            <v>7332</v>
          </cell>
          <cell r="B2917" t="str">
            <v>Centralia TS</v>
          </cell>
        </row>
        <row r="2918">
          <cell r="A2918">
            <v>7333</v>
          </cell>
          <cell r="B2918" t="str">
            <v>Courtwright JCT</v>
          </cell>
        </row>
        <row r="2919">
          <cell r="A2919">
            <v>7334</v>
          </cell>
          <cell r="B2919" t="str">
            <v>Constance DS</v>
          </cell>
        </row>
        <row r="2920">
          <cell r="A2920">
            <v>7335</v>
          </cell>
          <cell r="B2920" t="str">
            <v>Cranberry JCT</v>
          </cell>
        </row>
        <row r="2921">
          <cell r="A2921">
            <v>7336</v>
          </cell>
          <cell r="B2921" t="str">
            <v>Cranberry JCT</v>
          </cell>
        </row>
        <row r="2922">
          <cell r="A2922">
            <v>7337</v>
          </cell>
          <cell r="B2922" t="str">
            <v>Crawford TS</v>
          </cell>
        </row>
        <row r="2923">
          <cell r="A2923">
            <v>7338</v>
          </cell>
          <cell r="B2923" t="str">
            <v>Crawford TS</v>
          </cell>
        </row>
        <row r="2924">
          <cell r="A2924">
            <v>7339</v>
          </cell>
          <cell r="B2924" t="str">
            <v>Devizes JCT</v>
          </cell>
        </row>
        <row r="2925">
          <cell r="A2925">
            <v>7340</v>
          </cell>
          <cell r="B2925" t="str">
            <v>Edgeware JCT</v>
          </cell>
        </row>
        <row r="2926">
          <cell r="A2926">
            <v>7342</v>
          </cell>
          <cell r="B2926" t="str">
            <v>Ennisbrook JCT</v>
          </cell>
        </row>
        <row r="2927">
          <cell r="A2927">
            <v>7343</v>
          </cell>
          <cell r="B2927" t="str">
            <v>Essex TS</v>
          </cell>
        </row>
        <row r="2928">
          <cell r="A2928">
            <v>7344</v>
          </cell>
          <cell r="B2928" t="str">
            <v>Ford Essex CTS</v>
          </cell>
        </row>
        <row r="2929">
          <cell r="A2929">
            <v>7345</v>
          </cell>
          <cell r="B2929" t="str">
            <v>Ford Essex CTS</v>
          </cell>
        </row>
        <row r="2930">
          <cell r="A2930">
            <v>7346</v>
          </cell>
          <cell r="B2930" t="str">
            <v>Ford Talbotville CTS</v>
          </cell>
        </row>
        <row r="2931">
          <cell r="A2931">
            <v>7347</v>
          </cell>
          <cell r="B2931" t="str">
            <v>Ford Talbotville CTS</v>
          </cell>
        </row>
        <row r="2932">
          <cell r="A2932">
            <v>7348</v>
          </cell>
          <cell r="B2932" t="str">
            <v>Forest Jura DS</v>
          </cell>
        </row>
        <row r="2933">
          <cell r="A2933">
            <v>7349</v>
          </cell>
          <cell r="B2933" t="str">
            <v>Grand Bend East DS</v>
          </cell>
        </row>
        <row r="2934">
          <cell r="A2934">
            <v>7350</v>
          </cell>
          <cell r="B2934" t="str">
            <v>Goderich TS</v>
          </cell>
        </row>
        <row r="2935">
          <cell r="A2935">
            <v>7351</v>
          </cell>
          <cell r="B2935" t="str">
            <v>OCWA Grand Bend CTS</v>
          </cell>
        </row>
        <row r="2936">
          <cell r="A2936">
            <v>7352</v>
          </cell>
          <cell r="B2936" t="str">
            <v>Highbury TS</v>
          </cell>
        </row>
        <row r="2937">
          <cell r="A2937">
            <v>7353</v>
          </cell>
          <cell r="B2937" t="str">
            <v>Highbury TS</v>
          </cell>
        </row>
        <row r="2938">
          <cell r="A2938">
            <v>7354</v>
          </cell>
          <cell r="B2938" t="str">
            <v>Ingersoll TS</v>
          </cell>
        </row>
        <row r="2939">
          <cell r="A2939">
            <v>7355</v>
          </cell>
          <cell r="B2939" t="str">
            <v>Ingersoll TS</v>
          </cell>
        </row>
        <row r="2940">
          <cell r="A2940">
            <v>7356</v>
          </cell>
          <cell r="B2940" t="str">
            <v>IPPL Bryanston CTS</v>
          </cell>
        </row>
        <row r="2941">
          <cell r="A2941">
            <v>7357</v>
          </cell>
          <cell r="B2941" t="str">
            <v>IPPL Keyser CTS</v>
          </cell>
        </row>
        <row r="2942">
          <cell r="A2942">
            <v>7358</v>
          </cell>
          <cell r="B2942" t="str">
            <v>IPPL Wolverton CTS</v>
          </cell>
        </row>
        <row r="2943">
          <cell r="A2943">
            <v>7359</v>
          </cell>
          <cell r="B2943" t="str">
            <v>Jefferson JCT</v>
          </cell>
        </row>
        <row r="2944">
          <cell r="A2944">
            <v>7360</v>
          </cell>
          <cell r="B2944" t="str">
            <v>Jefferson JCT</v>
          </cell>
        </row>
        <row r="2945">
          <cell r="A2945">
            <v>7363</v>
          </cell>
          <cell r="B2945" t="str">
            <v>Kent JCT</v>
          </cell>
        </row>
        <row r="2946">
          <cell r="A2946">
            <v>7364</v>
          </cell>
          <cell r="B2946" t="str">
            <v>Kent JCT</v>
          </cell>
        </row>
        <row r="2947">
          <cell r="A2947">
            <v>7365</v>
          </cell>
          <cell r="B2947" t="str">
            <v>Kent TS</v>
          </cell>
        </row>
        <row r="2948">
          <cell r="A2948">
            <v>7366</v>
          </cell>
          <cell r="B2948" t="str">
            <v>Kerwood JCT</v>
          </cell>
        </row>
        <row r="2949">
          <cell r="A2949">
            <v>7367</v>
          </cell>
          <cell r="B2949" t="str">
            <v>Kettle Creek JCT</v>
          </cell>
        </row>
        <row r="2950">
          <cell r="A2950">
            <v>7368</v>
          </cell>
          <cell r="B2950" t="str">
            <v>Kettle Creek JCT</v>
          </cell>
        </row>
        <row r="2951">
          <cell r="A2951">
            <v>7369</v>
          </cell>
          <cell r="B2951" t="str">
            <v>Kimball JCT</v>
          </cell>
        </row>
        <row r="2952">
          <cell r="A2952">
            <v>7370</v>
          </cell>
          <cell r="B2952" t="str">
            <v>Kingsville TS</v>
          </cell>
        </row>
        <row r="2953">
          <cell r="A2953">
            <v>7371</v>
          </cell>
          <cell r="B2953" t="str">
            <v>Kingsville TS</v>
          </cell>
        </row>
        <row r="2954">
          <cell r="A2954">
            <v>7372</v>
          </cell>
          <cell r="B2954" t="str">
            <v>Kirkton JCT</v>
          </cell>
        </row>
        <row r="2955">
          <cell r="A2955">
            <v>7373</v>
          </cell>
          <cell r="B2955" t="str">
            <v>Lyons JCT</v>
          </cell>
        </row>
        <row r="2956">
          <cell r="A2956">
            <v>7374</v>
          </cell>
          <cell r="B2956" t="str">
            <v>Lyons JCT</v>
          </cell>
        </row>
        <row r="2957">
          <cell r="A2957">
            <v>7375</v>
          </cell>
          <cell r="B2957" t="str">
            <v>OCWA McGillivry CTS</v>
          </cell>
        </row>
        <row r="2958">
          <cell r="A2958">
            <v>7376</v>
          </cell>
          <cell r="B2958" t="str">
            <v>Nelson TS</v>
          </cell>
        </row>
        <row r="2959">
          <cell r="A2959">
            <v>7377</v>
          </cell>
          <cell r="B2959" t="str">
            <v>Nelson TS</v>
          </cell>
        </row>
        <row r="2960">
          <cell r="A2960">
            <v>7378</v>
          </cell>
          <cell r="B2960" t="str">
            <v>W.Windsor Power CGS</v>
          </cell>
        </row>
        <row r="2961">
          <cell r="A2961">
            <v>7379</v>
          </cell>
          <cell r="B2961" t="str">
            <v>Portland JCT</v>
          </cell>
        </row>
        <row r="2962">
          <cell r="A2962">
            <v>7381</v>
          </cell>
          <cell r="B2962" t="str">
            <v>St.Andrews TS</v>
          </cell>
        </row>
        <row r="2963">
          <cell r="A2963">
            <v>7382</v>
          </cell>
          <cell r="B2963" t="str">
            <v>St.Andrews TS</v>
          </cell>
        </row>
        <row r="2964">
          <cell r="A2964">
            <v>7383</v>
          </cell>
          <cell r="B2964" t="str">
            <v>Blue CirclCememt CTS</v>
          </cell>
        </row>
        <row r="2965">
          <cell r="A2965">
            <v>7384</v>
          </cell>
          <cell r="B2965" t="str">
            <v>St.Marys TS</v>
          </cell>
        </row>
        <row r="2966">
          <cell r="A2966">
            <v>7386</v>
          </cell>
          <cell r="B2966" t="str">
            <v>Strathroy TS</v>
          </cell>
        </row>
        <row r="2967">
          <cell r="A2967">
            <v>7387</v>
          </cell>
          <cell r="B2967" t="str">
            <v>Sun Cdn Pipeline CTS</v>
          </cell>
        </row>
        <row r="2968">
          <cell r="A2968">
            <v>7388</v>
          </cell>
          <cell r="B2968" t="str">
            <v>Sunoco CTS</v>
          </cell>
        </row>
        <row r="2969">
          <cell r="A2969">
            <v>7389</v>
          </cell>
          <cell r="B2969" t="str">
            <v>Sunoco CTS</v>
          </cell>
        </row>
        <row r="2970">
          <cell r="A2970">
            <v>7390</v>
          </cell>
          <cell r="B2970" t="str">
            <v>Sydenham JCT</v>
          </cell>
        </row>
        <row r="2971">
          <cell r="A2971">
            <v>7391</v>
          </cell>
          <cell r="B2971" t="str">
            <v>Sydenham JCT</v>
          </cell>
        </row>
        <row r="2972">
          <cell r="A2972">
            <v>7392</v>
          </cell>
          <cell r="B2972" t="str">
            <v>Tilbury TS</v>
          </cell>
        </row>
        <row r="2973">
          <cell r="A2973">
            <v>7393</v>
          </cell>
          <cell r="B2973" t="str">
            <v>Tilbury JCT</v>
          </cell>
        </row>
        <row r="2974">
          <cell r="A2974">
            <v>7394</v>
          </cell>
          <cell r="B2974" t="str">
            <v>Tillsonburg TS</v>
          </cell>
        </row>
        <row r="2975">
          <cell r="A2975">
            <v>7395</v>
          </cell>
          <cell r="B2975" t="str">
            <v>Vidal JCT</v>
          </cell>
        </row>
        <row r="2976">
          <cell r="A2976">
            <v>7396</v>
          </cell>
          <cell r="B2976" t="str">
            <v>Vidal JCT</v>
          </cell>
        </row>
        <row r="2977">
          <cell r="A2977">
            <v>7398</v>
          </cell>
          <cell r="B2977" t="str">
            <v>Walker JCT</v>
          </cell>
        </row>
        <row r="2978">
          <cell r="A2978">
            <v>7399</v>
          </cell>
          <cell r="B2978" t="str">
            <v>Walker JCT</v>
          </cell>
        </row>
        <row r="2979">
          <cell r="A2979">
            <v>7400</v>
          </cell>
          <cell r="B2979" t="str">
            <v>Walker TS #1</v>
          </cell>
        </row>
        <row r="2980">
          <cell r="A2980">
            <v>7401</v>
          </cell>
          <cell r="B2980" t="str">
            <v>Walker TS #1</v>
          </cell>
        </row>
        <row r="2981">
          <cell r="A2981">
            <v>7402</v>
          </cell>
          <cell r="B2981" t="str">
            <v>Wallaceburg TS</v>
          </cell>
        </row>
        <row r="2982">
          <cell r="A2982">
            <v>7403</v>
          </cell>
          <cell r="B2982" t="str">
            <v>Wanstead TS</v>
          </cell>
        </row>
        <row r="2983">
          <cell r="A2983">
            <v>7404</v>
          </cell>
          <cell r="B2983" t="str">
            <v>Woodslee JCT</v>
          </cell>
        </row>
        <row r="2984">
          <cell r="A2984">
            <v>7405</v>
          </cell>
          <cell r="B2984" t="str">
            <v>Woodstock TS</v>
          </cell>
        </row>
        <row r="2985">
          <cell r="A2985">
            <v>7406</v>
          </cell>
          <cell r="B2985" t="str">
            <v>Woodstock TS</v>
          </cell>
        </row>
        <row r="2986">
          <cell r="A2986">
            <v>7407</v>
          </cell>
          <cell r="B2986" t="str">
            <v>Woodstock TS</v>
          </cell>
        </row>
        <row r="2987">
          <cell r="A2987">
            <v>7411</v>
          </cell>
          <cell r="B2987" t="str">
            <v>Wolverton JCT</v>
          </cell>
        </row>
        <row r="2988">
          <cell r="A2988">
            <v>7412</v>
          </cell>
          <cell r="B2988" t="str">
            <v>Wolverton DS</v>
          </cell>
        </row>
        <row r="2989">
          <cell r="A2989">
            <v>7413</v>
          </cell>
          <cell r="B2989" t="str">
            <v>Adelaide JCT</v>
          </cell>
        </row>
        <row r="2990">
          <cell r="A2990">
            <v>7414</v>
          </cell>
          <cell r="B2990" t="str">
            <v>St.Marys TS</v>
          </cell>
        </row>
        <row r="2991">
          <cell r="A2991">
            <v>7426</v>
          </cell>
          <cell r="B2991" t="str">
            <v>Lauzon TS</v>
          </cell>
        </row>
        <row r="2992">
          <cell r="A2992">
            <v>7432</v>
          </cell>
          <cell r="B2992" t="str">
            <v>Highbury TS</v>
          </cell>
        </row>
        <row r="2993">
          <cell r="A2993">
            <v>7433</v>
          </cell>
          <cell r="B2993" t="str">
            <v>Devizes JCT</v>
          </cell>
        </row>
        <row r="2994">
          <cell r="A2994">
            <v>7434</v>
          </cell>
          <cell r="B2994" t="str">
            <v>Vidal JCT</v>
          </cell>
        </row>
        <row r="2995">
          <cell r="A2995">
            <v>7435</v>
          </cell>
          <cell r="B2995" t="str">
            <v>Vidal JCT</v>
          </cell>
        </row>
        <row r="2996">
          <cell r="A2996">
            <v>7440</v>
          </cell>
          <cell r="B2996" t="str">
            <v>Kimball JCT</v>
          </cell>
        </row>
        <row r="2997">
          <cell r="A2997">
            <v>7443</v>
          </cell>
          <cell r="B2997" t="str">
            <v>St.Thomas TS</v>
          </cell>
        </row>
        <row r="2998">
          <cell r="A2998">
            <v>7446</v>
          </cell>
          <cell r="B2998" t="str">
            <v>Windsor Transalt CGS</v>
          </cell>
        </row>
        <row r="2999">
          <cell r="A2999">
            <v>7447</v>
          </cell>
          <cell r="B2999" t="str">
            <v>Windsor Transalt JCT</v>
          </cell>
        </row>
        <row r="3000">
          <cell r="A3000">
            <v>7448</v>
          </cell>
          <cell r="B3000" t="str">
            <v>Ford Windsor MTS</v>
          </cell>
        </row>
        <row r="3001">
          <cell r="A3001">
            <v>7449</v>
          </cell>
          <cell r="B3001" t="str">
            <v>Ford Windsor MTS</v>
          </cell>
        </row>
        <row r="3002">
          <cell r="A3002">
            <v>7450</v>
          </cell>
          <cell r="B3002" t="str">
            <v>G.M.Windsor MTS</v>
          </cell>
        </row>
        <row r="3003">
          <cell r="A3003">
            <v>7451</v>
          </cell>
          <cell r="B3003" t="str">
            <v>G.M.Windsor MTS</v>
          </cell>
        </row>
        <row r="3004">
          <cell r="A3004">
            <v>7452</v>
          </cell>
          <cell r="B3004" t="str">
            <v>Chrysler WAP MTS</v>
          </cell>
        </row>
        <row r="3005">
          <cell r="A3005">
            <v>7453</v>
          </cell>
          <cell r="B3005" t="str">
            <v>Chrysler WAP MTS</v>
          </cell>
        </row>
        <row r="3006">
          <cell r="A3006">
            <v>7454</v>
          </cell>
          <cell r="B3006" t="str">
            <v>Ford Annex MTS</v>
          </cell>
        </row>
        <row r="3007">
          <cell r="A3007">
            <v>7455</v>
          </cell>
          <cell r="B3007" t="str">
            <v>Ford Annex MTS</v>
          </cell>
        </row>
        <row r="3008">
          <cell r="A3008">
            <v>7456</v>
          </cell>
          <cell r="B3008" t="str">
            <v>Sunoco CTS</v>
          </cell>
        </row>
        <row r="3009">
          <cell r="A3009">
            <v>7457</v>
          </cell>
          <cell r="B3009" t="str">
            <v>Sunoco CTS</v>
          </cell>
        </row>
        <row r="3010">
          <cell r="A3010">
            <v>7459</v>
          </cell>
          <cell r="B3010" t="str">
            <v>Crawford JCT</v>
          </cell>
        </row>
        <row r="3011">
          <cell r="A3011">
            <v>7460</v>
          </cell>
          <cell r="B3011" t="str">
            <v>Crawford JCT</v>
          </cell>
        </row>
        <row r="3012">
          <cell r="A3012">
            <v>7461</v>
          </cell>
          <cell r="B3012" t="str">
            <v>W8T STR 1A JCT</v>
          </cell>
        </row>
        <row r="3013">
          <cell r="A3013">
            <v>7600</v>
          </cell>
          <cell r="B3013" t="str">
            <v>Aylmer TS</v>
          </cell>
        </row>
        <row r="3014">
          <cell r="A3014">
            <v>7602</v>
          </cell>
          <cell r="B3014" t="str">
            <v>Buchanan TS</v>
          </cell>
        </row>
        <row r="3015">
          <cell r="A3015">
            <v>7603</v>
          </cell>
          <cell r="B3015" t="str">
            <v>Buchanan TS</v>
          </cell>
        </row>
        <row r="3016">
          <cell r="A3016">
            <v>7606</v>
          </cell>
          <cell r="B3016" t="str">
            <v>Buchanan TS</v>
          </cell>
        </row>
        <row r="3017">
          <cell r="A3017">
            <v>7607</v>
          </cell>
          <cell r="B3017" t="str">
            <v>Buchanan TS</v>
          </cell>
        </row>
        <row r="3018">
          <cell r="A3018">
            <v>7608</v>
          </cell>
          <cell r="B3018" t="str">
            <v>Buchanan TS</v>
          </cell>
        </row>
        <row r="3019">
          <cell r="A3019">
            <v>7612</v>
          </cell>
          <cell r="B3019" t="str">
            <v>Buchanan TS</v>
          </cell>
        </row>
        <row r="3020">
          <cell r="A3020">
            <v>7613</v>
          </cell>
          <cell r="B3020" t="str">
            <v>Buchanan TS</v>
          </cell>
        </row>
        <row r="3021">
          <cell r="A3021">
            <v>7614</v>
          </cell>
          <cell r="B3021" t="str">
            <v>Buchanan TS</v>
          </cell>
        </row>
        <row r="3022">
          <cell r="A3022">
            <v>7615</v>
          </cell>
          <cell r="B3022" t="str">
            <v>Buchanan TS</v>
          </cell>
        </row>
        <row r="3023">
          <cell r="A3023">
            <v>7616</v>
          </cell>
          <cell r="B3023" t="str">
            <v>Buchanan TS</v>
          </cell>
        </row>
        <row r="3024">
          <cell r="A3024">
            <v>7624</v>
          </cell>
          <cell r="B3024" t="str">
            <v>Centralia TS</v>
          </cell>
        </row>
        <row r="3025">
          <cell r="A3025">
            <v>7625</v>
          </cell>
          <cell r="B3025" t="str">
            <v>Kent TS</v>
          </cell>
        </row>
        <row r="3026">
          <cell r="A3026">
            <v>7627</v>
          </cell>
          <cell r="B3026" t="str">
            <v>Kent TS</v>
          </cell>
        </row>
        <row r="3027">
          <cell r="A3027">
            <v>7629</v>
          </cell>
          <cell r="B3027" t="str">
            <v>Clarke TS</v>
          </cell>
        </row>
        <row r="3028">
          <cell r="A3028">
            <v>7630</v>
          </cell>
          <cell r="B3028" t="str">
            <v>Constance DS</v>
          </cell>
        </row>
        <row r="3029">
          <cell r="A3029">
            <v>7631</v>
          </cell>
          <cell r="B3029" t="str">
            <v>Crawford TS</v>
          </cell>
        </row>
        <row r="3030">
          <cell r="A3030">
            <v>7632</v>
          </cell>
          <cell r="B3030" t="str">
            <v>Crawford TS</v>
          </cell>
        </row>
        <row r="3031">
          <cell r="A3031">
            <v>7633</v>
          </cell>
          <cell r="B3031" t="str">
            <v>Dow Chemical CGS</v>
          </cell>
        </row>
        <row r="3032">
          <cell r="A3032">
            <v>7634</v>
          </cell>
          <cell r="B3032" t="str">
            <v>Dow Chemical CGS</v>
          </cell>
        </row>
        <row r="3033">
          <cell r="A3033">
            <v>7635</v>
          </cell>
          <cell r="B3033" t="str">
            <v>Dow Chemical CGS</v>
          </cell>
        </row>
        <row r="3034">
          <cell r="A3034">
            <v>7636</v>
          </cell>
          <cell r="B3034" t="str">
            <v>Nova St Clair R CTS</v>
          </cell>
        </row>
        <row r="3035">
          <cell r="A3035">
            <v>7637</v>
          </cell>
          <cell r="B3035" t="str">
            <v>Nova St Clair R CTS</v>
          </cell>
        </row>
        <row r="3036">
          <cell r="A3036">
            <v>7638</v>
          </cell>
          <cell r="B3036" t="str">
            <v>Nova St Clair R CTS</v>
          </cell>
        </row>
        <row r="3037">
          <cell r="A3037">
            <v>7639</v>
          </cell>
          <cell r="B3037" t="str">
            <v>Nova St Clair R CTS</v>
          </cell>
        </row>
        <row r="3038">
          <cell r="A3038">
            <v>7640</v>
          </cell>
          <cell r="B3038" t="str">
            <v>Nova St Clair R CTS</v>
          </cell>
        </row>
        <row r="3039">
          <cell r="A3039">
            <v>7641</v>
          </cell>
          <cell r="B3039" t="str">
            <v>Edgeware TS</v>
          </cell>
        </row>
        <row r="3040">
          <cell r="A3040">
            <v>7642</v>
          </cell>
          <cell r="B3040" t="str">
            <v>Edgeware TS</v>
          </cell>
        </row>
        <row r="3041">
          <cell r="A3041">
            <v>7643</v>
          </cell>
          <cell r="B3041" t="str">
            <v>Edgeware TS</v>
          </cell>
        </row>
        <row r="3042">
          <cell r="A3042">
            <v>7644</v>
          </cell>
          <cell r="B3042" t="str">
            <v>Edgeware TS</v>
          </cell>
        </row>
        <row r="3043">
          <cell r="A3043">
            <v>7645</v>
          </cell>
          <cell r="B3043" t="str">
            <v>Essex TS</v>
          </cell>
        </row>
        <row r="3044">
          <cell r="A3044">
            <v>7646</v>
          </cell>
          <cell r="B3044" t="str">
            <v>Ford Essex CTS</v>
          </cell>
        </row>
        <row r="3045">
          <cell r="A3045">
            <v>7647</v>
          </cell>
          <cell r="B3045" t="str">
            <v>Ford Talbotville CTS</v>
          </cell>
        </row>
        <row r="3046">
          <cell r="A3046">
            <v>7648</v>
          </cell>
          <cell r="B3046" t="str">
            <v>Forest Jura DS</v>
          </cell>
        </row>
        <row r="3047">
          <cell r="A3047">
            <v>7649</v>
          </cell>
          <cell r="B3047" t="str">
            <v>Forest Jura DS</v>
          </cell>
        </row>
        <row r="3048">
          <cell r="A3048">
            <v>7650</v>
          </cell>
          <cell r="B3048" t="str">
            <v>OCWA Grand Bend CTS</v>
          </cell>
        </row>
        <row r="3049">
          <cell r="A3049">
            <v>7651</v>
          </cell>
          <cell r="B3049" t="str">
            <v>Grand Bend East DS</v>
          </cell>
        </row>
        <row r="3050">
          <cell r="A3050">
            <v>7652</v>
          </cell>
          <cell r="B3050" t="str">
            <v>Goderich TS</v>
          </cell>
        </row>
        <row r="3051">
          <cell r="A3051">
            <v>7656</v>
          </cell>
          <cell r="B3051" t="str">
            <v>Highbury TS</v>
          </cell>
        </row>
        <row r="3052">
          <cell r="A3052">
            <v>7661</v>
          </cell>
          <cell r="B3052" t="str">
            <v>Imperial Oil CTS</v>
          </cell>
        </row>
        <row r="3053">
          <cell r="A3053">
            <v>7662</v>
          </cell>
          <cell r="B3053" t="str">
            <v>Ingersoll TS</v>
          </cell>
        </row>
        <row r="3054">
          <cell r="A3054">
            <v>7663</v>
          </cell>
          <cell r="B3054" t="str">
            <v>Ingersoll TS</v>
          </cell>
        </row>
        <row r="3055">
          <cell r="A3055">
            <v>7664</v>
          </cell>
          <cell r="B3055" t="str">
            <v>Ingersoll TS</v>
          </cell>
        </row>
        <row r="3056">
          <cell r="A3056">
            <v>7665</v>
          </cell>
          <cell r="B3056" t="str">
            <v>Ingersoll TS</v>
          </cell>
        </row>
        <row r="3057">
          <cell r="A3057">
            <v>7666</v>
          </cell>
          <cell r="B3057" t="str">
            <v>IPPL Bryanston CTS</v>
          </cell>
        </row>
        <row r="3058">
          <cell r="A3058">
            <v>7667</v>
          </cell>
          <cell r="B3058" t="str">
            <v>IPPL Keyser CTS</v>
          </cell>
        </row>
        <row r="3059">
          <cell r="A3059">
            <v>7669</v>
          </cell>
          <cell r="B3059" t="str">
            <v>Keith TS</v>
          </cell>
        </row>
        <row r="3060">
          <cell r="A3060">
            <v>7670</v>
          </cell>
          <cell r="B3060" t="str">
            <v>Kent TS</v>
          </cell>
        </row>
        <row r="3061">
          <cell r="A3061">
            <v>7671</v>
          </cell>
          <cell r="B3061" t="str">
            <v>Kent TS</v>
          </cell>
        </row>
        <row r="3062">
          <cell r="A3062">
            <v>7672</v>
          </cell>
          <cell r="B3062" t="str">
            <v>Kent TS</v>
          </cell>
        </row>
        <row r="3063">
          <cell r="A3063">
            <v>7673</v>
          </cell>
          <cell r="B3063" t="str">
            <v>Kent TS</v>
          </cell>
        </row>
        <row r="3064">
          <cell r="A3064">
            <v>7674</v>
          </cell>
          <cell r="B3064" t="str">
            <v>Kingsville TS</v>
          </cell>
        </row>
        <row r="3065">
          <cell r="A3065">
            <v>7675</v>
          </cell>
          <cell r="B3065" t="str">
            <v>Lambton TS</v>
          </cell>
        </row>
        <row r="3066">
          <cell r="A3066">
            <v>7676</v>
          </cell>
          <cell r="B3066" t="str">
            <v>Lauzon TS</v>
          </cell>
        </row>
        <row r="3067">
          <cell r="A3067">
            <v>7677</v>
          </cell>
          <cell r="B3067" t="str">
            <v>Lauzon TS</v>
          </cell>
        </row>
        <row r="3068">
          <cell r="A3068">
            <v>7678</v>
          </cell>
          <cell r="B3068" t="str">
            <v>Lauzon TS</v>
          </cell>
        </row>
        <row r="3069">
          <cell r="A3069">
            <v>7679</v>
          </cell>
          <cell r="B3069" t="str">
            <v>Lauzon TS</v>
          </cell>
        </row>
        <row r="3070">
          <cell r="A3070">
            <v>7680</v>
          </cell>
          <cell r="B3070" t="str">
            <v>Lauzon TS</v>
          </cell>
        </row>
        <row r="3071">
          <cell r="A3071">
            <v>7681</v>
          </cell>
          <cell r="B3071" t="str">
            <v>Lauzon TS</v>
          </cell>
        </row>
        <row r="3072">
          <cell r="A3072">
            <v>7683</v>
          </cell>
          <cell r="B3072" t="str">
            <v>Imperial Oil CTS</v>
          </cell>
        </row>
        <row r="3073">
          <cell r="A3073">
            <v>7684</v>
          </cell>
          <cell r="B3073" t="str">
            <v>Dow Chemical CGS</v>
          </cell>
        </row>
        <row r="3074">
          <cell r="A3074">
            <v>7685</v>
          </cell>
          <cell r="B3074" t="str">
            <v>Dow Chemical CGS</v>
          </cell>
        </row>
        <row r="3075">
          <cell r="A3075">
            <v>7686</v>
          </cell>
          <cell r="B3075" t="str">
            <v>Longwood TS</v>
          </cell>
        </row>
        <row r="3076">
          <cell r="A3076">
            <v>7687</v>
          </cell>
          <cell r="B3076" t="str">
            <v>Longwood TS</v>
          </cell>
        </row>
        <row r="3077">
          <cell r="A3077">
            <v>7688</v>
          </cell>
          <cell r="B3077" t="str">
            <v>Longwood TS</v>
          </cell>
        </row>
        <row r="3078">
          <cell r="A3078">
            <v>7689</v>
          </cell>
          <cell r="B3078" t="str">
            <v>Longwood TS</v>
          </cell>
        </row>
        <row r="3079">
          <cell r="A3079">
            <v>7690</v>
          </cell>
          <cell r="B3079" t="str">
            <v>Longwood TS</v>
          </cell>
        </row>
        <row r="3080">
          <cell r="A3080">
            <v>7691</v>
          </cell>
          <cell r="B3080" t="str">
            <v>Longwood TS</v>
          </cell>
        </row>
        <row r="3081">
          <cell r="A3081">
            <v>7692</v>
          </cell>
          <cell r="B3081" t="str">
            <v>Longwood TS</v>
          </cell>
        </row>
        <row r="3082">
          <cell r="A3082">
            <v>7693</v>
          </cell>
          <cell r="B3082" t="str">
            <v>Longwood TS</v>
          </cell>
        </row>
        <row r="3083">
          <cell r="A3083">
            <v>7694</v>
          </cell>
          <cell r="B3083" t="str">
            <v>Longwood TS</v>
          </cell>
        </row>
        <row r="3084">
          <cell r="A3084">
            <v>7695</v>
          </cell>
          <cell r="B3084" t="str">
            <v>Longwood TS</v>
          </cell>
        </row>
        <row r="3085">
          <cell r="A3085">
            <v>7696</v>
          </cell>
          <cell r="B3085" t="str">
            <v>Longwood TS</v>
          </cell>
        </row>
        <row r="3086">
          <cell r="A3086">
            <v>7697</v>
          </cell>
          <cell r="B3086" t="str">
            <v>Malden TS</v>
          </cell>
        </row>
        <row r="3087">
          <cell r="A3087">
            <v>7698</v>
          </cell>
          <cell r="B3087" t="str">
            <v>Malden TS</v>
          </cell>
        </row>
        <row r="3088">
          <cell r="A3088">
            <v>7699</v>
          </cell>
          <cell r="B3088" t="str">
            <v>Malden TS</v>
          </cell>
        </row>
        <row r="3089">
          <cell r="A3089">
            <v>7700</v>
          </cell>
          <cell r="B3089" t="str">
            <v>Malden TS</v>
          </cell>
        </row>
        <row r="3090">
          <cell r="A3090">
            <v>7701</v>
          </cell>
          <cell r="B3090" t="str">
            <v>OCWA McGillivry CTS</v>
          </cell>
        </row>
        <row r="3091">
          <cell r="A3091">
            <v>7702</v>
          </cell>
          <cell r="B3091" t="str">
            <v>Modeland TS</v>
          </cell>
        </row>
        <row r="3092">
          <cell r="A3092">
            <v>7703</v>
          </cell>
          <cell r="B3092" t="str">
            <v>Modeland TS</v>
          </cell>
        </row>
        <row r="3093">
          <cell r="A3093">
            <v>7704</v>
          </cell>
          <cell r="B3093" t="str">
            <v>Modeland TS</v>
          </cell>
        </row>
        <row r="3094">
          <cell r="A3094">
            <v>7705</v>
          </cell>
          <cell r="B3094" t="str">
            <v>Modeland TS</v>
          </cell>
        </row>
        <row r="3095">
          <cell r="A3095">
            <v>7706</v>
          </cell>
          <cell r="B3095" t="str">
            <v>Nova Corruna CTS</v>
          </cell>
        </row>
        <row r="3096">
          <cell r="A3096">
            <v>7707</v>
          </cell>
          <cell r="B3096" t="str">
            <v>Nova Moore CTS</v>
          </cell>
        </row>
        <row r="3097">
          <cell r="A3097">
            <v>7708</v>
          </cell>
          <cell r="B3097" t="str">
            <v>Bayer Rubber CTS</v>
          </cell>
        </row>
        <row r="3098">
          <cell r="A3098">
            <v>7709</v>
          </cell>
          <cell r="B3098" t="str">
            <v>Nelson TS</v>
          </cell>
        </row>
        <row r="3099">
          <cell r="A3099">
            <v>7710</v>
          </cell>
          <cell r="B3099" t="str">
            <v>Nelson TS</v>
          </cell>
        </row>
        <row r="3100">
          <cell r="A3100">
            <v>7711</v>
          </cell>
          <cell r="B3100" t="str">
            <v>Nelson TS</v>
          </cell>
        </row>
        <row r="3101">
          <cell r="A3101">
            <v>7712</v>
          </cell>
          <cell r="B3101" t="str">
            <v>Nelson TS</v>
          </cell>
        </row>
        <row r="3102">
          <cell r="A3102">
            <v>7713</v>
          </cell>
          <cell r="B3102" t="str">
            <v>Nelson TS</v>
          </cell>
        </row>
        <row r="3103">
          <cell r="A3103">
            <v>7714</v>
          </cell>
          <cell r="B3103" t="str">
            <v>Nelson TS</v>
          </cell>
        </row>
        <row r="3104">
          <cell r="A3104">
            <v>7715</v>
          </cell>
          <cell r="B3104" t="str">
            <v>Nelson TS</v>
          </cell>
        </row>
        <row r="3105">
          <cell r="A3105">
            <v>7716</v>
          </cell>
          <cell r="B3105" t="str">
            <v>Nelson TS</v>
          </cell>
        </row>
        <row r="3106">
          <cell r="A3106">
            <v>7717</v>
          </cell>
          <cell r="B3106" t="str">
            <v>Nelson TS</v>
          </cell>
        </row>
        <row r="3107">
          <cell r="A3107">
            <v>7718</v>
          </cell>
          <cell r="B3107" t="str">
            <v>Sarnia Scott TS</v>
          </cell>
        </row>
        <row r="3108">
          <cell r="A3108">
            <v>7719</v>
          </cell>
          <cell r="B3108" t="str">
            <v>Sarnia Scott TS</v>
          </cell>
        </row>
        <row r="3109">
          <cell r="A3109">
            <v>7720</v>
          </cell>
          <cell r="B3109" t="str">
            <v>Sarnia Scott TS</v>
          </cell>
        </row>
        <row r="3110">
          <cell r="A3110">
            <v>7721</v>
          </cell>
          <cell r="B3110" t="str">
            <v>Sarnia Scott TS</v>
          </cell>
        </row>
        <row r="3111">
          <cell r="A3111">
            <v>7722</v>
          </cell>
          <cell r="B3111" t="str">
            <v>Seaforth TS</v>
          </cell>
        </row>
        <row r="3112">
          <cell r="A3112">
            <v>7723</v>
          </cell>
          <cell r="B3112" t="str">
            <v>Seaforth TS</v>
          </cell>
        </row>
        <row r="3113">
          <cell r="A3113">
            <v>7724</v>
          </cell>
          <cell r="B3113" t="str">
            <v>Seaforth TS</v>
          </cell>
        </row>
        <row r="3114">
          <cell r="A3114">
            <v>7725</v>
          </cell>
          <cell r="B3114" t="str">
            <v>Seaforth TS</v>
          </cell>
        </row>
        <row r="3115">
          <cell r="A3115">
            <v>7726</v>
          </cell>
          <cell r="B3115" t="str">
            <v>Seaforth TS</v>
          </cell>
        </row>
        <row r="3116">
          <cell r="A3116">
            <v>7727</v>
          </cell>
          <cell r="B3116" t="str">
            <v>Shell Sarnia CTS</v>
          </cell>
        </row>
        <row r="3117">
          <cell r="A3117">
            <v>7729</v>
          </cell>
          <cell r="B3117" t="str">
            <v>St.Andrews TS</v>
          </cell>
        </row>
        <row r="3118">
          <cell r="A3118">
            <v>7732</v>
          </cell>
          <cell r="B3118" t="str">
            <v>Blue CirclCememt CTS</v>
          </cell>
        </row>
        <row r="3119">
          <cell r="A3119">
            <v>7733</v>
          </cell>
          <cell r="B3119" t="str">
            <v>St.Marys TS</v>
          </cell>
        </row>
        <row r="3120">
          <cell r="A3120">
            <v>7734</v>
          </cell>
          <cell r="B3120" t="str">
            <v>St.Thomas TS</v>
          </cell>
        </row>
        <row r="3121">
          <cell r="A3121">
            <v>7735</v>
          </cell>
          <cell r="B3121" t="str">
            <v>St.Thomas TS</v>
          </cell>
        </row>
        <row r="3122">
          <cell r="A3122">
            <v>7737</v>
          </cell>
          <cell r="B3122" t="str">
            <v>Stratford TS</v>
          </cell>
        </row>
        <row r="3123">
          <cell r="A3123">
            <v>7739</v>
          </cell>
          <cell r="B3123" t="str">
            <v>Strathroy TS</v>
          </cell>
        </row>
        <row r="3124">
          <cell r="A3124">
            <v>7740</v>
          </cell>
          <cell r="B3124" t="str">
            <v>Sun Cdn Pipeline CTS</v>
          </cell>
        </row>
        <row r="3125">
          <cell r="A3125">
            <v>7741</v>
          </cell>
          <cell r="B3125" t="str">
            <v>Sunoco CTS</v>
          </cell>
        </row>
        <row r="3126">
          <cell r="A3126">
            <v>7742</v>
          </cell>
          <cell r="B3126" t="str">
            <v>Talbot TS</v>
          </cell>
        </row>
        <row r="3127">
          <cell r="A3127">
            <v>7743</v>
          </cell>
          <cell r="B3127" t="str">
            <v>Talbot TS</v>
          </cell>
        </row>
        <row r="3128">
          <cell r="A3128">
            <v>7746</v>
          </cell>
          <cell r="B3128" t="str">
            <v>Talbot TS</v>
          </cell>
        </row>
        <row r="3129">
          <cell r="A3129">
            <v>7747</v>
          </cell>
          <cell r="B3129" t="str">
            <v>Talbot TS</v>
          </cell>
        </row>
        <row r="3130">
          <cell r="A3130">
            <v>7748</v>
          </cell>
          <cell r="B3130" t="str">
            <v>Tilbury TS</v>
          </cell>
        </row>
        <row r="3131">
          <cell r="A3131">
            <v>7749</v>
          </cell>
          <cell r="B3131" t="str">
            <v>Tilbury West DS</v>
          </cell>
        </row>
        <row r="3132">
          <cell r="A3132">
            <v>7750</v>
          </cell>
          <cell r="B3132" t="str">
            <v>Tillsonburg TS</v>
          </cell>
        </row>
        <row r="3133">
          <cell r="A3133">
            <v>7757</v>
          </cell>
          <cell r="B3133" t="str">
            <v>Walker TS #1</v>
          </cell>
        </row>
        <row r="3134">
          <cell r="A3134">
            <v>7758</v>
          </cell>
          <cell r="B3134" t="str">
            <v>Walker MTS #2</v>
          </cell>
        </row>
        <row r="3135">
          <cell r="A3135">
            <v>7759</v>
          </cell>
          <cell r="B3135" t="str">
            <v>Wallaceburg TS</v>
          </cell>
        </row>
        <row r="3136">
          <cell r="A3136">
            <v>7760</v>
          </cell>
          <cell r="B3136" t="str">
            <v>Wanstead TS</v>
          </cell>
        </row>
        <row r="3137">
          <cell r="A3137">
            <v>7761</v>
          </cell>
          <cell r="B3137" t="str">
            <v>Wanstead TS</v>
          </cell>
        </row>
        <row r="3138">
          <cell r="A3138">
            <v>7762</v>
          </cell>
          <cell r="B3138" t="str">
            <v>Wanstead TS</v>
          </cell>
        </row>
        <row r="3139">
          <cell r="A3139">
            <v>7765</v>
          </cell>
          <cell r="B3139" t="str">
            <v>Wolverton DS</v>
          </cell>
        </row>
        <row r="3140">
          <cell r="A3140">
            <v>7766</v>
          </cell>
          <cell r="B3140" t="str">
            <v>Wolverton DS</v>
          </cell>
        </row>
        <row r="3141">
          <cell r="A3141">
            <v>7767</v>
          </cell>
          <cell r="B3141" t="str">
            <v>Wonderland TS</v>
          </cell>
        </row>
        <row r="3142">
          <cell r="A3142">
            <v>7772</v>
          </cell>
          <cell r="B3142" t="str">
            <v>Woodstock TS</v>
          </cell>
        </row>
        <row r="3143">
          <cell r="A3143">
            <v>7773</v>
          </cell>
          <cell r="B3143" t="str">
            <v>Keith TS</v>
          </cell>
        </row>
        <row r="3144">
          <cell r="A3144">
            <v>7774</v>
          </cell>
          <cell r="B3144" t="str">
            <v>Ford Windsor MTS</v>
          </cell>
        </row>
        <row r="3145">
          <cell r="A3145">
            <v>7775</v>
          </cell>
          <cell r="B3145" t="str">
            <v>G.M.Windsor MTS</v>
          </cell>
        </row>
        <row r="3146">
          <cell r="A3146">
            <v>7776</v>
          </cell>
          <cell r="B3146" t="str">
            <v>Chrysler WAP MTS</v>
          </cell>
        </row>
        <row r="3147">
          <cell r="A3147">
            <v>7777</v>
          </cell>
          <cell r="B3147" t="str">
            <v>Ford Annex MTS</v>
          </cell>
        </row>
        <row r="3148">
          <cell r="A3148">
            <v>7778</v>
          </cell>
          <cell r="B3148" t="str">
            <v>Lafarge Woodstk. CTS</v>
          </cell>
        </row>
        <row r="3149">
          <cell r="A3149">
            <v>7779</v>
          </cell>
          <cell r="B3149" t="str">
            <v>Lafarge Woodstk. CTS</v>
          </cell>
        </row>
        <row r="3150">
          <cell r="A3150">
            <v>7780</v>
          </cell>
          <cell r="B3150" t="str">
            <v>Sunoco CTS</v>
          </cell>
        </row>
        <row r="3151">
          <cell r="A3151">
            <v>7900</v>
          </cell>
          <cell r="B3151" t="str">
            <v>Keith TGS</v>
          </cell>
        </row>
        <row r="3152">
          <cell r="A3152">
            <v>7901</v>
          </cell>
          <cell r="B3152" t="str">
            <v>Keith TGS</v>
          </cell>
        </row>
        <row r="3153">
          <cell r="A3153">
            <v>7902</v>
          </cell>
          <cell r="B3153" t="str">
            <v>Keith TGS</v>
          </cell>
        </row>
        <row r="3154">
          <cell r="A3154">
            <v>7903</v>
          </cell>
          <cell r="B3154" t="str">
            <v>Keith TGS</v>
          </cell>
        </row>
        <row r="3155">
          <cell r="A3155">
            <v>7904</v>
          </cell>
          <cell r="B3155" t="str">
            <v>Keith TGS</v>
          </cell>
        </row>
        <row r="3156">
          <cell r="A3156">
            <v>7906</v>
          </cell>
          <cell r="B3156" t="str">
            <v>Keith TGS</v>
          </cell>
        </row>
        <row r="3157">
          <cell r="A3157">
            <v>7907</v>
          </cell>
          <cell r="B3157" t="str">
            <v>Keith TGS</v>
          </cell>
        </row>
        <row r="3158">
          <cell r="A3158">
            <v>7908</v>
          </cell>
          <cell r="B3158" t="str">
            <v>Keith TGS</v>
          </cell>
        </row>
        <row r="3159">
          <cell r="A3159">
            <v>7909</v>
          </cell>
          <cell r="B3159" t="str">
            <v>Keith TGS</v>
          </cell>
        </row>
        <row r="3160">
          <cell r="A3160">
            <v>7910</v>
          </cell>
          <cell r="B3160" t="str">
            <v>Keith TGS</v>
          </cell>
        </row>
        <row r="3161">
          <cell r="A3161">
            <v>7911</v>
          </cell>
          <cell r="B3161" t="str">
            <v>Keith TGS</v>
          </cell>
        </row>
        <row r="3162">
          <cell r="A3162">
            <v>7912</v>
          </cell>
          <cell r="B3162" t="str">
            <v>Keith TGS</v>
          </cell>
        </row>
        <row r="3163">
          <cell r="A3163">
            <v>7913</v>
          </cell>
          <cell r="B3163" t="str">
            <v>Keith TS</v>
          </cell>
        </row>
        <row r="3164">
          <cell r="A3164">
            <v>7914</v>
          </cell>
          <cell r="B3164" t="str">
            <v>Keith TS</v>
          </cell>
        </row>
        <row r="3165">
          <cell r="A3165">
            <v>7915</v>
          </cell>
          <cell r="B3165" t="str">
            <v>Keith TS</v>
          </cell>
        </row>
        <row r="3166">
          <cell r="A3166">
            <v>7916</v>
          </cell>
          <cell r="B3166" t="str">
            <v>Keith TS</v>
          </cell>
        </row>
        <row r="3167">
          <cell r="A3167">
            <v>7920</v>
          </cell>
          <cell r="B3167" t="str">
            <v>Lambton TGS</v>
          </cell>
        </row>
        <row r="3168">
          <cell r="A3168">
            <v>7921</v>
          </cell>
          <cell r="B3168" t="str">
            <v>Lambton TGS</v>
          </cell>
        </row>
        <row r="3169">
          <cell r="A3169">
            <v>7922</v>
          </cell>
          <cell r="B3169" t="str">
            <v>Lambton TGS</v>
          </cell>
        </row>
        <row r="3170">
          <cell r="A3170">
            <v>7923</v>
          </cell>
          <cell r="B3170" t="str">
            <v>Lambton TGS</v>
          </cell>
        </row>
        <row r="3171">
          <cell r="A3171">
            <v>7924</v>
          </cell>
          <cell r="B3171" t="str">
            <v>Lambton TGS</v>
          </cell>
        </row>
        <row r="3172">
          <cell r="A3172">
            <v>7925</v>
          </cell>
          <cell r="B3172" t="str">
            <v>Lambton TGS</v>
          </cell>
        </row>
        <row r="3173">
          <cell r="A3173">
            <v>7926</v>
          </cell>
          <cell r="B3173" t="str">
            <v>Lambton TGS</v>
          </cell>
        </row>
        <row r="3174">
          <cell r="A3174">
            <v>7927</v>
          </cell>
          <cell r="B3174" t="str">
            <v>Lambton TGS</v>
          </cell>
        </row>
        <row r="3175">
          <cell r="A3175">
            <v>7928</v>
          </cell>
          <cell r="B3175" t="str">
            <v>Lambton TGS</v>
          </cell>
        </row>
        <row r="3176">
          <cell r="A3176">
            <v>7929</v>
          </cell>
          <cell r="B3176" t="str">
            <v>Lambton TGS</v>
          </cell>
        </row>
        <row r="3177">
          <cell r="A3177">
            <v>7930</v>
          </cell>
          <cell r="B3177" t="str">
            <v>Lambton TGS</v>
          </cell>
        </row>
        <row r="3178">
          <cell r="A3178">
            <v>7931</v>
          </cell>
          <cell r="B3178" t="str">
            <v>Lambton TGS</v>
          </cell>
        </row>
        <row r="3179">
          <cell r="A3179">
            <v>7932</v>
          </cell>
          <cell r="B3179" t="str">
            <v>Lambton TGS</v>
          </cell>
        </row>
        <row r="3180">
          <cell r="A3180">
            <v>7933</v>
          </cell>
          <cell r="B3180" t="str">
            <v>Lambton TGS</v>
          </cell>
        </row>
        <row r="3181">
          <cell r="A3181">
            <v>7934</v>
          </cell>
          <cell r="B3181" t="str">
            <v>Lambton TGS</v>
          </cell>
        </row>
        <row r="3182">
          <cell r="A3182">
            <v>7935</v>
          </cell>
          <cell r="B3182" t="str">
            <v>Lambton TGS</v>
          </cell>
        </row>
        <row r="3183">
          <cell r="A3183">
            <v>7936</v>
          </cell>
          <cell r="B3183" t="str">
            <v>Lambton TS #2</v>
          </cell>
        </row>
        <row r="3184">
          <cell r="A3184">
            <v>7937</v>
          </cell>
          <cell r="B3184" t="str">
            <v>Lambton TS #2</v>
          </cell>
        </row>
        <row r="3185">
          <cell r="A3185">
            <v>7938</v>
          </cell>
          <cell r="B3185" t="str">
            <v>Lambton TS #2</v>
          </cell>
        </row>
        <row r="3186">
          <cell r="A3186">
            <v>7939</v>
          </cell>
          <cell r="B3186" t="str">
            <v>Lambton TS #2</v>
          </cell>
        </row>
        <row r="3187">
          <cell r="A3187">
            <v>7940</v>
          </cell>
          <cell r="B3187" t="str">
            <v>Lambton TGS</v>
          </cell>
        </row>
        <row r="3188">
          <cell r="A3188">
            <v>7941</v>
          </cell>
          <cell r="B3188" t="str">
            <v>Lambton TGS</v>
          </cell>
        </row>
        <row r="3189">
          <cell r="A3189">
            <v>7942</v>
          </cell>
          <cell r="B3189" t="str">
            <v>Lambton TGS</v>
          </cell>
        </row>
        <row r="3190">
          <cell r="A3190">
            <v>7943</v>
          </cell>
          <cell r="B3190" t="str">
            <v>Lambton TGS</v>
          </cell>
        </row>
        <row r="3191">
          <cell r="A3191">
            <v>7944</v>
          </cell>
          <cell r="B3191" t="str">
            <v>Lambton TGS</v>
          </cell>
        </row>
        <row r="3192">
          <cell r="A3192">
            <v>7945</v>
          </cell>
          <cell r="B3192" t="str">
            <v>Lambton TGS</v>
          </cell>
        </row>
        <row r="3193">
          <cell r="A3193">
            <v>7951</v>
          </cell>
          <cell r="B3193" t="str">
            <v>W.Windsor Power CGS</v>
          </cell>
        </row>
        <row r="3194">
          <cell r="A3194">
            <v>7952</v>
          </cell>
          <cell r="B3194" t="str">
            <v>W.Windsor Power CGS</v>
          </cell>
        </row>
        <row r="3195">
          <cell r="A3195">
            <v>7953</v>
          </cell>
          <cell r="B3195" t="str">
            <v>Windsor Transalt CGS</v>
          </cell>
        </row>
        <row r="3196">
          <cell r="A3196">
            <v>7954</v>
          </cell>
          <cell r="B3196" t="str">
            <v>TransAlta Energy CGS</v>
          </cell>
        </row>
        <row r="3197">
          <cell r="A3197">
            <v>7955</v>
          </cell>
          <cell r="B3197" t="str">
            <v>TransAlta Energy CGS</v>
          </cell>
        </row>
        <row r="3198">
          <cell r="A3198">
            <v>7956</v>
          </cell>
          <cell r="B3198" t="str">
            <v>TransAlta Energy CGS</v>
          </cell>
        </row>
        <row r="3199">
          <cell r="A3199">
            <v>7957</v>
          </cell>
          <cell r="B3199" t="str">
            <v>TransAlta Energy CGS</v>
          </cell>
        </row>
        <row r="3200">
          <cell r="A3200">
            <v>7958</v>
          </cell>
          <cell r="B3200" t="str">
            <v>TransAlta Energy CGS</v>
          </cell>
        </row>
        <row r="3201">
          <cell r="A3201">
            <v>7965</v>
          </cell>
          <cell r="B3201" t="str">
            <v>TransAlta Energy CGS</v>
          </cell>
        </row>
        <row r="3202">
          <cell r="A3202">
            <v>8000</v>
          </cell>
          <cell r="B3202" t="str">
            <v>Hanmer TS</v>
          </cell>
        </row>
        <row r="3203">
          <cell r="A3203">
            <v>8001</v>
          </cell>
          <cell r="B3203" t="str">
            <v>Pinard TS</v>
          </cell>
        </row>
        <row r="3204">
          <cell r="A3204">
            <v>8002</v>
          </cell>
          <cell r="B3204" t="str">
            <v>Porcupine TS</v>
          </cell>
        </row>
        <row r="3205">
          <cell r="A3205">
            <v>8100</v>
          </cell>
          <cell r="B3205" t="str">
            <v>Algoma TS</v>
          </cell>
        </row>
        <row r="3206">
          <cell r="A3206">
            <v>8101</v>
          </cell>
          <cell r="B3206" t="str">
            <v>Ansonville TS</v>
          </cell>
        </row>
        <row r="3207">
          <cell r="A3207">
            <v>8103</v>
          </cell>
          <cell r="B3207" t="str">
            <v>Dymond TS</v>
          </cell>
        </row>
        <row r="3208">
          <cell r="A3208">
            <v>8104</v>
          </cell>
          <cell r="B3208" t="str">
            <v>Hanmer TS</v>
          </cell>
        </row>
        <row r="3209">
          <cell r="A3209">
            <v>8105</v>
          </cell>
          <cell r="B3209" t="str">
            <v>Martindale TS</v>
          </cell>
        </row>
        <row r="3210">
          <cell r="A3210">
            <v>8106</v>
          </cell>
          <cell r="B3210" t="str">
            <v>Mississagi TS</v>
          </cell>
        </row>
        <row r="3211">
          <cell r="A3211">
            <v>8108</v>
          </cell>
          <cell r="B3211" t="str">
            <v>Otto Holden TS</v>
          </cell>
        </row>
        <row r="3212">
          <cell r="A3212">
            <v>8109</v>
          </cell>
          <cell r="B3212" t="str">
            <v>Pinard TS</v>
          </cell>
        </row>
        <row r="3213">
          <cell r="A3213">
            <v>8110</v>
          </cell>
          <cell r="B3213" t="str">
            <v>Porcupine TS</v>
          </cell>
        </row>
        <row r="3214">
          <cell r="A3214">
            <v>8112</v>
          </cell>
          <cell r="B3214" t="str">
            <v>Wawa TS</v>
          </cell>
        </row>
        <row r="3215">
          <cell r="A3215">
            <v>8113</v>
          </cell>
          <cell r="B3215" t="str">
            <v>Eddy JCT</v>
          </cell>
        </row>
        <row r="3216">
          <cell r="A3216">
            <v>8121</v>
          </cell>
          <cell r="B3216" t="str">
            <v>Aubrey Falls GS</v>
          </cell>
        </row>
        <row r="3217">
          <cell r="A3217">
            <v>8122</v>
          </cell>
          <cell r="B3217" t="str">
            <v>Aubrey Falls GS</v>
          </cell>
        </row>
        <row r="3218">
          <cell r="A3218">
            <v>8123</v>
          </cell>
          <cell r="B3218" t="str">
            <v>Abitibi Canyon GS</v>
          </cell>
        </row>
        <row r="3219">
          <cell r="A3219">
            <v>8124</v>
          </cell>
          <cell r="B3219" t="str">
            <v>Clarabelle JCT</v>
          </cell>
        </row>
        <row r="3220">
          <cell r="A3220">
            <v>8125</v>
          </cell>
          <cell r="B3220" t="str">
            <v>Clarabelle JCT</v>
          </cell>
        </row>
        <row r="3221">
          <cell r="A3221">
            <v>8126</v>
          </cell>
          <cell r="B3221" t="str">
            <v>Clarabelle TS</v>
          </cell>
        </row>
        <row r="3222">
          <cell r="A3222">
            <v>8127</v>
          </cell>
          <cell r="B3222" t="str">
            <v>Clarabelle TS</v>
          </cell>
        </row>
        <row r="3223">
          <cell r="A3223">
            <v>8128</v>
          </cell>
          <cell r="B3223" t="str">
            <v>Crystal Falls TS</v>
          </cell>
        </row>
        <row r="3224">
          <cell r="A3224">
            <v>8129</v>
          </cell>
          <cell r="B3224" t="str">
            <v>Crystal Falls TS</v>
          </cell>
        </row>
        <row r="3225">
          <cell r="A3225">
            <v>8130</v>
          </cell>
          <cell r="B3225" t="str">
            <v>Erg Resources JCT</v>
          </cell>
        </row>
        <row r="3226">
          <cell r="A3226">
            <v>8131</v>
          </cell>
          <cell r="B3226" t="str">
            <v>Erg Resources CTS</v>
          </cell>
        </row>
        <row r="3227">
          <cell r="A3227">
            <v>8132</v>
          </cell>
          <cell r="B3227" t="str">
            <v>Grant JCT</v>
          </cell>
        </row>
        <row r="3228">
          <cell r="A3228">
            <v>8133</v>
          </cell>
          <cell r="B3228" t="str">
            <v>Hanmer Parllel JCT B</v>
          </cell>
        </row>
        <row r="3229">
          <cell r="A3229">
            <v>8134</v>
          </cell>
          <cell r="B3229" t="str">
            <v>Hanmer Parllel JCT A</v>
          </cell>
        </row>
        <row r="3230">
          <cell r="A3230">
            <v>8135</v>
          </cell>
          <cell r="B3230" t="str">
            <v>Harmon JCT</v>
          </cell>
        </row>
        <row r="3231">
          <cell r="A3231">
            <v>8136</v>
          </cell>
          <cell r="B3231" t="str">
            <v>Harmon GS</v>
          </cell>
        </row>
        <row r="3232">
          <cell r="A3232">
            <v>8137</v>
          </cell>
          <cell r="B3232" t="str">
            <v>Inco #4 CTS</v>
          </cell>
        </row>
        <row r="3233">
          <cell r="A3233">
            <v>8138</v>
          </cell>
          <cell r="B3233" t="str">
            <v>Inco #4 CTS</v>
          </cell>
        </row>
        <row r="3234">
          <cell r="A3234">
            <v>8139</v>
          </cell>
          <cell r="B3234" t="str">
            <v>Kapuskasing TS</v>
          </cell>
        </row>
        <row r="3235">
          <cell r="A3235">
            <v>8140</v>
          </cell>
          <cell r="B3235" t="str">
            <v>O'brien JCT</v>
          </cell>
        </row>
        <row r="3236">
          <cell r="A3236">
            <v>8141</v>
          </cell>
          <cell r="B3236" t="str">
            <v>Kidd Creek Mine JCT</v>
          </cell>
        </row>
        <row r="3237">
          <cell r="A3237">
            <v>8142</v>
          </cell>
          <cell r="B3237" t="str">
            <v>Kidd Metsite CTS</v>
          </cell>
        </row>
        <row r="3238">
          <cell r="A3238">
            <v>8143</v>
          </cell>
          <cell r="B3238" t="str">
            <v>Kipling GS</v>
          </cell>
        </row>
        <row r="3239">
          <cell r="A3239">
            <v>8144</v>
          </cell>
          <cell r="B3239" t="str">
            <v>Little Long JCT</v>
          </cell>
        </row>
        <row r="3240">
          <cell r="A3240">
            <v>8145</v>
          </cell>
          <cell r="B3240" t="str">
            <v>Little Long JCT</v>
          </cell>
        </row>
        <row r="3241">
          <cell r="A3241">
            <v>8146</v>
          </cell>
          <cell r="B3241" t="str">
            <v>Little Long SS</v>
          </cell>
        </row>
        <row r="3242">
          <cell r="A3242">
            <v>8147</v>
          </cell>
          <cell r="B3242" t="str">
            <v>Lower Notch JCT</v>
          </cell>
        </row>
        <row r="3243">
          <cell r="A3243">
            <v>8148</v>
          </cell>
          <cell r="B3243" t="str">
            <v>Martindl Parll JCT B</v>
          </cell>
        </row>
        <row r="3244">
          <cell r="A3244">
            <v>8149</v>
          </cell>
          <cell r="B3244" t="str">
            <v>Martindl Parll JCT A</v>
          </cell>
        </row>
        <row r="3245">
          <cell r="A3245">
            <v>8150</v>
          </cell>
          <cell r="B3245" t="str">
            <v>Otter Rapids GS</v>
          </cell>
        </row>
        <row r="3246">
          <cell r="A3246">
            <v>8151</v>
          </cell>
          <cell r="B3246" t="str">
            <v>Pedley JCT</v>
          </cell>
        </row>
        <row r="3247">
          <cell r="A3247">
            <v>8152</v>
          </cell>
          <cell r="B3247" t="str">
            <v>Pinard JCT</v>
          </cell>
        </row>
        <row r="3248">
          <cell r="A3248">
            <v>8153</v>
          </cell>
          <cell r="B3248" t="str">
            <v>Smoky Falls SS</v>
          </cell>
        </row>
        <row r="3249">
          <cell r="A3249">
            <v>8154</v>
          </cell>
          <cell r="B3249" t="str">
            <v>TCPL Kapuskasing JCT</v>
          </cell>
        </row>
        <row r="3250">
          <cell r="A3250">
            <v>8155</v>
          </cell>
          <cell r="B3250" t="str">
            <v>Spruce Falls JCT</v>
          </cell>
        </row>
        <row r="3251">
          <cell r="A3251">
            <v>8156</v>
          </cell>
          <cell r="B3251" t="str">
            <v>Spruce Falls P&amp;P CTS</v>
          </cell>
        </row>
        <row r="3252">
          <cell r="A3252">
            <v>8157</v>
          </cell>
          <cell r="B3252" t="str">
            <v>Abitibi Price CTS</v>
          </cell>
        </row>
        <row r="3253">
          <cell r="A3253">
            <v>8158</v>
          </cell>
          <cell r="B3253" t="str">
            <v>Spruce Falls TS</v>
          </cell>
        </row>
        <row r="3254">
          <cell r="A3254">
            <v>8159</v>
          </cell>
          <cell r="B3254" t="str">
            <v>Inco Frd Stobie JCT</v>
          </cell>
        </row>
        <row r="3255">
          <cell r="A3255">
            <v>8160</v>
          </cell>
          <cell r="B3255" t="str">
            <v>Inco Frd Stobie JCT</v>
          </cell>
        </row>
        <row r="3256">
          <cell r="A3256">
            <v>8161</v>
          </cell>
          <cell r="B3256" t="str">
            <v>Inco Frd Stobie CTS</v>
          </cell>
        </row>
        <row r="3257">
          <cell r="A3257">
            <v>8162</v>
          </cell>
          <cell r="B3257" t="str">
            <v>Inco Frd Stobie CTS</v>
          </cell>
        </row>
        <row r="3258">
          <cell r="A3258">
            <v>8163</v>
          </cell>
          <cell r="B3258" t="str">
            <v>TCPL Kapuskasing JCT</v>
          </cell>
        </row>
        <row r="3259">
          <cell r="A3259">
            <v>8164</v>
          </cell>
          <cell r="B3259" t="str">
            <v>TCPL Kapuskasing CGS</v>
          </cell>
        </row>
        <row r="3260">
          <cell r="A3260">
            <v>8165</v>
          </cell>
          <cell r="B3260" t="str">
            <v>Trout Lake TS</v>
          </cell>
        </row>
        <row r="3261">
          <cell r="A3261">
            <v>8166</v>
          </cell>
          <cell r="B3261" t="str">
            <v>Trout Lake TS</v>
          </cell>
        </row>
        <row r="3262">
          <cell r="A3262">
            <v>8167</v>
          </cell>
          <cell r="B3262" t="str">
            <v>Wells GS</v>
          </cell>
        </row>
        <row r="3263">
          <cell r="A3263">
            <v>8168</v>
          </cell>
          <cell r="B3263" t="str">
            <v>Wells GS</v>
          </cell>
        </row>
        <row r="3264">
          <cell r="A3264">
            <v>8169</v>
          </cell>
          <cell r="B3264" t="str">
            <v>Widdifield SS</v>
          </cell>
        </row>
        <row r="3265">
          <cell r="A3265">
            <v>8170</v>
          </cell>
          <cell r="B3265" t="str">
            <v>Norpo Iroq. Fls JCT</v>
          </cell>
        </row>
        <row r="3266">
          <cell r="A3266">
            <v>8171</v>
          </cell>
          <cell r="B3266" t="str">
            <v>Norpo Iroq. Fls CGS</v>
          </cell>
        </row>
        <row r="3267">
          <cell r="A3267">
            <v>8172</v>
          </cell>
          <cell r="B3267" t="str">
            <v>TCPL North Bay JCT</v>
          </cell>
        </row>
        <row r="3268">
          <cell r="A3268">
            <v>8173</v>
          </cell>
          <cell r="B3268" t="str">
            <v>TCPL North Bay CGS</v>
          </cell>
        </row>
        <row r="3269">
          <cell r="A3269">
            <v>8174</v>
          </cell>
          <cell r="B3269" t="str">
            <v>P21G P8 JCT</v>
          </cell>
        </row>
        <row r="3270">
          <cell r="A3270">
            <v>8175</v>
          </cell>
          <cell r="B3270" t="str">
            <v>TCPL North Bay JCT</v>
          </cell>
        </row>
        <row r="3271">
          <cell r="A3271">
            <v>8216</v>
          </cell>
          <cell r="B3271" t="str">
            <v>Chapleau MTS</v>
          </cell>
        </row>
        <row r="3272">
          <cell r="A3272">
            <v>8217</v>
          </cell>
          <cell r="B3272" t="str">
            <v>Chapleau JCT</v>
          </cell>
        </row>
        <row r="3273">
          <cell r="A3273">
            <v>8218</v>
          </cell>
          <cell r="B3273" t="str">
            <v>Island Falls JCT</v>
          </cell>
        </row>
        <row r="3274">
          <cell r="A3274">
            <v>8219</v>
          </cell>
          <cell r="B3274" t="str">
            <v>Island Falls JCT</v>
          </cell>
        </row>
        <row r="3275">
          <cell r="A3275">
            <v>8220</v>
          </cell>
          <cell r="B3275" t="str">
            <v>Notre Developmnt CTS</v>
          </cell>
        </row>
        <row r="3276">
          <cell r="A3276">
            <v>8221</v>
          </cell>
          <cell r="B3276" t="str">
            <v>AED CO JCT</v>
          </cell>
        </row>
        <row r="3277">
          <cell r="A3277">
            <v>8223</v>
          </cell>
          <cell r="B3277" t="str">
            <v>Algoma TS</v>
          </cell>
        </row>
        <row r="3278">
          <cell r="A3278">
            <v>8224</v>
          </cell>
          <cell r="B3278" t="str">
            <v>Wawa TS</v>
          </cell>
        </row>
        <row r="3279">
          <cell r="A3279">
            <v>8225</v>
          </cell>
          <cell r="B3279" t="str">
            <v>Ansonville TS</v>
          </cell>
        </row>
        <row r="3280">
          <cell r="A3280">
            <v>8226</v>
          </cell>
          <cell r="B3280" t="str">
            <v>Aux Sauble CGS #1</v>
          </cell>
        </row>
        <row r="3281">
          <cell r="A3281">
            <v>8227</v>
          </cell>
          <cell r="B3281" t="str">
            <v>Baldwin JCT</v>
          </cell>
        </row>
        <row r="3282">
          <cell r="A3282">
            <v>8228</v>
          </cell>
          <cell r="B3282" t="str">
            <v>Barrick Gold JCT</v>
          </cell>
        </row>
        <row r="3283">
          <cell r="A3283">
            <v>8229</v>
          </cell>
          <cell r="B3283" t="str">
            <v>Barrick Gold CTS</v>
          </cell>
        </row>
        <row r="3284">
          <cell r="A3284">
            <v>8230</v>
          </cell>
          <cell r="B3284" t="str">
            <v>Blind River TS</v>
          </cell>
        </row>
        <row r="3285">
          <cell r="A3285">
            <v>8232</v>
          </cell>
          <cell r="B3285" t="str">
            <v>Cameron Falls JCT</v>
          </cell>
        </row>
        <row r="3286">
          <cell r="A3286">
            <v>8233</v>
          </cell>
          <cell r="B3286" t="str">
            <v>Abitibi Canyon SS</v>
          </cell>
        </row>
        <row r="3287">
          <cell r="A3287">
            <v>8234</v>
          </cell>
          <cell r="B3287" t="str">
            <v>Holloway Mine CTS</v>
          </cell>
        </row>
        <row r="3288">
          <cell r="A3288">
            <v>8235</v>
          </cell>
          <cell r="B3288" t="str">
            <v>Carmichael Falls JCT</v>
          </cell>
        </row>
        <row r="3289">
          <cell r="A3289">
            <v>8236</v>
          </cell>
          <cell r="B3289" t="str">
            <v>Carmichael Falls CGS</v>
          </cell>
        </row>
        <row r="3290">
          <cell r="A3290">
            <v>8237</v>
          </cell>
          <cell r="B3290" t="str">
            <v>Cassels JCT</v>
          </cell>
        </row>
        <row r="3291">
          <cell r="A3291">
            <v>8238</v>
          </cell>
          <cell r="B3291" t="str">
            <v>Copper Cliff JCT</v>
          </cell>
        </row>
        <row r="3292">
          <cell r="A3292">
            <v>8239</v>
          </cell>
          <cell r="B3292" t="str">
            <v>Copper Cliff JCT</v>
          </cell>
        </row>
        <row r="3293">
          <cell r="A3293">
            <v>8240</v>
          </cell>
          <cell r="B3293" t="str">
            <v>Copper Cliff CTS</v>
          </cell>
        </row>
        <row r="3294">
          <cell r="A3294">
            <v>8241</v>
          </cell>
          <cell r="B3294" t="str">
            <v>Chapleau DS</v>
          </cell>
        </row>
        <row r="3295">
          <cell r="A3295">
            <v>8242</v>
          </cell>
          <cell r="B3295" t="str">
            <v>Cobden JCT</v>
          </cell>
        </row>
        <row r="3296">
          <cell r="A3296">
            <v>8243</v>
          </cell>
          <cell r="B3296" t="str">
            <v>Cochrane MTS</v>
          </cell>
        </row>
        <row r="3297">
          <cell r="A3297">
            <v>8244</v>
          </cell>
          <cell r="B3297" t="str">
            <v>Cochrane West DS</v>
          </cell>
        </row>
        <row r="3298">
          <cell r="A3298">
            <v>8245</v>
          </cell>
          <cell r="B3298" t="str">
            <v>Commanda JCT</v>
          </cell>
        </row>
        <row r="3299">
          <cell r="A3299">
            <v>8246</v>
          </cell>
          <cell r="B3299" t="str">
            <v>Coniston TS</v>
          </cell>
        </row>
        <row r="3300">
          <cell r="A3300">
            <v>8247</v>
          </cell>
          <cell r="B3300" t="str">
            <v>Creighton JCT</v>
          </cell>
        </row>
        <row r="3301">
          <cell r="A3301">
            <v>8248</v>
          </cell>
          <cell r="B3301" t="str">
            <v>Crystal Falls TS</v>
          </cell>
        </row>
        <row r="3302">
          <cell r="A3302">
            <v>8249</v>
          </cell>
          <cell r="B3302" t="str">
            <v>Cutler JCT</v>
          </cell>
        </row>
        <row r="3303">
          <cell r="A3303">
            <v>8251</v>
          </cell>
          <cell r="B3303" t="str">
            <v>Dane JCT</v>
          </cell>
        </row>
        <row r="3304">
          <cell r="A3304">
            <v>8254</v>
          </cell>
          <cell r="B3304" t="str">
            <v>Dome Mines JCT</v>
          </cell>
        </row>
        <row r="3305">
          <cell r="A3305">
            <v>8255</v>
          </cell>
          <cell r="B3305" t="str">
            <v>Dome Mine CTS</v>
          </cell>
        </row>
        <row r="3306">
          <cell r="A3306">
            <v>8256</v>
          </cell>
          <cell r="B3306" t="str">
            <v>P7G JCT</v>
          </cell>
        </row>
        <row r="3307">
          <cell r="A3307">
            <v>8258</v>
          </cell>
          <cell r="B3307" t="str">
            <v>Dymond TS</v>
          </cell>
        </row>
        <row r="3308">
          <cell r="A3308">
            <v>8259</v>
          </cell>
          <cell r="B3308" t="str">
            <v>Ecstall JCT</v>
          </cell>
        </row>
        <row r="3309">
          <cell r="A3309">
            <v>8260</v>
          </cell>
          <cell r="B3309" t="str">
            <v>Dom Nairn Centre JCT</v>
          </cell>
        </row>
        <row r="3310">
          <cell r="A3310">
            <v>8261</v>
          </cell>
          <cell r="B3310" t="str">
            <v>Dom Nairn Centre CTS</v>
          </cell>
        </row>
        <row r="3311">
          <cell r="A3311">
            <v>8262</v>
          </cell>
          <cell r="B3311" t="str">
            <v>Eddy Espanola CGS</v>
          </cell>
        </row>
        <row r="3312">
          <cell r="A3312">
            <v>8263</v>
          </cell>
          <cell r="B3312" t="str">
            <v>Elliot Lake JCT</v>
          </cell>
        </row>
        <row r="3313">
          <cell r="A3313">
            <v>8264</v>
          </cell>
          <cell r="B3313" t="str">
            <v>Elliot Lake TS</v>
          </cell>
        </row>
        <row r="3314">
          <cell r="A3314">
            <v>8265</v>
          </cell>
          <cell r="B3314" t="str">
            <v>Elliot Lake DS</v>
          </cell>
        </row>
        <row r="3315">
          <cell r="A3315">
            <v>8266</v>
          </cell>
          <cell r="B3315" t="str">
            <v>Espanola JCT</v>
          </cell>
        </row>
        <row r="3316">
          <cell r="A3316">
            <v>8267</v>
          </cell>
          <cell r="B3316" t="str">
            <v>Espanola JCT A</v>
          </cell>
        </row>
        <row r="3317">
          <cell r="A3317">
            <v>8268</v>
          </cell>
          <cell r="B3317" t="str">
            <v>Espanola TS</v>
          </cell>
        </row>
        <row r="3318">
          <cell r="A3318">
            <v>8269</v>
          </cell>
          <cell r="B3318" t="str">
            <v>Ethel Lake JCT</v>
          </cell>
        </row>
        <row r="3319">
          <cell r="A3319">
            <v>8270</v>
          </cell>
          <cell r="B3319" t="str">
            <v>Extender Min. JCT</v>
          </cell>
        </row>
        <row r="3320">
          <cell r="A3320">
            <v>8271</v>
          </cell>
          <cell r="B3320" t="str">
            <v>Extender Min. CTS</v>
          </cell>
        </row>
        <row r="3321">
          <cell r="A3321">
            <v>8272</v>
          </cell>
          <cell r="B3321" t="str">
            <v>Falconbridge JCT</v>
          </cell>
        </row>
        <row r="3322">
          <cell r="A3322">
            <v>8273</v>
          </cell>
          <cell r="B3322" t="str">
            <v>D2L STR 409 JCT</v>
          </cell>
        </row>
        <row r="3323">
          <cell r="A3323">
            <v>8274</v>
          </cell>
          <cell r="B3323" t="str">
            <v>Falconbri Lindsl CTS</v>
          </cell>
        </row>
        <row r="3324">
          <cell r="A3324">
            <v>8275</v>
          </cell>
          <cell r="B3324" t="str">
            <v>Loc'by Falconbri CTS</v>
          </cell>
        </row>
        <row r="3325">
          <cell r="A3325">
            <v>8276</v>
          </cell>
          <cell r="B3325" t="str">
            <v>Falconbridge TS</v>
          </cell>
        </row>
        <row r="3326">
          <cell r="A3326">
            <v>8277</v>
          </cell>
          <cell r="B3326" t="str">
            <v>Falconbri Smeltr CTS</v>
          </cell>
        </row>
        <row r="3327">
          <cell r="A3327">
            <v>8278</v>
          </cell>
          <cell r="B3327" t="str">
            <v>Fauquier JCT</v>
          </cell>
        </row>
        <row r="3328">
          <cell r="A3328">
            <v>8279</v>
          </cell>
          <cell r="B3328" t="str">
            <v>Fauquier DS</v>
          </cell>
        </row>
        <row r="3329">
          <cell r="A3329">
            <v>8280</v>
          </cell>
          <cell r="B3329" t="str">
            <v>Fournier JCT</v>
          </cell>
        </row>
        <row r="3330">
          <cell r="A3330">
            <v>8281</v>
          </cell>
          <cell r="B3330" t="str">
            <v>Pamour JCT</v>
          </cell>
        </row>
        <row r="3331">
          <cell r="A3331">
            <v>8282</v>
          </cell>
          <cell r="B3331" t="str">
            <v>Royal Oak CTS</v>
          </cell>
        </row>
        <row r="3332">
          <cell r="A3332">
            <v>8283</v>
          </cell>
          <cell r="B3332" t="str">
            <v>Gowganda DS</v>
          </cell>
        </row>
        <row r="3333">
          <cell r="A3333">
            <v>8284</v>
          </cell>
          <cell r="B3333" t="str">
            <v>Cassels 2 JCT</v>
          </cell>
        </row>
        <row r="3334">
          <cell r="A3334">
            <v>8285</v>
          </cell>
          <cell r="B3334" t="str">
            <v>Cassels 2 JCT</v>
          </cell>
        </row>
        <row r="3335">
          <cell r="A3335">
            <v>8286</v>
          </cell>
          <cell r="B3335" t="str">
            <v>Gull Lake North JCT</v>
          </cell>
        </row>
        <row r="3336">
          <cell r="A3336">
            <v>8287</v>
          </cell>
          <cell r="B3336" t="str">
            <v>Hearst TS</v>
          </cell>
        </row>
        <row r="3337">
          <cell r="A3337">
            <v>8288</v>
          </cell>
          <cell r="B3337" t="str">
            <v>Herridge Lake DS</v>
          </cell>
        </row>
        <row r="3338">
          <cell r="A3338">
            <v>8289</v>
          </cell>
          <cell r="B3338" t="str">
            <v>Hollingsworth SS</v>
          </cell>
        </row>
        <row r="3339">
          <cell r="A3339">
            <v>8290</v>
          </cell>
          <cell r="B3339" t="str">
            <v>Hoyle JCT</v>
          </cell>
        </row>
        <row r="3340">
          <cell r="A3340">
            <v>8291</v>
          </cell>
          <cell r="B3340" t="str">
            <v>Hoyle DS</v>
          </cell>
        </row>
        <row r="3341">
          <cell r="A3341">
            <v>8292</v>
          </cell>
          <cell r="B3341" t="str">
            <v>Hunta SS</v>
          </cell>
        </row>
        <row r="3342">
          <cell r="A3342">
            <v>8293</v>
          </cell>
          <cell r="B3342" t="str">
            <v>Hunta C2HC3H JCT</v>
          </cell>
        </row>
        <row r="3343">
          <cell r="A3343">
            <v>8294</v>
          </cell>
          <cell r="B3343" t="str">
            <v>Hunta C2HC3H JCT</v>
          </cell>
        </row>
        <row r="3344">
          <cell r="A3344">
            <v>8295</v>
          </cell>
          <cell r="B3344" t="str">
            <v>IPB Casey JCT</v>
          </cell>
        </row>
        <row r="3345">
          <cell r="A3345">
            <v>8296</v>
          </cell>
          <cell r="B3345" t="str">
            <v>IPB La Cave JCT</v>
          </cell>
        </row>
        <row r="3346">
          <cell r="A3346">
            <v>8298</v>
          </cell>
          <cell r="B3346" t="str">
            <v>Iroquois Falls JCT</v>
          </cell>
        </row>
        <row r="3347">
          <cell r="A3347">
            <v>8299</v>
          </cell>
          <cell r="B3347" t="str">
            <v>Abitib Con Iroq CTS</v>
          </cell>
        </row>
        <row r="3348">
          <cell r="A3348">
            <v>8300</v>
          </cell>
          <cell r="B3348" t="str">
            <v>Iroquois Falls DS</v>
          </cell>
        </row>
        <row r="3349">
          <cell r="A3349">
            <v>8301</v>
          </cell>
          <cell r="B3349" t="str">
            <v>Iroquois Fls DS JCT</v>
          </cell>
        </row>
        <row r="3350">
          <cell r="A3350">
            <v>8302</v>
          </cell>
          <cell r="B3350" t="str">
            <v>Abitib Con Iroq CTS</v>
          </cell>
        </row>
        <row r="3351">
          <cell r="A3351">
            <v>8303</v>
          </cell>
          <cell r="B3351" t="str">
            <v>Island Falls SS</v>
          </cell>
        </row>
        <row r="3352">
          <cell r="A3352">
            <v>8304</v>
          </cell>
          <cell r="B3352" t="str">
            <v>Island Falls CGS</v>
          </cell>
        </row>
        <row r="3353">
          <cell r="A3353">
            <v>8305</v>
          </cell>
          <cell r="B3353" t="str">
            <v>Kinross JCT</v>
          </cell>
        </row>
        <row r="3354">
          <cell r="A3354">
            <v>8306</v>
          </cell>
          <cell r="B3354" t="str">
            <v>Kinross CTS</v>
          </cell>
        </row>
        <row r="3355">
          <cell r="A3355">
            <v>8307</v>
          </cell>
          <cell r="B3355" t="str">
            <v>Inco Victor Mine CTS</v>
          </cell>
        </row>
        <row r="3356">
          <cell r="A3356">
            <v>8308</v>
          </cell>
          <cell r="B3356" t="str">
            <v>Hunta SS</v>
          </cell>
        </row>
        <row r="3357">
          <cell r="A3357">
            <v>8309</v>
          </cell>
          <cell r="B3357" t="str">
            <v>Nordfibre CTS</v>
          </cell>
        </row>
        <row r="3358">
          <cell r="A3358">
            <v>8310</v>
          </cell>
          <cell r="B3358" t="str">
            <v>Kam Kotia DS</v>
          </cell>
        </row>
        <row r="3359">
          <cell r="A3359">
            <v>8312</v>
          </cell>
          <cell r="B3359" t="str">
            <v>Kapuskasing TS</v>
          </cell>
        </row>
        <row r="3360">
          <cell r="A3360">
            <v>8313</v>
          </cell>
          <cell r="B3360" t="str">
            <v>Kapuskasing TS</v>
          </cell>
        </row>
        <row r="3361">
          <cell r="A3361">
            <v>8314</v>
          </cell>
          <cell r="B3361" t="str">
            <v>Kapuskasing TS</v>
          </cell>
        </row>
        <row r="3362">
          <cell r="A3362">
            <v>8315</v>
          </cell>
          <cell r="B3362" t="str">
            <v>Kidd Creek Mine JCT</v>
          </cell>
        </row>
        <row r="3363">
          <cell r="A3363">
            <v>8316</v>
          </cell>
          <cell r="B3363" t="str">
            <v>Kidd Minesite CTS</v>
          </cell>
        </row>
        <row r="3364">
          <cell r="A3364">
            <v>8317</v>
          </cell>
          <cell r="B3364" t="str">
            <v>Kidd Contractor CTS</v>
          </cell>
        </row>
        <row r="3365">
          <cell r="A3365">
            <v>8318</v>
          </cell>
          <cell r="B3365" t="str">
            <v>Kidd Zinc Refin CTS</v>
          </cell>
        </row>
        <row r="3366">
          <cell r="A3366">
            <v>8319</v>
          </cell>
          <cell r="B3366" t="str">
            <v>Kidd Metsite CTS</v>
          </cell>
        </row>
        <row r="3367">
          <cell r="A3367">
            <v>8321</v>
          </cell>
          <cell r="B3367" t="str">
            <v>Kirkland Lake TS</v>
          </cell>
        </row>
        <row r="3368">
          <cell r="A3368">
            <v>8322</v>
          </cell>
          <cell r="B3368" t="str">
            <v>Kirkland Lake TS</v>
          </cell>
        </row>
        <row r="3369">
          <cell r="A3369">
            <v>8323</v>
          </cell>
          <cell r="B3369" t="str">
            <v>Macassa Mine JCT</v>
          </cell>
        </row>
        <row r="3370">
          <cell r="A3370">
            <v>8324</v>
          </cell>
          <cell r="B3370" t="str">
            <v>Laforest Road DS</v>
          </cell>
        </row>
        <row r="3371">
          <cell r="A3371">
            <v>8325</v>
          </cell>
          <cell r="B3371" t="str">
            <v>Nickel Basin JCT</v>
          </cell>
        </row>
        <row r="3372">
          <cell r="A3372">
            <v>8326</v>
          </cell>
          <cell r="B3372" t="str">
            <v>Larchwood TS</v>
          </cell>
        </row>
        <row r="3373">
          <cell r="A3373">
            <v>8328</v>
          </cell>
          <cell r="B3373" t="str">
            <v>Tembec JCT</v>
          </cell>
        </row>
        <row r="3374">
          <cell r="A3374">
            <v>8329</v>
          </cell>
          <cell r="B3374" t="str">
            <v>Tembec CGS</v>
          </cell>
        </row>
        <row r="3375">
          <cell r="A3375">
            <v>8330</v>
          </cell>
          <cell r="B3375" t="str">
            <v>Macassa #3 JCT</v>
          </cell>
        </row>
        <row r="3376">
          <cell r="A3376">
            <v>8331</v>
          </cell>
          <cell r="B3376" t="str">
            <v>Macassa #3 CTS</v>
          </cell>
        </row>
        <row r="3377">
          <cell r="A3377">
            <v>8332</v>
          </cell>
          <cell r="B3377" t="str">
            <v>Manitoulin TS</v>
          </cell>
        </row>
        <row r="3378">
          <cell r="A3378">
            <v>8333</v>
          </cell>
          <cell r="B3378" t="str">
            <v>Marten River JCT</v>
          </cell>
        </row>
        <row r="3379">
          <cell r="A3379">
            <v>8334</v>
          </cell>
          <cell r="B3379" t="str">
            <v>Martindale TS</v>
          </cell>
        </row>
        <row r="3380">
          <cell r="A3380">
            <v>8335</v>
          </cell>
          <cell r="B3380" t="str">
            <v>Massey JCT</v>
          </cell>
        </row>
        <row r="3381">
          <cell r="A3381">
            <v>8336</v>
          </cell>
          <cell r="B3381" t="str">
            <v>Massey DS</v>
          </cell>
        </row>
        <row r="3382">
          <cell r="A3382">
            <v>8337</v>
          </cell>
          <cell r="B3382" t="str">
            <v>Matachewan JCT</v>
          </cell>
        </row>
        <row r="3383">
          <cell r="A3383">
            <v>8338</v>
          </cell>
          <cell r="B3383" t="str">
            <v>McCrea JCT</v>
          </cell>
        </row>
        <row r="3384">
          <cell r="A3384">
            <v>8339</v>
          </cell>
          <cell r="B3384" t="str">
            <v>Macassa Mine CTS</v>
          </cell>
        </row>
        <row r="3385">
          <cell r="A3385">
            <v>8340</v>
          </cell>
          <cell r="B3385" t="str">
            <v>Monteith DS</v>
          </cell>
        </row>
        <row r="3386">
          <cell r="A3386">
            <v>8342</v>
          </cell>
          <cell r="B3386" t="str">
            <v>Laforest Road JCT</v>
          </cell>
        </row>
        <row r="3387">
          <cell r="A3387">
            <v>8343</v>
          </cell>
          <cell r="B3387" t="str">
            <v>Moosonee DS</v>
          </cell>
        </row>
        <row r="3388">
          <cell r="A3388">
            <v>8344</v>
          </cell>
          <cell r="B3388" t="str">
            <v>North Bay TS</v>
          </cell>
        </row>
        <row r="3389">
          <cell r="A3389">
            <v>8345</v>
          </cell>
          <cell r="B3389" t="str">
            <v>Nine Mile JCT</v>
          </cell>
        </row>
        <row r="3390">
          <cell r="A3390">
            <v>8346</v>
          </cell>
          <cell r="B3390" t="str">
            <v>Nine Mile JCT</v>
          </cell>
        </row>
        <row r="3391">
          <cell r="A3391">
            <v>8347</v>
          </cell>
          <cell r="B3391" t="str">
            <v>Power JCT</v>
          </cell>
        </row>
        <row r="3392">
          <cell r="A3392">
            <v>8348</v>
          </cell>
          <cell r="B3392" t="str">
            <v>Norpo Cochrane CGS</v>
          </cell>
        </row>
        <row r="3393">
          <cell r="A3393">
            <v>8349</v>
          </cell>
          <cell r="B3393" t="str">
            <v>North Shore DS</v>
          </cell>
        </row>
        <row r="3394">
          <cell r="A3394">
            <v>8351</v>
          </cell>
          <cell r="B3394" t="str">
            <v>Brake Parts Inc CTS</v>
          </cell>
        </row>
        <row r="3395">
          <cell r="A3395">
            <v>8352</v>
          </cell>
          <cell r="B3395" t="str">
            <v>Gull Lake South JCT</v>
          </cell>
        </row>
        <row r="3396">
          <cell r="A3396">
            <v>8353</v>
          </cell>
          <cell r="B3396" t="str">
            <v>Gull Lake South JCT</v>
          </cell>
        </row>
        <row r="3397">
          <cell r="A3397">
            <v>8354</v>
          </cell>
          <cell r="B3397" t="str">
            <v>NorpoKirkland Lk CGS</v>
          </cell>
        </row>
        <row r="3398">
          <cell r="A3398">
            <v>8355</v>
          </cell>
          <cell r="B3398" t="str">
            <v>NorpoKirkland Lk CGS</v>
          </cell>
        </row>
        <row r="3399">
          <cell r="A3399">
            <v>8356</v>
          </cell>
          <cell r="B3399" t="str">
            <v>Cochrane West JCT</v>
          </cell>
        </row>
        <row r="3400">
          <cell r="A3400">
            <v>8357</v>
          </cell>
          <cell r="B3400" t="str">
            <v>Ogden JCT</v>
          </cell>
        </row>
        <row r="3401">
          <cell r="A3401">
            <v>8358</v>
          </cell>
          <cell r="B3401" t="str">
            <v>Onaping JCT</v>
          </cell>
        </row>
        <row r="3402">
          <cell r="A3402">
            <v>8359</v>
          </cell>
          <cell r="B3402" t="str">
            <v>Otter Rapids GS</v>
          </cell>
        </row>
        <row r="3403">
          <cell r="A3403">
            <v>8360</v>
          </cell>
          <cell r="B3403" t="str">
            <v>Otto Holden TS</v>
          </cell>
        </row>
        <row r="3404">
          <cell r="A3404">
            <v>8361</v>
          </cell>
          <cell r="B3404" t="str">
            <v>Fournier JCT</v>
          </cell>
        </row>
        <row r="3405">
          <cell r="A3405">
            <v>8362</v>
          </cell>
          <cell r="B3405" t="str">
            <v>Pamour Porcupine JCT</v>
          </cell>
        </row>
        <row r="3406">
          <cell r="A3406">
            <v>8363</v>
          </cell>
          <cell r="B3406" t="str">
            <v>Fournier JCT</v>
          </cell>
        </row>
        <row r="3407">
          <cell r="A3407">
            <v>8365</v>
          </cell>
          <cell r="B3407" t="str">
            <v>Porcupine TS</v>
          </cell>
        </row>
        <row r="3408">
          <cell r="A3408">
            <v>8366</v>
          </cell>
          <cell r="B3408" t="str">
            <v>Potter JCT</v>
          </cell>
        </row>
        <row r="3409">
          <cell r="A3409">
            <v>8367</v>
          </cell>
          <cell r="B3409" t="str">
            <v>Tunis CGS</v>
          </cell>
        </row>
        <row r="3410">
          <cell r="A3410">
            <v>8368</v>
          </cell>
          <cell r="B3410" t="str">
            <v>Quirke Lake JCT</v>
          </cell>
        </row>
        <row r="3411">
          <cell r="A3411">
            <v>8369</v>
          </cell>
          <cell r="B3411" t="str">
            <v>Quirke Lake JCT</v>
          </cell>
        </row>
        <row r="3412">
          <cell r="A3412">
            <v>8371</v>
          </cell>
          <cell r="B3412" t="str">
            <v>Ramore TS</v>
          </cell>
        </row>
        <row r="3413">
          <cell r="A3413">
            <v>8372</v>
          </cell>
          <cell r="B3413" t="str">
            <v>Rayner GS</v>
          </cell>
        </row>
        <row r="3414">
          <cell r="A3414">
            <v>8373</v>
          </cell>
          <cell r="B3414" t="str">
            <v>Red Rock GS</v>
          </cell>
        </row>
        <row r="3415">
          <cell r="A3415">
            <v>8374</v>
          </cell>
          <cell r="B3415" t="str">
            <v>Smooth Rock Fals JCT</v>
          </cell>
        </row>
        <row r="3416">
          <cell r="A3416">
            <v>8375</v>
          </cell>
          <cell r="B3416" t="str">
            <v>Reiss Lime JCT</v>
          </cell>
        </row>
        <row r="3417">
          <cell r="A3417">
            <v>8376</v>
          </cell>
          <cell r="B3417" t="str">
            <v>N.Lime Of Can. CTS</v>
          </cell>
        </row>
        <row r="3418">
          <cell r="A3418">
            <v>8377</v>
          </cell>
          <cell r="B3418" t="str">
            <v>Serpent River JCT</v>
          </cell>
        </row>
        <row r="3419">
          <cell r="A3419">
            <v>8378</v>
          </cell>
          <cell r="B3419" t="str">
            <v>Serpent CGS</v>
          </cell>
        </row>
        <row r="3420">
          <cell r="A3420">
            <v>8380</v>
          </cell>
          <cell r="B3420" t="str">
            <v>Shiningtree DS</v>
          </cell>
        </row>
        <row r="3421">
          <cell r="A3421">
            <v>8381</v>
          </cell>
          <cell r="B3421" t="str">
            <v>Smooth Rock Falls DS</v>
          </cell>
        </row>
        <row r="3422">
          <cell r="A3422">
            <v>8382</v>
          </cell>
          <cell r="B3422" t="str">
            <v>Sowerby JCT</v>
          </cell>
        </row>
        <row r="3423">
          <cell r="A3423">
            <v>8383</v>
          </cell>
          <cell r="B3423" t="str">
            <v>Sowerby DS</v>
          </cell>
        </row>
        <row r="3424">
          <cell r="A3424">
            <v>8384</v>
          </cell>
          <cell r="B3424" t="str">
            <v>Spanish DS</v>
          </cell>
        </row>
        <row r="3425">
          <cell r="A3425">
            <v>8385</v>
          </cell>
          <cell r="B3425" t="str">
            <v>Spruce Falls JCT</v>
          </cell>
        </row>
        <row r="3426">
          <cell r="A3426">
            <v>8386</v>
          </cell>
          <cell r="B3426" t="str">
            <v>Spruce Falls TS</v>
          </cell>
        </row>
        <row r="3427">
          <cell r="A3427">
            <v>8387</v>
          </cell>
          <cell r="B3427" t="str">
            <v>Spruce Falls P&amp;P CTS</v>
          </cell>
        </row>
        <row r="3428">
          <cell r="A3428">
            <v>8388</v>
          </cell>
          <cell r="B3428" t="str">
            <v>Spruce Falls P&amp;P CTS</v>
          </cell>
        </row>
        <row r="3429">
          <cell r="A3429">
            <v>8389</v>
          </cell>
          <cell r="B3429" t="str">
            <v>Spruce Falls TS</v>
          </cell>
        </row>
        <row r="3430">
          <cell r="A3430">
            <v>8390</v>
          </cell>
          <cell r="B3430" t="str">
            <v>Onaping Area M&amp;M CTS</v>
          </cell>
        </row>
        <row r="3431">
          <cell r="A3431">
            <v>8391</v>
          </cell>
          <cell r="B3431" t="str">
            <v>Strathy JCT</v>
          </cell>
        </row>
        <row r="3432">
          <cell r="A3432">
            <v>8392</v>
          </cell>
          <cell r="B3432" t="str">
            <v>Striker DS</v>
          </cell>
        </row>
        <row r="3433">
          <cell r="A3433">
            <v>8393</v>
          </cell>
          <cell r="B3433" t="str">
            <v>Sudbury JCT</v>
          </cell>
        </row>
        <row r="3434">
          <cell r="A3434">
            <v>8394</v>
          </cell>
          <cell r="B3434" t="str">
            <v>H9K 127A JCT</v>
          </cell>
        </row>
        <row r="3435">
          <cell r="A3435">
            <v>8395</v>
          </cell>
          <cell r="B3435" t="str">
            <v>Temagami DS</v>
          </cell>
        </row>
        <row r="3436">
          <cell r="A3436">
            <v>8396</v>
          </cell>
          <cell r="B3436" t="str">
            <v>Timmins TS</v>
          </cell>
        </row>
        <row r="3437">
          <cell r="A3437">
            <v>8397</v>
          </cell>
          <cell r="B3437" t="str">
            <v>Timmins TS</v>
          </cell>
        </row>
        <row r="3438">
          <cell r="A3438">
            <v>8398</v>
          </cell>
          <cell r="B3438" t="str">
            <v>Tisdale JCT</v>
          </cell>
        </row>
        <row r="3439">
          <cell r="A3439">
            <v>8399</v>
          </cell>
          <cell r="B3439" t="str">
            <v>Turbine JCT</v>
          </cell>
        </row>
        <row r="3440">
          <cell r="A3440">
            <v>8400</v>
          </cell>
          <cell r="B3440" t="str">
            <v>Elk Lake JCT</v>
          </cell>
        </row>
        <row r="3441">
          <cell r="A3441">
            <v>8401</v>
          </cell>
          <cell r="B3441" t="str">
            <v>Upper Notch JCT</v>
          </cell>
        </row>
        <row r="3442">
          <cell r="A3442">
            <v>8402</v>
          </cell>
          <cell r="B3442" t="str">
            <v>Vermillion JCT</v>
          </cell>
        </row>
        <row r="3443">
          <cell r="A3443">
            <v>8403</v>
          </cell>
          <cell r="B3443" t="str">
            <v>Verner JCT</v>
          </cell>
        </row>
        <row r="3444">
          <cell r="A3444">
            <v>8404</v>
          </cell>
          <cell r="B3444" t="str">
            <v>Verner DS</v>
          </cell>
        </row>
        <row r="3445">
          <cell r="A3445">
            <v>8405</v>
          </cell>
          <cell r="B3445" t="str">
            <v>Warkus JCT</v>
          </cell>
        </row>
        <row r="3446">
          <cell r="A3446">
            <v>8406</v>
          </cell>
          <cell r="B3446" t="str">
            <v>Warren DS</v>
          </cell>
        </row>
        <row r="3447">
          <cell r="A3447">
            <v>8407</v>
          </cell>
          <cell r="B3447" t="str">
            <v>Weston Lake DS</v>
          </cell>
        </row>
        <row r="3448">
          <cell r="A3448">
            <v>8408</v>
          </cell>
          <cell r="B3448" t="str">
            <v>Whitefish DS</v>
          </cell>
        </row>
        <row r="3449">
          <cell r="A3449">
            <v>8410</v>
          </cell>
          <cell r="B3449" t="str">
            <v>Spruce Falls P&amp;P CTS</v>
          </cell>
        </row>
        <row r="3450">
          <cell r="A3450">
            <v>8411</v>
          </cell>
          <cell r="B3450" t="str">
            <v>Hunta H9K JCT</v>
          </cell>
        </row>
        <row r="3451">
          <cell r="A3451">
            <v>8412</v>
          </cell>
          <cell r="B3451" t="str">
            <v>Hunta SS</v>
          </cell>
        </row>
        <row r="3452">
          <cell r="A3452">
            <v>8413</v>
          </cell>
          <cell r="B3452" t="str">
            <v>Hunta SS</v>
          </cell>
        </row>
        <row r="3453">
          <cell r="A3453">
            <v>8414</v>
          </cell>
          <cell r="B3453" t="str">
            <v>Herridge Lake JCT</v>
          </cell>
        </row>
        <row r="3454">
          <cell r="A3454">
            <v>8415</v>
          </cell>
          <cell r="B3454" t="str">
            <v>Herridge Lake JCT</v>
          </cell>
        </row>
        <row r="3455">
          <cell r="A3455">
            <v>8417</v>
          </cell>
          <cell r="B3455" t="str">
            <v>Kapuskasing TS</v>
          </cell>
        </row>
        <row r="3456">
          <cell r="A3456">
            <v>8418</v>
          </cell>
          <cell r="B3456" t="str">
            <v>Espanola JCT</v>
          </cell>
        </row>
        <row r="3457">
          <cell r="A3457">
            <v>8419</v>
          </cell>
          <cell r="B3457" t="str">
            <v>Baldwin JCT</v>
          </cell>
        </row>
        <row r="3458">
          <cell r="A3458">
            <v>8420</v>
          </cell>
          <cell r="B3458" t="str">
            <v>Ecstall JCT</v>
          </cell>
        </row>
        <row r="3459">
          <cell r="A3459">
            <v>8422</v>
          </cell>
          <cell r="B3459" t="str">
            <v>Kidd Creek Mine JCT</v>
          </cell>
        </row>
        <row r="3460">
          <cell r="A3460">
            <v>8424</v>
          </cell>
          <cell r="B3460" t="str">
            <v>Turbine JCT</v>
          </cell>
        </row>
        <row r="3461">
          <cell r="A3461">
            <v>8426</v>
          </cell>
          <cell r="B3461" t="str">
            <v>Martindale TS</v>
          </cell>
        </row>
        <row r="3462">
          <cell r="A3462">
            <v>8427</v>
          </cell>
          <cell r="B3462" t="str">
            <v>Abitibi Price CTS</v>
          </cell>
        </row>
        <row r="3463">
          <cell r="A3463">
            <v>8428</v>
          </cell>
          <cell r="B3463" t="str">
            <v>Iroquois Falls JCT</v>
          </cell>
        </row>
        <row r="3464">
          <cell r="A3464">
            <v>8430</v>
          </cell>
          <cell r="B3464" t="str">
            <v>Nagagami CGS</v>
          </cell>
        </row>
        <row r="3465">
          <cell r="A3465">
            <v>8431</v>
          </cell>
          <cell r="B3465" t="str">
            <v>Nagagami CSS</v>
          </cell>
        </row>
        <row r="3466">
          <cell r="A3466">
            <v>8432</v>
          </cell>
          <cell r="B3466" t="str">
            <v>Long Slt. Rapids CGS</v>
          </cell>
        </row>
        <row r="3467">
          <cell r="A3467">
            <v>8433</v>
          </cell>
          <cell r="B3467" t="str">
            <v>Wharncliffe DS</v>
          </cell>
        </row>
        <row r="3468">
          <cell r="A3468">
            <v>8434</v>
          </cell>
          <cell r="B3468" t="str">
            <v>Long Slt. Rapids CSS</v>
          </cell>
        </row>
        <row r="3469">
          <cell r="A3469">
            <v>8436</v>
          </cell>
          <cell r="B3469" t="str">
            <v>Echo B. Aquarius JCT</v>
          </cell>
        </row>
        <row r="3470">
          <cell r="A3470">
            <v>8437</v>
          </cell>
          <cell r="B3470" t="str">
            <v>Echo B. Aquarius CTS</v>
          </cell>
        </row>
        <row r="3471">
          <cell r="A3471">
            <v>8438</v>
          </cell>
          <cell r="B3471" t="str">
            <v>TCPL Calstock CGS</v>
          </cell>
        </row>
        <row r="3472">
          <cell r="A3472">
            <v>8439</v>
          </cell>
          <cell r="B3472" t="str">
            <v>TCPL Calstock CSS</v>
          </cell>
        </row>
        <row r="3473">
          <cell r="A3473">
            <v>8440</v>
          </cell>
          <cell r="B3473" t="str">
            <v>Onakawana CTS</v>
          </cell>
        </row>
        <row r="3474">
          <cell r="A3474">
            <v>8441</v>
          </cell>
          <cell r="B3474" t="str">
            <v>Renison CTS</v>
          </cell>
        </row>
        <row r="3475">
          <cell r="A3475">
            <v>8442</v>
          </cell>
          <cell r="B3475" t="str">
            <v>Kidd Minesite CTS</v>
          </cell>
        </row>
        <row r="3476">
          <cell r="A3476">
            <v>8443</v>
          </cell>
          <cell r="B3476" t="str">
            <v>C2H C3H TWR 55 JCT</v>
          </cell>
        </row>
        <row r="3477">
          <cell r="A3477">
            <v>8444</v>
          </cell>
          <cell r="B3477" t="str">
            <v>C2H C3H TWR 55 JCT</v>
          </cell>
        </row>
        <row r="3478">
          <cell r="A3478">
            <v>8445</v>
          </cell>
          <cell r="B3478" t="str">
            <v>Greenwater Pr Pk JCT</v>
          </cell>
        </row>
        <row r="3479">
          <cell r="A3479">
            <v>8446</v>
          </cell>
          <cell r="B3479" t="str">
            <v>Greenwater Pr Pk JCT</v>
          </cell>
        </row>
        <row r="3480">
          <cell r="A3480">
            <v>8447</v>
          </cell>
          <cell r="B3480" t="str">
            <v>Blind River TS JCT</v>
          </cell>
        </row>
        <row r="3481">
          <cell r="A3481">
            <v>8448</v>
          </cell>
          <cell r="B3481" t="str">
            <v>C2H C3H TWR 55 JCT</v>
          </cell>
        </row>
        <row r="3482">
          <cell r="A3482">
            <v>8449</v>
          </cell>
          <cell r="B3482" t="str">
            <v>C2H C3H TWR 55 JCT</v>
          </cell>
        </row>
        <row r="3483">
          <cell r="A3483">
            <v>8450</v>
          </cell>
          <cell r="B3483" t="str">
            <v>Island Falls JCT</v>
          </cell>
        </row>
        <row r="3484">
          <cell r="A3484">
            <v>8451</v>
          </cell>
          <cell r="B3484" t="str">
            <v>Island Falls JCT</v>
          </cell>
        </row>
        <row r="3485">
          <cell r="A3485">
            <v>8452</v>
          </cell>
          <cell r="B3485" t="str">
            <v>Greenwater Pr Pk JCT</v>
          </cell>
        </row>
        <row r="3486">
          <cell r="A3486">
            <v>8453</v>
          </cell>
          <cell r="B3486" t="str">
            <v>Greenwater Pr Pk JCT</v>
          </cell>
        </row>
        <row r="3487">
          <cell r="A3487">
            <v>8454</v>
          </cell>
          <cell r="B3487" t="str">
            <v>Hunta C2HC3H JCT</v>
          </cell>
        </row>
        <row r="3488">
          <cell r="A3488">
            <v>8455</v>
          </cell>
          <cell r="B3488" t="str">
            <v>Hunta C2HC3H JCT</v>
          </cell>
        </row>
        <row r="3489">
          <cell r="A3489">
            <v>8503</v>
          </cell>
          <cell r="B3489" t="str">
            <v>Blezard Valley JCT</v>
          </cell>
        </row>
        <row r="3490">
          <cell r="A3490">
            <v>8505</v>
          </cell>
          <cell r="B3490" t="str">
            <v>Copper Cliff JCT</v>
          </cell>
        </row>
        <row r="3491">
          <cell r="A3491">
            <v>8506</v>
          </cell>
          <cell r="B3491" t="str">
            <v>Copper Cliff JCT</v>
          </cell>
        </row>
        <row r="3492">
          <cell r="A3492">
            <v>8507</v>
          </cell>
          <cell r="B3492" t="str">
            <v>Copper Cliff JCT A</v>
          </cell>
        </row>
        <row r="3493">
          <cell r="A3493">
            <v>8508</v>
          </cell>
          <cell r="B3493" t="str">
            <v>Copper Cliff JCT A</v>
          </cell>
        </row>
        <row r="3494">
          <cell r="A3494">
            <v>8509</v>
          </cell>
          <cell r="B3494" t="str">
            <v>Copper Cliff CTS</v>
          </cell>
        </row>
        <row r="3495">
          <cell r="A3495">
            <v>8510</v>
          </cell>
          <cell r="B3495" t="str">
            <v>Copper Cliff CTS</v>
          </cell>
        </row>
        <row r="3496">
          <cell r="A3496">
            <v>8511</v>
          </cell>
          <cell r="B3496" t="str">
            <v>Falconbridge T2R CTS</v>
          </cell>
        </row>
        <row r="3497">
          <cell r="A3497">
            <v>8515</v>
          </cell>
          <cell r="B3497" t="str">
            <v>Hunta SS</v>
          </cell>
        </row>
        <row r="3498">
          <cell r="A3498">
            <v>8517</v>
          </cell>
          <cell r="B3498" t="str">
            <v>Abitib Con Iroq CTS</v>
          </cell>
        </row>
        <row r="3499">
          <cell r="A3499">
            <v>8519</v>
          </cell>
          <cell r="B3499" t="str">
            <v>Island Falls CGS</v>
          </cell>
        </row>
        <row r="3500">
          <cell r="A3500">
            <v>8521</v>
          </cell>
          <cell r="B3500" t="str">
            <v>Kirkland Lake TS</v>
          </cell>
        </row>
        <row r="3501">
          <cell r="A3501">
            <v>8524</v>
          </cell>
          <cell r="B3501" t="str">
            <v>Martindale TS</v>
          </cell>
        </row>
        <row r="3502">
          <cell r="A3502">
            <v>8526</v>
          </cell>
          <cell r="B3502" t="str">
            <v>Monteith SS</v>
          </cell>
        </row>
        <row r="3503">
          <cell r="A3503">
            <v>8527</v>
          </cell>
          <cell r="B3503" t="str">
            <v>Pamour TS</v>
          </cell>
        </row>
        <row r="3504">
          <cell r="A3504">
            <v>8529</v>
          </cell>
          <cell r="B3504" t="str">
            <v>Reid JCT</v>
          </cell>
        </row>
        <row r="3505">
          <cell r="A3505">
            <v>8530</v>
          </cell>
          <cell r="B3505" t="str">
            <v>Shiningtree DS</v>
          </cell>
        </row>
        <row r="3506">
          <cell r="A3506">
            <v>8531</v>
          </cell>
          <cell r="B3506" t="str">
            <v>Timmins TS</v>
          </cell>
        </row>
        <row r="3507">
          <cell r="A3507">
            <v>8532</v>
          </cell>
          <cell r="B3507" t="str">
            <v>Wawaitin GS</v>
          </cell>
        </row>
        <row r="3508">
          <cell r="A3508">
            <v>8533</v>
          </cell>
          <cell r="B3508" t="str">
            <v>Smoky Falls SS</v>
          </cell>
        </row>
        <row r="3509">
          <cell r="A3509">
            <v>8536</v>
          </cell>
          <cell r="B3509" t="str">
            <v>Timmins TS</v>
          </cell>
        </row>
        <row r="3510">
          <cell r="A3510">
            <v>8537</v>
          </cell>
          <cell r="B3510" t="str">
            <v>Kirkland Lake TS</v>
          </cell>
        </row>
        <row r="3511">
          <cell r="A3511">
            <v>8538</v>
          </cell>
          <cell r="B3511" t="str">
            <v>Newmont Mining JCT</v>
          </cell>
        </row>
        <row r="3512">
          <cell r="A3512">
            <v>8539</v>
          </cell>
          <cell r="B3512" t="str">
            <v>Moosonee SS</v>
          </cell>
        </row>
        <row r="3513">
          <cell r="A3513">
            <v>8540</v>
          </cell>
          <cell r="B3513" t="str">
            <v>Fort Albany CTS</v>
          </cell>
        </row>
        <row r="3514">
          <cell r="A3514">
            <v>8541</v>
          </cell>
          <cell r="B3514" t="str">
            <v>Kashechewan CTS</v>
          </cell>
        </row>
        <row r="3515">
          <cell r="A3515">
            <v>8542</v>
          </cell>
          <cell r="B3515" t="str">
            <v>Attawapiskat CTS</v>
          </cell>
        </row>
        <row r="3516">
          <cell r="A3516">
            <v>8543</v>
          </cell>
          <cell r="B3516" t="str">
            <v>Five Nation P310 JCT</v>
          </cell>
        </row>
        <row r="3517">
          <cell r="A3517">
            <v>8544</v>
          </cell>
          <cell r="B3517" t="str">
            <v>Moosonee JCT</v>
          </cell>
        </row>
        <row r="3518">
          <cell r="A3518">
            <v>8545</v>
          </cell>
          <cell r="B3518" t="str">
            <v>Calstock DS JCT</v>
          </cell>
        </row>
        <row r="3519">
          <cell r="A3519">
            <v>8547</v>
          </cell>
          <cell r="B3519" t="str">
            <v>Five Nation P437 JCT</v>
          </cell>
        </row>
        <row r="3520">
          <cell r="A3520">
            <v>8548</v>
          </cell>
          <cell r="B3520" t="str">
            <v>Verner P45 JCT</v>
          </cell>
        </row>
        <row r="3521">
          <cell r="A3521">
            <v>8549</v>
          </cell>
          <cell r="B3521" t="str">
            <v>Verner DS</v>
          </cell>
        </row>
        <row r="3522">
          <cell r="A3522">
            <v>8550</v>
          </cell>
          <cell r="B3522" t="str">
            <v>Eddy Tap JCT</v>
          </cell>
        </row>
        <row r="3523">
          <cell r="A3523">
            <v>8551</v>
          </cell>
          <cell r="B3523" t="str">
            <v>Eddy Tap A JCT</v>
          </cell>
        </row>
        <row r="3524">
          <cell r="A3524">
            <v>8600</v>
          </cell>
          <cell r="B3524" t="str">
            <v>Notre Developmnt CTS</v>
          </cell>
        </row>
        <row r="3525">
          <cell r="A3525">
            <v>8602</v>
          </cell>
          <cell r="B3525" t="str">
            <v>Algoma TS</v>
          </cell>
        </row>
        <row r="3526">
          <cell r="A3526">
            <v>8603</v>
          </cell>
          <cell r="B3526" t="str">
            <v>Algoma TS</v>
          </cell>
        </row>
        <row r="3527">
          <cell r="A3527">
            <v>8604</v>
          </cell>
          <cell r="B3527" t="str">
            <v>Algoma TS</v>
          </cell>
        </row>
        <row r="3528">
          <cell r="A3528">
            <v>8605</v>
          </cell>
          <cell r="B3528" t="str">
            <v>Algoma TS</v>
          </cell>
        </row>
        <row r="3529">
          <cell r="A3529">
            <v>8606</v>
          </cell>
          <cell r="B3529" t="str">
            <v>Ansonville TS</v>
          </cell>
        </row>
        <row r="3530">
          <cell r="A3530">
            <v>8608</v>
          </cell>
          <cell r="B3530" t="str">
            <v>Ansonville TS</v>
          </cell>
        </row>
        <row r="3531">
          <cell r="A3531">
            <v>8609</v>
          </cell>
          <cell r="B3531" t="str">
            <v>Chapleau DS</v>
          </cell>
        </row>
        <row r="3532">
          <cell r="A3532">
            <v>8614</v>
          </cell>
          <cell r="B3532" t="str">
            <v>Chapleau MTS</v>
          </cell>
        </row>
        <row r="3533">
          <cell r="A3533">
            <v>8615</v>
          </cell>
          <cell r="B3533" t="str">
            <v>Chapleau DS</v>
          </cell>
        </row>
        <row r="3534">
          <cell r="A3534">
            <v>8616</v>
          </cell>
          <cell r="B3534" t="str">
            <v>Chapleau DS</v>
          </cell>
        </row>
        <row r="3535">
          <cell r="A3535">
            <v>8617</v>
          </cell>
          <cell r="B3535" t="str">
            <v>Chapleau DS</v>
          </cell>
        </row>
        <row r="3536">
          <cell r="A3536">
            <v>8618</v>
          </cell>
          <cell r="B3536" t="str">
            <v>Chapleau DS</v>
          </cell>
        </row>
        <row r="3537">
          <cell r="A3537">
            <v>8619</v>
          </cell>
          <cell r="B3537" t="str">
            <v>Clarabelle TS</v>
          </cell>
        </row>
        <row r="3538">
          <cell r="A3538">
            <v>8621</v>
          </cell>
          <cell r="B3538" t="str">
            <v>Clarabelle TS</v>
          </cell>
        </row>
        <row r="3539">
          <cell r="A3539">
            <v>8622</v>
          </cell>
          <cell r="B3539" t="str">
            <v>Clarabelle TS</v>
          </cell>
        </row>
        <row r="3540">
          <cell r="A3540">
            <v>8625</v>
          </cell>
          <cell r="B3540" t="str">
            <v>Clarabelle TS</v>
          </cell>
        </row>
        <row r="3541">
          <cell r="A3541">
            <v>8626</v>
          </cell>
          <cell r="B3541" t="str">
            <v>Clarabelle TS</v>
          </cell>
        </row>
        <row r="3542">
          <cell r="A3542">
            <v>8628</v>
          </cell>
          <cell r="B3542" t="str">
            <v>Coniston TS</v>
          </cell>
        </row>
        <row r="3543">
          <cell r="A3543">
            <v>8629</v>
          </cell>
          <cell r="B3543" t="str">
            <v>Cochrane MTS</v>
          </cell>
        </row>
        <row r="3544">
          <cell r="A3544">
            <v>8630</v>
          </cell>
          <cell r="B3544" t="str">
            <v>Cochrane MTS</v>
          </cell>
        </row>
        <row r="3545">
          <cell r="A3545">
            <v>8631</v>
          </cell>
          <cell r="B3545" t="str">
            <v>Cochrane West DS</v>
          </cell>
        </row>
        <row r="3546">
          <cell r="A3546">
            <v>8632</v>
          </cell>
          <cell r="B3546" t="str">
            <v>Coniston TS</v>
          </cell>
        </row>
        <row r="3547">
          <cell r="A3547">
            <v>8633</v>
          </cell>
          <cell r="B3547" t="str">
            <v>Crystal Falls TS</v>
          </cell>
        </row>
        <row r="3548">
          <cell r="A3548">
            <v>8634</v>
          </cell>
          <cell r="B3548" t="str">
            <v>Crystal Falls TS</v>
          </cell>
        </row>
        <row r="3549">
          <cell r="A3549">
            <v>8635</v>
          </cell>
          <cell r="B3549" t="str">
            <v>Crystal Falls TS</v>
          </cell>
        </row>
        <row r="3550">
          <cell r="A3550">
            <v>8636</v>
          </cell>
          <cell r="B3550" t="str">
            <v>Crystal Falls TS</v>
          </cell>
        </row>
        <row r="3551">
          <cell r="A3551">
            <v>8637</v>
          </cell>
          <cell r="B3551" t="str">
            <v>Crystal Falls TS</v>
          </cell>
        </row>
        <row r="3552">
          <cell r="A3552">
            <v>8641</v>
          </cell>
          <cell r="B3552" t="str">
            <v>Dome Mine CTS</v>
          </cell>
        </row>
        <row r="3553">
          <cell r="A3553">
            <v>8642</v>
          </cell>
          <cell r="B3553" t="str">
            <v>Echo B. Aquarius CTS</v>
          </cell>
        </row>
        <row r="3554">
          <cell r="A3554">
            <v>8643</v>
          </cell>
          <cell r="B3554" t="str">
            <v>Falconbri Lindsl CTS</v>
          </cell>
        </row>
        <row r="3555">
          <cell r="A3555">
            <v>8644</v>
          </cell>
          <cell r="B3555" t="str">
            <v>Dymond TS</v>
          </cell>
        </row>
        <row r="3556">
          <cell r="A3556">
            <v>8645</v>
          </cell>
          <cell r="B3556" t="str">
            <v>Dymond TS</v>
          </cell>
        </row>
        <row r="3557">
          <cell r="A3557">
            <v>8646</v>
          </cell>
          <cell r="B3557" t="str">
            <v>Dymond TS</v>
          </cell>
        </row>
        <row r="3558">
          <cell r="A3558">
            <v>8647</v>
          </cell>
          <cell r="B3558" t="str">
            <v>Dymond TS</v>
          </cell>
        </row>
        <row r="3559">
          <cell r="A3559">
            <v>8648</v>
          </cell>
          <cell r="B3559" t="str">
            <v>Dymond TS</v>
          </cell>
        </row>
        <row r="3560">
          <cell r="A3560">
            <v>8649</v>
          </cell>
          <cell r="B3560" t="str">
            <v>Dymond TS</v>
          </cell>
        </row>
        <row r="3561">
          <cell r="A3561">
            <v>8650</v>
          </cell>
          <cell r="B3561" t="str">
            <v>Dymond TS</v>
          </cell>
        </row>
        <row r="3562">
          <cell r="A3562">
            <v>8651</v>
          </cell>
          <cell r="B3562" t="str">
            <v>Dymond TS</v>
          </cell>
        </row>
        <row r="3563">
          <cell r="A3563">
            <v>8652</v>
          </cell>
          <cell r="B3563" t="str">
            <v>Dymond TS</v>
          </cell>
        </row>
        <row r="3564">
          <cell r="A3564">
            <v>8653</v>
          </cell>
          <cell r="B3564" t="str">
            <v>Dom Nairn Centre CTS</v>
          </cell>
        </row>
        <row r="3565">
          <cell r="A3565">
            <v>8654</v>
          </cell>
          <cell r="B3565" t="str">
            <v>Eddy Espanola CGS</v>
          </cell>
        </row>
        <row r="3566">
          <cell r="A3566">
            <v>8655</v>
          </cell>
          <cell r="B3566" t="str">
            <v>Elliot Lake TS</v>
          </cell>
        </row>
        <row r="3567">
          <cell r="A3567">
            <v>8656</v>
          </cell>
          <cell r="B3567" t="str">
            <v>Elliot Lake TS</v>
          </cell>
        </row>
        <row r="3568">
          <cell r="A3568">
            <v>8657</v>
          </cell>
          <cell r="B3568" t="str">
            <v>Elliot Lake TS</v>
          </cell>
        </row>
        <row r="3569">
          <cell r="A3569">
            <v>8658</v>
          </cell>
          <cell r="B3569" t="str">
            <v>Elliot Lake TS</v>
          </cell>
        </row>
        <row r="3570">
          <cell r="A3570">
            <v>8659</v>
          </cell>
          <cell r="B3570" t="str">
            <v>Elliot Lake TS</v>
          </cell>
        </row>
        <row r="3571">
          <cell r="A3571">
            <v>8660</v>
          </cell>
          <cell r="B3571" t="str">
            <v>Elliot Lake TS</v>
          </cell>
        </row>
        <row r="3572">
          <cell r="A3572">
            <v>8661</v>
          </cell>
          <cell r="B3572" t="str">
            <v>Elliot Lake TS</v>
          </cell>
        </row>
        <row r="3573">
          <cell r="A3573">
            <v>8662</v>
          </cell>
          <cell r="B3573" t="str">
            <v>Erg Resources CTS</v>
          </cell>
        </row>
        <row r="3574">
          <cell r="A3574">
            <v>8663</v>
          </cell>
          <cell r="B3574" t="str">
            <v>Erg Resources CTS</v>
          </cell>
        </row>
        <row r="3575">
          <cell r="A3575">
            <v>8664</v>
          </cell>
          <cell r="B3575" t="str">
            <v>Erg Resources CTS</v>
          </cell>
        </row>
        <row r="3576">
          <cell r="A3576">
            <v>8665</v>
          </cell>
          <cell r="B3576" t="str">
            <v>Espanola TS</v>
          </cell>
        </row>
        <row r="3577">
          <cell r="A3577">
            <v>8666</v>
          </cell>
          <cell r="B3577" t="str">
            <v>Espanola TS</v>
          </cell>
        </row>
        <row r="3578">
          <cell r="A3578">
            <v>8667</v>
          </cell>
          <cell r="B3578" t="str">
            <v>Espanola TS</v>
          </cell>
        </row>
        <row r="3579">
          <cell r="A3579">
            <v>8668</v>
          </cell>
          <cell r="B3579" t="str">
            <v>Espanola TS</v>
          </cell>
        </row>
        <row r="3580">
          <cell r="A3580">
            <v>8669</v>
          </cell>
          <cell r="B3580" t="str">
            <v>Espanola TS</v>
          </cell>
        </row>
        <row r="3581">
          <cell r="A3581">
            <v>8670</v>
          </cell>
          <cell r="B3581" t="str">
            <v>Espanola TS</v>
          </cell>
        </row>
        <row r="3582">
          <cell r="A3582">
            <v>8671</v>
          </cell>
          <cell r="B3582" t="str">
            <v>Espanola TS</v>
          </cell>
        </row>
        <row r="3583">
          <cell r="A3583">
            <v>8672</v>
          </cell>
          <cell r="B3583" t="str">
            <v>Espanola TS</v>
          </cell>
        </row>
        <row r="3584">
          <cell r="A3584">
            <v>8673</v>
          </cell>
          <cell r="B3584" t="str">
            <v>Espanola TS</v>
          </cell>
        </row>
        <row r="3585">
          <cell r="A3585">
            <v>8674</v>
          </cell>
          <cell r="B3585" t="str">
            <v>Extender Min. CTS</v>
          </cell>
        </row>
        <row r="3586">
          <cell r="A3586">
            <v>8675</v>
          </cell>
          <cell r="B3586" t="str">
            <v>Falconbri Lindsl CTS</v>
          </cell>
        </row>
        <row r="3587">
          <cell r="A3587">
            <v>8676</v>
          </cell>
          <cell r="B3587" t="str">
            <v>Loc'by Falconbri CTS</v>
          </cell>
        </row>
        <row r="3588">
          <cell r="A3588">
            <v>8677</v>
          </cell>
          <cell r="B3588" t="str">
            <v>Falconbridge TS</v>
          </cell>
        </row>
        <row r="3589">
          <cell r="A3589">
            <v>8678</v>
          </cell>
          <cell r="B3589" t="str">
            <v>Falconbri Smeltr CTS</v>
          </cell>
        </row>
        <row r="3590">
          <cell r="A3590">
            <v>8679</v>
          </cell>
          <cell r="B3590" t="str">
            <v>Falconbri Smeltr CTS</v>
          </cell>
        </row>
        <row r="3591">
          <cell r="A3591">
            <v>8680</v>
          </cell>
          <cell r="B3591" t="str">
            <v>Fauquier DS</v>
          </cell>
        </row>
        <row r="3592">
          <cell r="A3592">
            <v>8681</v>
          </cell>
          <cell r="B3592" t="str">
            <v>Inco Frd Stobie CTS</v>
          </cell>
        </row>
        <row r="3593">
          <cell r="A3593">
            <v>8682</v>
          </cell>
          <cell r="B3593" t="str">
            <v>Gowganda DS</v>
          </cell>
        </row>
        <row r="3594">
          <cell r="A3594">
            <v>8683</v>
          </cell>
          <cell r="B3594" t="str">
            <v>Hanmer TS</v>
          </cell>
        </row>
        <row r="3595">
          <cell r="A3595">
            <v>8684</v>
          </cell>
          <cell r="B3595" t="str">
            <v>Hanmer TS</v>
          </cell>
        </row>
        <row r="3596">
          <cell r="A3596">
            <v>8685</v>
          </cell>
          <cell r="B3596" t="str">
            <v>Hanmer TS</v>
          </cell>
        </row>
        <row r="3597">
          <cell r="A3597">
            <v>8686</v>
          </cell>
          <cell r="B3597" t="str">
            <v>Hanmer TS</v>
          </cell>
        </row>
        <row r="3598">
          <cell r="A3598">
            <v>8687</v>
          </cell>
          <cell r="B3598" t="str">
            <v>Hanmer TS</v>
          </cell>
        </row>
        <row r="3599">
          <cell r="A3599">
            <v>8688</v>
          </cell>
          <cell r="B3599" t="str">
            <v>Hanmer TS</v>
          </cell>
        </row>
        <row r="3600">
          <cell r="A3600">
            <v>8689</v>
          </cell>
          <cell r="B3600" t="str">
            <v>Hanmer TS</v>
          </cell>
        </row>
        <row r="3601">
          <cell r="A3601">
            <v>8690</v>
          </cell>
          <cell r="B3601" t="str">
            <v>Hanmer TS</v>
          </cell>
        </row>
        <row r="3602">
          <cell r="A3602">
            <v>8691</v>
          </cell>
          <cell r="B3602" t="str">
            <v>Hanmer TS</v>
          </cell>
        </row>
        <row r="3603">
          <cell r="A3603">
            <v>8692</v>
          </cell>
          <cell r="B3603" t="str">
            <v>Hanmer TS</v>
          </cell>
        </row>
        <row r="3604">
          <cell r="A3604">
            <v>8693</v>
          </cell>
          <cell r="B3604" t="str">
            <v>Hearst TS</v>
          </cell>
        </row>
        <row r="3605">
          <cell r="A3605">
            <v>8694</v>
          </cell>
          <cell r="B3605" t="str">
            <v>Herridge Lake DS</v>
          </cell>
        </row>
        <row r="3606">
          <cell r="A3606">
            <v>8695</v>
          </cell>
          <cell r="B3606" t="str">
            <v>Otto Holden TS</v>
          </cell>
        </row>
        <row r="3607">
          <cell r="A3607">
            <v>8697</v>
          </cell>
          <cell r="B3607" t="str">
            <v>Otto Holden GS</v>
          </cell>
        </row>
        <row r="3608">
          <cell r="A3608">
            <v>8698</v>
          </cell>
          <cell r="B3608" t="str">
            <v>Otto Holden GS</v>
          </cell>
        </row>
        <row r="3609">
          <cell r="A3609">
            <v>8699</v>
          </cell>
          <cell r="B3609" t="str">
            <v>Otto Holden TS</v>
          </cell>
        </row>
        <row r="3610">
          <cell r="A3610">
            <v>8700</v>
          </cell>
          <cell r="B3610" t="str">
            <v>Otto Holden TS</v>
          </cell>
        </row>
        <row r="3611">
          <cell r="A3611">
            <v>8701</v>
          </cell>
          <cell r="B3611" t="str">
            <v>Hoyle DS</v>
          </cell>
        </row>
        <row r="3612">
          <cell r="A3612">
            <v>8702</v>
          </cell>
          <cell r="B3612" t="str">
            <v>Inco #4 CTS</v>
          </cell>
        </row>
        <row r="3613">
          <cell r="A3613">
            <v>8703</v>
          </cell>
          <cell r="B3613" t="str">
            <v>Iroquois Falls DS</v>
          </cell>
        </row>
        <row r="3614">
          <cell r="A3614">
            <v>8704</v>
          </cell>
          <cell r="B3614" t="str">
            <v>Iroquois Falls DS</v>
          </cell>
        </row>
        <row r="3615">
          <cell r="A3615">
            <v>8705</v>
          </cell>
          <cell r="B3615" t="str">
            <v>Iroquois Falls DS</v>
          </cell>
        </row>
        <row r="3616">
          <cell r="A3616">
            <v>8706</v>
          </cell>
          <cell r="B3616" t="str">
            <v>Abitib Con Iroq CTS</v>
          </cell>
        </row>
        <row r="3617">
          <cell r="A3617">
            <v>8707</v>
          </cell>
          <cell r="B3617" t="str">
            <v>Nordfibre CTS</v>
          </cell>
        </row>
        <row r="3618">
          <cell r="A3618">
            <v>8710</v>
          </cell>
          <cell r="B3618" t="str">
            <v>Kapuskasing TS</v>
          </cell>
        </row>
        <row r="3619">
          <cell r="A3619">
            <v>8711</v>
          </cell>
          <cell r="B3619" t="str">
            <v>Kidd Metsite CTS</v>
          </cell>
        </row>
        <row r="3620">
          <cell r="A3620">
            <v>8712</v>
          </cell>
          <cell r="B3620" t="str">
            <v>Kidd Minesite CTS</v>
          </cell>
        </row>
        <row r="3621">
          <cell r="A3621">
            <v>8713</v>
          </cell>
          <cell r="B3621" t="str">
            <v>Kidd Zinc Refin CTS</v>
          </cell>
        </row>
        <row r="3622">
          <cell r="A3622">
            <v>8714</v>
          </cell>
          <cell r="B3622" t="str">
            <v>Kidd Metsite CTS</v>
          </cell>
        </row>
        <row r="3623">
          <cell r="A3623">
            <v>8715</v>
          </cell>
          <cell r="B3623" t="str">
            <v>Kidd Metsite CTS</v>
          </cell>
        </row>
        <row r="3624">
          <cell r="A3624">
            <v>8716</v>
          </cell>
          <cell r="B3624" t="str">
            <v>Kidd Metsite CTS</v>
          </cell>
        </row>
        <row r="3625">
          <cell r="A3625">
            <v>8718</v>
          </cell>
          <cell r="B3625" t="str">
            <v>Kirkland Lake TS</v>
          </cell>
        </row>
        <row r="3626">
          <cell r="A3626">
            <v>8719</v>
          </cell>
          <cell r="B3626" t="str">
            <v>Kirkland Lake TS</v>
          </cell>
        </row>
        <row r="3627">
          <cell r="A3627">
            <v>8720</v>
          </cell>
          <cell r="B3627" t="str">
            <v>Kirkland Lake TS</v>
          </cell>
        </row>
        <row r="3628">
          <cell r="A3628">
            <v>8721</v>
          </cell>
          <cell r="B3628" t="str">
            <v>Kirkland Lake TS</v>
          </cell>
        </row>
        <row r="3629">
          <cell r="A3629">
            <v>8722</v>
          </cell>
          <cell r="B3629" t="str">
            <v>Kirkland Lake TS</v>
          </cell>
        </row>
        <row r="3630">
          <cell r="A3630">
            <v>8724</v>
          </cell>
          <cell r="B3630" t="str">
            <v>Kirkland Lake TS</v>
          </cell>
        </row>
        <row r="3631">
          <cell r="A3631">
            <v>8725</v>
          </cell>
          <cell r="B3631" t="str">
            <v>Laforest Road DS</v>
          </cell>
        </row>
        <row r="3632">
          <cell r="A3632">
            <v>8726</v>
          </cell>
          <cell r="B3632" t="str">
            <v>Larchwood TS</v>
          </cell>
        </row>
        <row r="3633">
          <cell r="A3633">
            <v>8727</v>
          </cell>
          <cell r="B3633" t="str">
            <v>Larchwood TS</v>
          </cell>
        </row>
        <row r="3634">
          <cell r="A3634">
            <v>8728</v>
          </cell>
          <cell r="B3634" t="str">
            <v>Larchwood TS</v>
          </cell>
        </row>
        <row r="3635">
          <cell r="A3635">
            <v>8730</v>
          </cell>
          <cell r="B3635" t="str">
            <v>Macassa #3 CTS</v>
          </cell>
        </row>
        <row r="3636">
          <cell r="A3636">
            <v>8731</v>
          </cell>
          <cell r="B3636" t="str">
            <v>Macassa Mine CTS</v>
          </cell>
        </row>
        <row r="3637">
          <cell r="A3637">
            <v>8732</v>
          </cell>
          <cell r="B3637" t="str">
            <v>Manitoulin TS</v>
          </cell>
        </row>
        <row r="3638">
          <cell r="A3638">
            <v>8733</v>
          </cell>
          <cell r="B3638" t="str">
            <v>Manitoulin TS</v>
          </cell>
        </row>
        <row r="3639">
          <cell r="A3639">
            <v>8734</v>
          </cell>
          <cell r="B3639" t="str">
            <v>Manitoulin TS</v>
          </cell>
        </row>
        <row r="3640">
          <cell r="A3640">
            <v>8735</v>
          </cell>
          <cell r="B3640" t="str">
            <v>Manitoulin TS</v>
          </cell>
        </row>
        <row r="3641">
          <cell r="A3641">
            <v>8736</v>
          </cell>
          <cell r="B3641" t="str">
            <v>Manitoulin TS</v>
          </cell>
        </row>
        <row r="3642">
          <cell r="A3642">
            <v>8737</v>
          </cell>
          <cell r="B3642" t="str">
            <v>Manitoulin TS</v>
          </cell>
        </row>
        <row r="3643">
          <cell r="A3643">
            <v>8738</v>
          </cell>
          <cell r="B3643" t="str">
            <v>Martindale TS</v>
          </cell>
        </row>
        <row r="3644">
          <cell r="A3644">
            <v>8739</v>
          </cell>
          <cell r="B3644" t="str">
            <v>Martindale TS</v>
          </cell>
        </row>
        <row r="3645">
          <cell r="A3645">
            <v>8740</v>
          </cell>
          <cell r="B3645" t="str">
            <v>Kidd Metsite CTS</v>
          </cell>
        </row>
        <row r="3646">
          <cell r="A3646">
            <v>8741</v>
          </cell>
          <cell r="B3646" t="str">
            <v>Martindale TS</v>
          </cell>
        </row>
        <row r="3647">
          <cell r="A3647">
            <v>8742</v>
          </cell>
          <cell r="B3647" t="str">
            <v>Martindale TS</v>
          </cell>
        </row>
        <row r="3648">
          <cell r="A3648">
            <v>8743</v>
          </cell>
          <cell r="B3648" t="str">
            <v>Martindale TS</v>
          </cell>
        </row>
        <row r="3649">
          <cell r="A3649">
            <v>8744</v>
          </cell>
          <cell r="B3649" t="str">
            <v>Martindale TS</v>
          </cell>
        </row>
        <row r="3650">
          <cell r="A3650">
            <v>8745</v>
          </cell>
          <cell r="B3650" t="str">
            <v>Martindale TS</v>
          </cell>
        </row>
        <row r="3651">
          <cell r="A3651">
            <v>8747</v>
          </cell>
          <cell r="B3651" t="str">
            <v>Martindale TS</v>
          </cell>
        </row>
        <row r="3652">
          <cell r="A3652">
            <v>8748</v>
          </cell>
          <cell r="B3652" t="str">
            <v>Martindale TS</v>
          </cell>
        </row>
        <row r="3653">
          <cell r="A3653">
            <v>8749</v>
          </cell>
          <cell r="B3653" t="str">
            <v>Martindale TS</v>
          </cell>
        </row>
        <row r="3654">
          <cell r="A3654">
            <v>8750</v>
          </cell>
          <cell r="B3654" t="str">
            <v>Martindale TS</v>
          </cell>
        </row>
        <row r="3655">
          <cell r="A3655">
            <v>8751</v>
          </cell>
          <cell r="B3655" t="str">
            <v>Martindale TS</v>
          </cell>
        </row>
        <row r="3656">
          <cell r="A3656">
            <v>8753</v>
          </cell>
          <cell r="B3656" t="str">
            <v>Massey DS</v>
          </cell>
        </row>
        <row r="3657">
          <cell r="A3657">
            <v>8754</v>
          </cell>
          <cell r="B3657" t="str">
            <v>Monteith DS</v>
          </cell>
        </row>
        <row r="3658">
          <cell r="A3658">
            <v>8755</v>
          </cell>
          <cell r="B3658" t="str">
            <v>Moosonee DS</v>
          </cell>
        </row>
        <row r="3659">
          <cell r="A3659">
            <v>8756</v>
          </cell>
          <cell r="B3659" t="str">
            <v>Moosonee DS</v>
          </cell>
        </row>
        <row r="3660">
          <cell r="A3660">
            <v>8757</v>
          </cell>
          <cell r="B3660" t="str">
            <v>Moosonee DS</v>
          </cell>
        </row>
        <row r="3661">
          <cell r="A3661">
            <v>8758</v>
          </cell>
          <cell r="B3661" t="str">
            <v>North Bay TS</v>
          </cell>
        </row>
        <row r="3662">
          <cell r="A3662">
            <v>8759</v>
          </cell>
          <cell r="B3662" t="str">
            <v>North Shore DS</v>
          </cell>
        </row>
        <row r="3663">
          <cell r="A3663">
            <v>8761</v>
          </cell>
          <cell r="B3663" t="str">
            <v>Brake Parts Inc CTS</v>
          </cell>
        </row>
        <row r="3664">
          <cell r="A3664">
            <v>8762</v>
          </cell>
          <cell r="B3664" t="str">
            <v>Inco Victor Mine CTS</v>
          </cell>
        </row>
        <row r="3665">
          <cell r="A3665">
            <v>8766</v>
          </cell>
          <cell r="B3665" t="str">
            <v>Otter Rapids GS</v>
          </cell>
        </row>
        <row r="3666">
          <cell r="A3666">
            <v>8767</v>
          </cell>
          <cell r="B3666" t="str">
            <v>Otter Rapids GS</v>
          </cell>
        </row>
        <row r="3667">
          <cell r="A3667">
            <v>8769</v>
          </cell>
          <cell r="B3667" t="str">
            <v>Pinard TS</v>
          </cell>
        </row>
        <row r="3668">
          <cell r="A3668">
            <v>8770</v>
          </cell>
          <cell r="B3668" t="str">
            <v>Abitibi Price CTS</v>
          </cell>
        </row>
        <row r="3669">
          <cell r="A3669">
            <v>8771</v>
          </cell>
          <cell r="B3669" t="str">
            <v>Pinard TS</v>
          </cell>
        </row>
        <row r="3670">
          <cell r="A3670">
            <v>8772</v>
          </cell>
          <cell r="B3670" t="str">
            <v>Pinard TS</v>
          </cell>
        </row>
        <row r="3671">
          <cell r="A3671">
            <v>8774</v>
          </cell>
          <cell r="B3671" t="str">
            <v>Pinard TS</v>
          </cell>
        </row>
        <row r="3672">
          <cell r="A3672">
            <v>8775</v>
          </cell>
          <cell r="B3672" t="str">
            <v>Porcupine TS</v>
          </cell>
        </row>
        <row r="3673">
          <cell r="A3673">
            <v>8776</v>
          </cell>
          <cell r="B3673" t="str">
            <v>Porcupine TS</v>
          </cell>
        </row>
        <row r="3674">
          <cell r="A3674">
            <v>8777</v>
          </cell>
          <cell r="B3674" t="str">
            <v>Porcupine TS</v>
          </cell>
        </row>
        <row r="3675">
          <cell r="A3675">
            <v>8778</v>
          </cell>
          <cell r="B3675" t="str">
            <v>Porcupine TS</v>
          </cell>
        </row>
        <row r="3676">
          <cell r="A3676">
            <v>8779</v>
          </cell>
          <cell r="B3676" t="str">
            <v>Porcupine TS</v>
          </cell>
        </row>
        <row r="3677">
          <cell r="A3677">
            <v>8780</v>
          </cell>
          <cell r="B3677" t="str">
            <v>Porcupine TS</v>
          </cell>
        </row>
        <row r="3678">
          <cell r="A3678">
            <v>8781</v>
          </cell>
          <cell r="B3678" t="str">
            <v>Porcupine TS</v>
          </cell>
        </row>
        <row r="3679">
          <cell r="A3679">
            <v>8782</v>
          </cell>
          <cell r="B3679" t="str">
            <v>Porcupine TS</v>
          </cell>
        </row>
        <row r="3680">
          <cell r="A3680">
            <v>8783</v>
          </cell>
          <cell r="B3680" t="str">
            <v>Porcupine TS</v>
          </cell>
        </row>
        <row r="3681">
          <cell r="A3681">
            <v>8785</v>
          </cell>
          <cell r="B3681" t="str">
            <v>Ramore TS</v>
          </cell>
        </row>
        <row r="3682">
          <cell r="A3682">
            <v>8786</v>
          </cell>
          <cell r="B3682" t="str">
            <v>N.Lime Of Can. CTS</v>
          </cell>
        </row>
        <row r="3683">
          <cell r="A3683">
            <v>8788</v>
          </cell>
          <cell r="B3683" t="str">
            <v>Shiningtree DS</v>
          </cell>
        </row>
        <row r="3684">
          <cell r="A3684">
            <v>8789</v>
          </cell>
          <cell r="B3684" t="str">
            <v>Shiningtree DS</v>
          </cell>
        </row>
        <row r="3685">
          <cell r="A3685">
            <v>8790</v>
          </cell>
          <cell r="B3685" t="str">
            <v>Shiningtree DS</v>
          </cell>
        </row>
        <row r="3686">
          <cell r="A3686">
            <v>8791</v>
          </cell>
          <cell r="B3686" t="str">
            <v>Smooth Rock Falls DS</v>
          </cell>
        </row>
        <row r="3687">
          <cell r="A3687">
            <v>8792</v>
          </cell>
          <cell r="B3687" t="str">
            <v>Sowerby DS</v>
          </cell>
        </row>
        <row r="3688">
          <cell r="A3688">
            <v>8793</v>
          </cell>
          <cell r="B3688" t="str">
            <v>Spanish DS</v>
          </cell>
        </row>
        <row r="3689">
          <cell r="A3689">
            <v>8794</v>
          </cell>
          <cell r="B3689" t="str">
            <v>Spruce Falls P&amp;P CTS</v>
          </cell>
        </row>
        <row r="3690">
          <cell r="A3690">
            <v>8795</v>
          </cell>
          <cell r="B3690" t="str">
            <v>Spruce Falls P&amp;P CTS</v>
          </cell>
        </row>
        <row r="3691">
          <cell r="A3691">
            <v>8796</v>
          </cell>
          <cell r="B3691" t="str">
            <v>Spruce Falls P&amp;P CTS</v>
          </cell>
        </row>
        <row r="3692">
          <cell r="A3692">
            <v>8797</v>
          </cell>
          <cell r="B3692" t="str">
            <v>Spruce Falls P&amp;P CTS</v>
          </cell>
        </row>
        <row r="3693">
          <cell r="A3693">
            <v>8798</v>
          </cell>
          <cell r="B3693" t="str">
            <v>Spruce Falls P&amp;P CTS</v>
          </cell>
        </row>
        <row r="3694">
          <cell r="A3694">
            <v>8799</v>
          </cell>
          <cell r="B3694" t="str">
            <v>Spruce Falls P&amp;P CTS</v>
          </cell>
        </row>
        <row r="3695">
          <cell r="A3695">
            <v>8800</v>
          </cell>
          <cell r="B3695" t="str">
            <v>Spruce Falls TS</v>
          </cell>
        </row>
        <row r="3696">
          <cell r="A3696">
            <v>8801</v>
          </cell>
          <cell r="B3696" t="str">
            <v>Spruce Falls TS</v>
          </cell>
        </row>
        <row r="3697">
          <cell r="A3697">
            <v>8802</v>
          </cell>
          <cell r="B3697" t="str">
            <v>Onaping Area M&amp;M CTS</v>
          </cell>
        </row>
        <row r="3698">
          <cell r="A3698">
            <v>8803</v>
          </cell>
          <cell r="B3698" t="str">
            <v>Onaping Area M&amp;M CTS</v>
          </cell>
        </row>
        <row r="3699">
          <cell r="A3699">
            <v>8804</v>
          </cell>
          <cell r="B3699" t="str">
            <v>Onaping Area M&amp;M CTS</v>
          </cell>
        </row>
        <row r="3700">
          <cell r="A3700">
            <v>8805</v>
          </cell>
          <cell r="B3700" t="str">
            <v>Onaping Area M&amp;M CTS</v>
          </cell>
        </row>
        <row r="3701">
          <cell r="A3701">
            <v>8806</v>
          </cell>
          <cell r="B3701" t="str">
            <v>Onaping Area M&amp;M CTS</v>
          </cell>
        </row>
        <row r="3702">
          <cell r="A3702">
            <v>8807</v>
          </cell>
          <cell r="B3702" t="str">
            <v>Onaping Area M&amp;M CTS</v>
          </cell>
        </row>
        <row r="3703">
          <cell r="A3703">
            <v>8808</v>
          </cell>
          <cell r="B3703" t="str">
            <v>Onaping Area M&amp;M CTS</v>
          </cell>
        </row>
        <row r="3704">
          <cell r="A3704">
            <v>8809</v>
          </cell>
          <cell r="B3704" t="str">
            <v>Onaping Area M&amp;M CTS</v>
          </cell>
        </row>
        <row r="3705">
          <cell r="A3705">
            <v>8810</v>
          </cell>
          <cell r="B3705" t="str">
            <v>Striker DS</v>
          </cell>
        </row>
        <row r="3706">
          <cell r="A3706">
            <v>8813</v>
          </cell>
          <cell r="B3706" t="str">
            <v>Temagami DS</v>
          </cell>
        </row>
        <row r="3707">
          <cell r="A3707">
            <v>8814</v>
          </cell>
          <cell r="B3707" t="str">
            <v>Temagami DS</v>
          </cell>
        </row>
        <row r="3708">
          <cell r="A3708">
            <v>8815</v>
          </cell>
          <cell r="B3708" t="str">
            <v>Timmins TS</v>
          </cell>
        </row>
        <row r="3709">
          <cell r="A3709">
            <v>8816</v>
          </cell>
          <cell r="B3709" t="str">
            <v>Trout Lake TS</v>
          </cell>
        </row>
        <row r="3710">
          <cell r="A3710">
            <v>8818</v>
          </cell>
          <cell r="B3710" t="str">
            <v>Trout Lake TS</v>
          </cell>
        </row>
        <row r="3711">
          <cell r="A3711">
            <v>8819</v>
          </cell>
          <cell r="B3711" t="str">
            <v>Trout Lake TS</v>
          </cell>
        </row>
        <row r="3712">
          <cell r="A3712">
            <v>8820</v>
          </cell>
          <cell r="B3712" t="str">
            <v>Trout Lake TS</v>
          </cell>
        </row>
        <row r="3713">
          <cell r="A3713">
            <v>8821</v>
          </cell>
          <cell r="B3713" t="str">
            <v>Trout Lake TS</v>
          </cell>
        </row>
        <row r="3714">
          <cell r="A3714">
            <v>8822</v>
          </cell>
          <cell r="B3714" t="str">
            <v>Verner DS</v>
          </cell>
        </row>
        <row r="3715">
          <cell r="A3715">
            <v>8823</v>
          </cell>
          <cell r="B3715" t="str">
            <v>Warren DS</v>
          </cell>
        </row>
        <row r="3716">
          <cell r="A3716">
            <v>8824</v>
          </cell>
          <cell r="B3716" t="str">
            <v>Wawa TS</v>
          </cell>
        </row>
        <row r="3717">
          <cell r="A3717">
            <v>8825</v>
          </cell>
          <cell r="B3717" t="str">
            <v>Wawa TS</v>
          </cell>
        </row>
        <row r="3718">
          <cell r="A3718">
            <v>8826</v>
          </cell>
          <cell r="B3718" t="str">
            <v>Wawa TS</v>
          </cell>
        </row>
        <row r="3719">
          <cell r="A3719">
            <v>8827</v>
          </cell>
          <cell r="B3719" t="str">
            <v>Wawa TS</v>
          </cell>
        </row>
        <row r="3720">
          <cell r="A3720">
            <v>8828</v>
          </cell>
          <cell r="B3720" t="str">
            <v>Weston Lake DS</v>
          </cell>
        </row>
        <row r="3721">
          <cell r="A3721">
            <v>8829</v>
          </cell>
          <cell r="B3721" t="str">
            <v>Wharncliffe DS</v>
          </cell>
        </row>
        <row r="3722">
          <cell r="A3722">
            <v>8830</v>
          </cell>
          <cell r="B3722" t="str">
            <v>Whitefish DS</v>
          </cell>
        </row>
        <row r="3723">
          <cell r="A3723">
            <v>8831</v>
          </cell>
          <cell r="B3723" t="str">
            <v>Ramore TS</v>
          </cell>
        </row>
        <row r="3724">
          <cell r="A3724">
            <v>8832</v>
          </cell>
          <cell r="B3724" t="str">
            <v>Abitibi Price CTS</v>
          </cell>
        </row>
        <row r="3725">
          <cell r="A3725">
            <v>8833</v>
          </cell>
          <cell r="B3725" t="str">
            <v>Abitibi Price CTS</v>
          </cell>
        </row>
        <row r="3726">
          <cell r="A3726">
            <v>8834</v>
          </cell>
          <cell r="B3726" t="str">
            <v>Fort Albany CTS</v>
          </cell>
        </row>
        <row r="3727">
          <cell r="A3727">
            <v>8835</v>
          </cell>
          <cell r="B3727" t="str">
            <v>Kashechewan CTS</v>
          </cell>
        </row>
        <row r="3728">
          <cell r="A3728">
            <v>8836</v>
          </cell>
          <cell r="B3728" t="str">
            <v>Attawapiskat CTS</v>
          </cell>
        </row>
        <row r="3729">
          <cell r="A3729">
            <v>8870</v>
          </cell>
          <cell r="B3729" t="str">
            <v>Copper Cliff CTS</v>
          </cell>
        </row>
        <row r="3730">
          <cell r="A3730">
            <v>8871</v>
          </cell>
          <cell r="B3730" t="str">
            <v>Falconbridge T2R CTS</v>
          </cell>
        </row>
        <row r="3731">
          <cell r="A3731">
            <v>8877</v>
          </cell>
          <cell r="B3731" t="str">
            <v>Martindale TS</v>
          </cell>
        </row>
        <row r="3732">
          <cell r="A3732">
            <v>8878</v>
          </cell>
          <cell r="B3732" t="str">
            <v>Martindale TS</v>
          </cell>
        </row>
        <row r="3733">
          <cell r="A3733">
            <v>8879</v>
          </cell>
          <cell r="B3733" t="str">
            <v>Martindale TS</v>
          </cell>
        </row>
        <row r="3734">
          <cell r="A3734">
            <v>8882</v>
          </cell>
          <cell r="B3734" t="str">
            <v>Timmins TS</v>
          </cell>
        </row>
        <row r="3735">
          <cell r="A3735">
            <v>8883</v>
          </cell>
          <cell r="B3735" t="str">
            <v>Kinross CTS</v>
          </cell>
        </row>
        <row r="3736">
          <cell r="A3736">
            <v>8900</v>
          </cell>
          <cell r="B3736" t="str">
            <v>Aubrey Falls GS</v>
          </cell>
        </row>
        <row r="3737">
          <cell r="A3737">
            <v>8901</v>
          </cell>
          <cell r="B3737" t="str">
            <v>Aubrey Falls GS</v>
          </cell>
        </row>
        <row r="3738">
          <cell r="A3738">
            <v>8902</v>
          </cell>
          <cell r="B3738" t="str">
            <v>Aux Sauble CGS #1</v>
          </cell>
        </row>
        <row r="3739">
          <cell r="A3739">
            <v>8903</v>
          </cell>
          <cell r="B3739" t="str">
            <v>Abitibi Canyon GS</v>
          </cell>
        </row>
        <row r="3740">
          <cell r="A3740">
            <v>8904</v>
          </cell>
          <cell r="B3740" t="str">
            <v>Abitibi Canyon GS</v>
          </cell>
        </row>
        <row r="3741">
          <cell r="A3741">
            <v>8905</v>
          </cell>
          <cell r="B3741" t="str">
            <v>Abitibi Canyon GS</v>
          </cell>
        </row>
        <row r="3742">
          <cell r="A3742">
            <v>8906</v>
          </cell>
          <cell r="B3742" t="str">
            <v>Abitibi Canyon GS</v>
          </cell>
        </row>
        <row r="3743">
          <cell r="A3743">
            <v>8907</v>
          </cell>
          <cell r="B3743" t="str">
            <v>Carmichael Falls CGS</v>
          </cell>
        </row>
        <row r="3744">
          <cell r="A3744">
            <v>8909</v>
          </cell>
          <cell r="B3744" t="str">
            <v>Crystal Falls GS</v>
          </cell>
        </row>
        <row r="3745">
          <cell r="A3745">
            <v>8910</v>
          </cell>
          <cell r="B3745" t="str">
            <v>Crystal Falls GS</v>
          </cell>
        </row>
        <row r="3746">
          <cell r="A3746">
            <v>8911</v>
          </cell>
          <cell r="B3746" t="str">
            <v>Harmon GS</v>
          </cell>
        </row>
        <row r="3747">
          <cell r="A3747">
            <v>8914</v>
          </cell>
          <cell r="B3747" t="str">
            <v>Otto Holden GS</v>
          </cell>
        </row>
        <row r="3748">
          <cell r="A3748">
            <v>8915</v>
          </cell>
          <cell r="B3748" t="str">
            <v>Otto Holden GS</v>
          </cell>
        </row>
        <row r="3749">
          <cell r="A3749">
            <v>8916</v>
          </cell>
          <cell r="B3749" t="str">
            <v>Otto Holden GS</v>
          </cell>
        </row>
        <row r="3750">
          <cell r="A3750">
            <v>8917</v>
          </cell>
          <cell r="B3750" t="str">
            <v>Otto Holden GS</v>
          </cell>
        </row>
        <row r="3751">
          <cell r="A3751">
            <v>8918</v>
          </cell>
          <cell r="B3751" t="str">
            <v>Kipling GS</v>
          </cell>
        </row>
        <row r="3752">
          <cell r="A3752">
            <v>8920</v>
          </cell>
          <cell r="B3752" t="str">
            <v>Little Long GS</v>
          </cell>
        </row>
        <row r="3753">
          <cell r="A3753">
            <v>8922</v>
          </cell>
          <cell r="B3753" t="str">
            <v>Lower Notch GS</v>
          </cell>
        </row>
        <row r="3754">
          <cell r="A3754">
            <v>8923</v>
          </cell>
          <cell r="B3754" t="str">
            <v>Lower Notch GS</v>
          </cell>
        </row>
        <row r="3755">
          <cell r="A3755">
            <v>8924</v>
          </cell>
          <cell r="B3755" t="str">
            <v>Monteith SS</v>
          </cell>
        </row>
        <row r="3756">
          <cell r="A3756">
            <v>8925</v>
          </cell>
          <cell r="B3756" t="str">
            <v>Norpo Cochrane CGS</v>
          </cell>
        </row>
        <row r="3757">
          <cell r="A3757">
            <v>8926</v>
          </cell>
          <cell r="B3757" t="str">
            <v>NorpoKirkland Lk CGS</v>
          </cell>
        </row>
        <row r="3758">
          <cell r="A3758">
            <v>8927</v>
          </cell>
          <cell r="B3758" t="str">
            <v>NorpoKirkland Lk CGS</v>
          </cell>
        </row>
        <row r="3759">
          <cell r="A3759">
            <v>8928</v>
          </cell>
          <cell r="B3759" t="str">
            <v>Otter Rapids GS</v>
          </cell>
        </row>
        <row r="3760">
          <cell r="A3760">
            <v>8929</v>
          </cell>
          <cell r="B3760" t="str">
            <v>Otter Rapids GS</v>
          </cell>
        </row>
        <row r="3761">
          <cell r="A3761">
            <v>8930</v>
          </cell>
          <cell r="B3761" t="str">
            <v>Tunis CGS</v>
          </cell>
        </row>
        <row r="3762">
          <cell r="A3762">
            <v>8931</v>
          </cell>
          <cell r="B3762" t="str">
            <v>Rayner GS</v>
          </cell>
        </row>
        <row r="3763">
          <cell r="A3763">
            <v>8932</v>
          </cell>
          <cell r="B3763" t="str">
            <v>Red Rock GS</v>
          </cell>
        </row>
        <row r="3764">
          <cell r="A3764">
            <v>8933</v>
          </cell>
          <cell r="B3764" t="str">
            <v>Serpent CGS</v>
          </cell>
        </row>
        <row r="3765">
          <cell r="A3765">
            <v>8936</v>
          </cell>
          <cell r="B3765" t="str">
            <v>TCPL Kapuskasing CGS</v>
          </cell>
        </row>
        <row r="3766">
          <cell r="A3766">
            <v>8938</v>
          </cell>
          <cell r="B3766" t="str">
            <v>Smoky Falls GS</v>
          </cell>
        </row>
        <row r="3767">
          <cell r="A3767">
            <v>8939</v>
          </cell>
          <cell r="B3767" t="str">
            <v>Wells GS</v>
          </cell>
        </row>
        <row r="3768">
          <cell r="A3768">
            <v>8940</v>
          </cell>
          <cell r="B3768" t="str">
            <v>Eddy Espanola CGS</v>
          </cell>
        </row>
        <row r="3769">
          <cell r="A3769">
            <v>8941</v>
          </cell>
          <cell r="B3769" t="str">
            <v>Tembec CGS</v>
          </cell>
        </row>
        <row r="3770">
          <cell r="A3770">
            <v>8942</v>
          </cell>
          <cell r="B3770" t="str">
            <v>Tembec CGS</v>
          </cell>
        </row>
        <row r="3771">
          <cell r="A3771">
            <v>8943</v>
          </cell>
          <cell r="B3771" t="str">
            <v>Tembec CGS</v>
          </cell>
        </row>
        <row r="3772">
          <cell r="A3772">
            <v>8944</v>
          </cell>
          <cell r="B3772" t="str">
            <v>Norpo Iroq. Fls CGS</v>
          </cell>
        </row>
        <row r="3773">
          <cell r="A3773">
            <v>8945</v>
          </cell>
          <cell r="B3773" t="str">
            <v>Norpo Iroq. Fls CGS</v>
          </cell>
        </row>
        <row r="3774">
          <cell r="A3774">
            <v>8946</v>
          </cell>
          <cell r="B3774" t="str">
            <v>Nagagami CGS</v>
          </cell>
        </row>
        <row r="3775">
          <cell r="A3775">
            <v>8947</v>
          </cell>
          <cell r="B3775" t="str">
            <v>Long Slt. Rapids CGS</v>
          </cell>
        </row>
        <row r="3776">
          <cell r="A3776">
            <v>8948</v>
          </cell>
          <cell r="B3776" t="str">
            <v>TCPL North Bay CGS</v>
          </cell>
        </row>
        <row r="3777">
          <cell r="A3777">
            <v>8949</v>
          </cell>
          <cell r="B3777" t="str">
            <v>TCPL Calstock CGS</v>
          </cell>
        </row>
        <row r="3778">
          <cell r="A3778">
            <v>8972</v>
          </cell>
          <cell r="B3778" t="str">
            <v>Monteith SS</v>
          </cell>
        </row>
        <row r="3779">
          <cell r="A3779">
            <v>8973</v>
          </cell>
          <cell r="B3779" t="str">
            <v>Wawaitin GS</v>
          </cell>
        </row>
        <row r="3780">
          <cell r="A3780">
            <v>8974</v>
          </cell>
          <cell r="B3780" t="str">
            <v>Norpo Iroq. Fls CGS</v>
          </cell>
        </row>
        <row r="3781">
          <cell r="A3781">
            <v>8975</v>
          </cell>
          <cell r="B3781" t="str">
            <v>Otter Rapids GS</v>
          </cell>
        </row>
        <row r="3782">
          <cell r="A3782">
            <v>8976</v>
          </cell>
          <cell r="B3782" t="str">
            <v>Otter Rapids GS</v>
          </cell>
        </row>
        <row r="3783">
          <cell r="A3783">
            <v>8977</v>
          </cell>
          <cell r="B3783" t="str">
            <v>Lively DS</v>
          </cell>
        </row>
        <row r="3784">
          <cell r="A3784">
            <v>8979</v>
          </cell>
          <cell r="B3784" t="str">
            <v>Lively DS</v>
          </cell>
        </row>
        <row r="3785">
          <cell r="A3785">
            <v>8980</v>
          </cell>
          <cell r="B3785" t="str">
            <v>Holloway Mine CTS</v>
          </cell>
        </row>
        <row r="3786">
          <cell r="A3786">
            <v>8981</v>
          </cell>
          <cell r="B3786" t="str">
            <v>Onakawana CTS</v>
          </cell>
        </row>
        <row r="3787">
          <cell r="A3787">
            <v>8982</v>
          </cell>
          <cell r="B3787" t="str">
            <v>Renison CTS</v>
          </cell>
        </row>
        <row r="3788">
          <cell r="A3788">
            <v>9100</v>
          </cell>
          <cell r="B3788" t="str">
            <v>Atikokan TGS</v>
          </cell>
        </row>
        <row r="3789">
          <cell r="A3789">
            <v>9103</v>
          </cell>
          <cell r="B3789" t="str">
            <v>Dryden TS</v>
          </cell>
        </row>
        <row r="3790">
          <cell r="A3790">
            <v>9104</v>
          </cell>
          <cell r="B3790" t="str">
            <v>Fort Frances TS</v>
          </cell>
        </row>
        <row r="3791">
          <cell r="A3791">
            <v>9105</v>
          </cell>
          <cell r="B3791" t="str">
            <v>IPB Manitoba 230</v>
          </cell>
        </row>
        <row r="3792">
          <cell r="A3792">
            <v>9106</v>
          </cell>
          <cell r="B3792" t="str">
            <v>IPB Manitoba 230</v>
          </cell>
        </row>
        <row r="3793">
          <cell r="A3793">
            <v>9107</v>
          </cell>
          <cell r="B3793" t="str">
            <v>Kenora TS</v>
          </cell>
        </row>
        <row r="3794">
          <cell r="A3794">
            <v>9110</v>
          </cell>
          <cell r="B3794" t="str">
            <v>Lakehead TS</v>
          </cell>
        </row>
        <row r="3795">
          <cell r="A3795">
            <v>9111</v>
          </cell>
          <cell r="B3795" t="str">
            <v>Mackenzie TS</v>
          </cell>
        </row>
        <row r="3796">
          <cell r="A3796">
            <v>9112</v>
          </cell>
          <cell r="B3796" t="str">
            <v>Marathon TS</v>
          </cell>
        </row>
        <row r="3797">
          <cell r="A3797">
            <v>9115</v>
          </cell>
          <cell r="B3797" t="str">
            <v>Marmion Lake JCT</v>
          </cell>
        </row>
        <row r="3798">
          <cell r="A3798">
            <v>9117</v>
          </cell>
          <cell r="B3798" t="str">
            <v>Atikokan TGS</v>
          </cell>
        </row>
        <row r="3799">
          <cell r="A3799">
            <v>9120</v>
          </cell>
          <cell r="B3799" t="str">
            <v>Vermilion Bay JCT</v>
          </cell>
        </row>
        <row r="3800">
          <cell r="A3800">
            <v>9121</v>
          </cell>
          <cell r="B3800" t="str">
            <v>TCPL Vermill Bay CTS</v>
          </cell>
        </row>
        <row r="3801">
          <cell r="A3801">
            <v>9300</v>
          </cell>
          <cell r="B3801" t="str">
            <v>Alexander SS</v>
          </cell>
        </row>
        <row r="3802">
          <cell r="A3802">
            <v>9301</v>
          </cell>
          <cell r="B3802" t="str">
            <v>Birch TS</v>
          </cell>
        </row>
        <row r="3803">
          <cell r="A3803">
            <v>9302</v>
          </cell>
          <cell r="B3803" t="str">
            <v>Dryden TS</v>
          </cell>
        </row>
        <row r="3804">
          <cell r="A3804">
            <v>9303</v>
          </cell>
          <cell r="B3804" t="str">
            <v>Fort Frances TS</v>
          </cell>
        </row>
        <row r="3805">
          <cell r="A3805">
            <v>9304</v>
          </cell>
          <cell r="B3805" t="str">
            <v>Fort Frances TS</v>
          </cell>
        </row>
        <row r="3806">
          <cell r="A3806">
            <v>9305</v>
          </cell>
          <cell r="B3806" t="str">
            <v>Lakehead TS</v>
          </cell>
        </row>
        <row r="3807">
          <cell r="A3807">
            <v>9306</v>
          </cell>
          <cell r="B3807" t="str">
            <v>Marathon TS</v>
          </cell>
        </row>
        <row r="3808">
          <cell r="A3808">
            <v>9307</v>
          </cell>
          <cell r="B3808" t="str">
            <v>Moose Lake TS</v>
          </cell>
        </row>
        <row r="3809">
          <cell r="A3809">
            <v>9309</v>
          </cell>
          <cell r="B3809" t="str">
            <v>Port Arthur TS #1</v>
          </cell>
        </row>
        <row r="3810">
          <cell r="A3810">
            <v>9310</v>
          </cell>
          <cell r="B3810" t="str">
            <v>Port Arthur TS #1</v>
          </cell>
        </row>
        <row r="3811">
          <cell r="A3811">
            <v>9311</v>
          </cell>
          <cell r="B3811" t="str">
            <v>Rabbit Lake SS</v>
          </cell>
        </row>
        <row r="3812">
          <cell r="A3812">
            <v>9312</v>
          </cell>
          <cell r="B3812" t="str">
            <v>Voyageur JCT</v>
          </cell>
        </row>
        <row r="3813">
          <cell r="A3813">
            <v>9313</v>
          </cell>
          <cell r="B3813" t="str">
            <v>Voyageur CTS</v>
          </cell>
        </row>
        <row r="3814">
          <cell r="A3814">
            <v>9314</v>
          </cell>
          <cell r="B3814" t="str">
            <v>Int'l Boundary-Minn</v>
          </cell>
        </row>
        <row r="3815">
          <cell r="A3815">
            <v>9315</v>
          </cell>
          <cell r="B3815" t="str">
            <v>Int'l Boundary-Minn</v>
          </cell>
        </row>
        <row r="3816">
          <cell r="A3816">
            <v>9316</v>
          </cell>
          <cell r="B3816" t="str">
            <v>Fort Frances MTS</v>
          </cell>
        </row>
        <row r="3817">
          <cell r="A3817">
            <v>9317</v>
          </cell>
          <cell r="B3817" t="str">
            <v>Jellicoe DS #3</v>
          </cell>
        </row>
        <row r="3818">
          <cell r="A3818">
            <v>9318</v>
          </cell>
          <cell r="B3818" t="str">
            <v>Jellicoe JCT</v>
          </cell>
        </row>
        <row r="3819">
          <cell r="A3819">
            <v>9319</v>
          </cell>
          <cell r="B3819" t="str">
            <v>Weyerhaeuser Ken CTS</v>
          </cell>
        </row>
        <row r="3820">
          <cell r="A3820">
            <v>9320</v>
          </cell>
          <cell r="B3820" t="str">
            <v>Abitibi JCT</v>
          </cell>
        </row>
        <row r="3821">
          <cell r="A3821">
            <v>9321</v>
          </cell>
          <cell r="B3821" t="str">
            <v>Abitibi JCT</v>
          </cell>
        </row>
        <row r="3822">
          <cell r="A3822">
            <v>9322</v>
          </cell>
          <cell r="B3822" t="str">
            <v>Agimak DS</v>
          </cell>
        </row>
        <row r="3823">
          <cell r="A3823">
            <v>9323</v>
          </cell>
          <cell r="B3823" t="str">
            <v>Aguasabon SS</v>
          </cell>
        </row>
        <row r="3824">
          <cell r="A3824">
            <v>9324</v>
          </cell>
          <cell r="B3824" t="str">
            <v>Sterling Chem. CTS</v>
          </cell>
        </row>
        <row r="3825">
          <cell r="A3825">
            <v>9325</v>
          </cell>
          <cell r="B3825" t="str">
            <v>Alexander JCT</v>
          </cell>
        </row>
        <row r="3826">
          <cell r="A3826">
            <v>9326</v>
          </cell>
          <cell r="B3826" t="str">
            <v>Alexander JCT</v>
          </cell>
        </row>
        <row r="3827">
          <cell r="A3827">
            <v>9327</v>
          </cell>
          <cell r="B3827" t="str">
            <v>Alexander JCT</v>
          </cell>
        </row>
        <row r="3828">
          <cell r="A3828">
            <v>9328</v>
          </cell>
          <cell r="B3828" t="str">
            <v>Alexander JCT</v>
          </cell>
        </row>
        <row r="3829">
          <cell r="A3829">
            <v>9329</v>
          </cell>
          <cell r="B3829" t="str">
            <v>Alexander GS</v>
          </cell>
        </row>
        <row r="3830">
          <cell r="A3830">
            <v>9330</v>
          </cell>
          <cell r="B3830" t="str">
            <v>Alexander GS</v>
          </cell>
        </row>
        <row r="3831">
          <cell r="A3831">
            <v>9331</v>
          </cell>
          <cell r="B3831" t="str">
            <v>Alexander GS</v>
          </cell>
        </row>
        <row r="3832">
          <cell r="A3832">
            <v>9332</v>
          </cell>
          <cell r="B3832" t="str">
            <v>Alexander GS</v>
          </cell>
        </row>
        <row r="3833">
          <cell r="A3833">
            <v>9333</v>
          </cell>
          <cell r="B3833" t="str">
            <v>Abitib Ft France CTS</v>
          </cell>
        </row>
        <row r="3834">
          <cell r="A3834">
            <v>9334</v>
          </cell>
          <cell r="B3834" t="str">
            <v>Abitib Ft France CTS</v>
          </cell>
        </row>
        <row r="3835">
          <cell r="A3835">
            <v>9335</v>
          </cell>
          <cell r="B3835" t="str">
            <v>B.C.Kenora JCT</v>
          </cell>
        </row>
        <row r="3836">
          <cell r="A3836">
            <v>9336</v>
          </cell>
          <cell r="B3836" t="str">
            <v>Abitibi Kenora CTS</v>
          </cell>
        </row>
        <row r="3837">
          <cell r="A3837">
            <v>9337</v>
          </cell>
          <cell r="B3837" t="str">
            <v>Beardmore JCT</v>
          </cell>
        </row>
        <row r="3838">
          <cell r="A3838">
            <v>9338</v>
          </cell>
          <cell r="B3838" t="str">
            <v>Beardmore DS #2</v>
          </cell>
        </row>
        <row r="3839">
          <cell r="A3839">
            <v>9339</v>
          </cell>
          <cell r="B3839" t="str">
            <v>Black River JCT</v>
          </cell>
        </row>
        <row r="3840">
          <cell r="A3840">
            <v>9340</v>
          </cell>
          <cell r="B3840" t="str">
            <v>Wawatay CGS</v>
          </cell>
        </row>
        <row r="3841">
          <cell r="A3841">
            <v>9341</v>
          </cell>
          <cell r="B3841" t="str">
            <v>Burleigh JCT</v>
          </cell>
        </row>
        <row r="3842">
          <cell r="A3842">
            <v>9342</v>
          </cell>
          <cell r="B3842" t="str">
            <v>Burleigh DS</v>
          </cell>
        </row>
        <row r="3843">
          <cell r="A3843">
            <v>9343</v>
          </cell>
          <cell r="B3843" t="str">
            <v>Caland Ore JCT</v>
          </cell>
        </row>
        <row r="3844">
          <cell r="A3844">
            <v>9345</v>
          </cell>
          <cell r="B3844" t="str">
            <v>Abitibi Calm Lk CGS</v>
          </cell>
        </row>
        <row r="3845">
          <cell r="A3845">
            <v>9346</v>
          </cell>
          <cell r="B3845" t="str">
            <v>Cameron Falls GS</v>
          </cell>
        </row>
        <row r="3846">
          <cell r="A3846">
            <v>9347</v>
          </cell>
          <cell r="B3846" t="str">
            <v>Cameron Falls GS</v>
          </cell>
        </row>
        <row r="3847">
          <cell r="A3847">
            <v>9348</v>
          </cell>
          <cell r="B3847" t="str">
            <v>Cameron Falls GS</v>
          </cell>
        </row>
        <row r="3848">
          <cell r="A3848">
            <v>9349</v>
          </cell>
          <cell r="B3848" t="str">
            <v>Camp Lake JCT</v>
          </cell>
        </row>
        <row r="3849">
          <cell r="A3849">
            <v>9350</v>
          </cell>
          <cell r="B3849" t="str">
            <v>Caribou Falls GS</v>
          </cell>
        </row>
        <row r="3850">
          <cell r="A3850">
            <v>9351</v>
          </cell>
          <cell r="B3850" t="str">
            <v>Clearwater Bay DS</v>
          </cell>
        </row>
        <row r="3851">
          <cell r="A3851">
            <v>9352</v>
          </cell>
          <cell r="B3851" t="str">
            <v>Conmee JCT</v>
          </cell>
        </row>
        <row r="3852">
          <cell r="A3852">
            <v>9353</v>
          </cell>
          <cell r="B3852" t="str">
            <v>Weyerhaeuser Can CGS</v>
          </cell>
        </row>
        <row r="3853">
          <cell r="A3853">
            <v>9354</v>
          </cell>
          <cell r="B3853" t="str">
            <v>Bowater Kraft CTS</v>
          </cell>
        </row>
        <row r="3854">
          <cell r="A3854">
            <v>9355</v>
          </cell>
          <cell r="B3854" t="str">
            <v>BowatrThundr Bay CTS</v>
          </cell>
        </row>
        <row r="3855">
          <cell r="A3855">
            <v>9356</v>
          </cell>
          <cell r="B3855" t="str">
            <v>BowatrThundr Bay CTS</v>
          </cell>
        </row>
        <row r="3856">
          <cell r="A3856">
            <v>9357</v>
          </cell>
          <cell r="B3856" t="str">
            <v>Crow River DS</v>
          </cell>
        </row>
        <row r="3857">
          <cell r="A3857">
            <v>9358</v>
          </cell>
          <cell r="B3857" t="str">
            <v>Norampac CTS</v>
          </cell>
        </row>
        <row r="3858">
          <cell r="A3858">
            <v>9360</v>
          </cell>
          <cell r="B3858" t="str">
            <v>Dona Lake Mine CTS</v>
          </cell>
        </row>
        <row r="3859">
          <cell r="A3859">
            <v>9361</v>
          </cell>
          <cell r="B3859" t="str">
            <v>Bowater Kraft CTS</v>
          </cell>
        </row>
        <row r="3860">
          <cell r="A3860">
            <v>9362</v>
          </cell>
          <cell r="B3860" t="str">
            <v>Ear Falls SS</v>
          </cell>
        </row>
        <row r="3861">
          <cell r="A3861">
            <v>9363</v>
          </cell>
          <cell r="B3861" t="str">
            <v>Emo JCT</v>
          </cell>
        </row>
        <row r="3862">
          <cell r="A3862">
            <v>9365</v>
          </cell>
          <cell r="B3862" t="str">
            <v>Erco JCT</v>
          </cell>
        </row>
        <row r="3863">
          <cell r="A3863">
            <v>9366</v>
          </cell>
          <cell r="B3863" t="str">
            <v>Eton DS</v>
          </cell>
        </row>
        <row r="3864">
          <cell r="A3864">
            <v>9368</v>
          </cell>
          <cell r="B3864" t="str">
            <v>Forgie JCT</v>
          </cell>
        </row>
        <row r="3865">
          <cell r="A3865">
            <v>9369</v>
          </cell>
          <cell r="B3865" t="str">
            <v>Fort William TS</v>
          </cell>
        </row>
        <row r="3866">
          <cell r="A3866">
            <v>9370</v>
          </cell>
          <cell r="B3866" t="str">
            <v>Fort William TS</v>
          </cell>
        </row>
        <row r="3867">
          <cell r="A3867">
            <v>9371</v>
          </cell>
          <cell r="B3867" t="str">
            <v>GL Nickles Ltd TS</v>
          </cell>
        </row>
        <row r="3868">
          <cell r="A3868">
            <v>9372</v>
          </cell>
          <cell r="B3868" t="str">
            <v>Golden Patricia JCT</v>
          </cell>
        </row>
        <row r="3869">
          <cell r="A3869">
            <v>9373</v>
          </cell>
          <cell r="B3869" t="str">
            <v>Cat Lake CTS</v>
          </cell>
        </row>
        <row r="3870">
          <cell r="A3870">
            <v>9374</v>
          </cell>
          <cell r="B3870" t="str">
            <v>Griffith Mine CTS</v>
          </cell>
        </row>
        <row r="3871">
          <cell r="A3871">
            <v>9377</v>
          </cell>
          <cell r="B3871" t="str">
            <v>Ignace JCT</v>
          </cell>
        </row>
        <row r="3872">
          <cell r="A3872">
            <v>9379</v>
          </cell>
          <cell r="B3872" t="str">
            <v>Inco Shebandowan CTS</v>
          </cell>
        </row>
        <row r="3873">
          <cell r="A3873">
            <v>9380</v>
          </cell>
          <cell r="B3873" t="str">
            <v>IPB Manitoba 115</v>
          </cell>
        </row>
        <row r="3874">
          <cell r="A3874">
            <v>9381</v>
          </cell>
          <cell r="B3874" t="str">
            <v>James Street JCT</v>
          </cell>
        </row>
        <row r="3875">
          <cell r="A3875">
            <v>9382</v>
          </cell>
          <cell r="B3875" t="str">
            <v>James Street JCT</v>
          </cell>
        </row>
        <row r="3876">
          <cell r="A3876">
            <v>9383</v>
          </cell>
          <cell r="B3876" t="str">
            <v>Kenora TS</v>
          </cell>
        </row>
        <row r="3877">
          <cell r="A3877">
            <v>9384</v>
          </cell>
          <cell r="B3877" t="str">
            <v>Kashabowie TS</v>
          </cell>
        </row>
        <row r="3878">
          <cell r="A3878">
            <v>9385</v>
          </cell>
          <cell r="B3878" t="str">
            <v>Kenora TS</v>
          </cell>
        </row>
        <row r="3879">
          <cell r="A3879">
            <v>9386</v>
          </cell>
          <cell r="B3879" t="str">
            <v>Abitibi Kenora CGS</v>
          </cell>
        </row>
        <row r="3880">
          <cell r="A3880">
            <v>9387</v>
          </cell>
          <cell r="B3880" t="str">
            <v>Kenora MTS</v>
          </cell>
        </row>
        <row r="3881">
          <cell r="A3881">
            <v>9388</v>
          </cell>
          <cell r="B3881" t="str">
            <v>Kimberly Clark CTS</v>
          </cell>
        </row>
        <row r="3882">
          <cell r="A3882">
            <v>9389</v>
          </cell>
          <cell r="B3882" t="str">
            <v>Williams Mine JCT</v>
          </cell>
        </row>
        <row r="3883">
          <cell r="A3883">
            <v>9390</v>
          </cell>
          <cell r="B3883" t="str">
            <v>Williams Mine CTS</v>
          </cell>
        </row>
        <row r="3884">
          <cell r="A3884">
            <v>9391</v>
          </cell>
          <cell r="B3884" t="str">
            <v>Long Lac TS</v>
          </cell>
        </row>
        <row r="3885">
          <cell r="A3885">
            <v>9392</v>
          </cell>
          <cell r="B3885" t="str">
            <v>Mackenzie TS</v>
          </cell>
        </row>
        <row r="3886">
          <cell r="A3886">
            <v>9393</v>
          </cell>
          <cell r="B3886" t="str">
            <v>Mackenzie TS</v>
          </cell>
        </row>
        <row r="3887">
          <cell r="A3887">
            <v>9394</v>
          </cell>
          <cell r="B3887" t="str">
            <v>Manitou Falls GS</v>
          </cell>
        </row>
        <row r="3888">
          <cell r="A3888">
            <v>9395</v>
          </cell>
          <cell r="B3888" t="str">
            <v>Manitouwadge JCT</v>
          </cell>
        </row>
        <row r="3889">
          <cell r="A3889">
            <v>9396</v>
          </cell>
          <cell r="B3889" t="str">
            <v>Manitouwadge TS</v>
          </cell>
        </row>
        <row r="3890">
          <cell r="A3890">
            <v>9397</v>
          </cell>
          <cell r="B3890" t="str">
            <v>Marathon JCT</v>
          </cell>
        </row>
        <row r="3891">
          <cell r="A3891">
            <v>9398</v>
          </cell>
          <cell r="B3891" t="str">
            <v>Marathon JCT</v>
          </cell>
        </row>
        <row r="3892">
          <cell r="A3892">
            <v>9399</v>
          </cell>
          <cell r="B3892" t="str">
            <v>Marathon DS</v>
          </cell>
        </row>
        <row r="3893">
          <cell r="A3893">
            <v>9400</v>
          </cell>
          <cell r="B3893" t="str">
            <v>Margach DS</v>
          </cell>
        </row>
        <row r="3894">
          <cell r="A3894">
            <v>9401</v>
          </cell>
          <cell r="B3894" t="str">
            <v>Mattabi CTS</v>
          </cell>
        </row>
        <row r="3895">
          <cell r="A3895">
            <v>9402</v>
          </cell>
          <cell r="B3895" t="str">
            <v>Mattagami CTS</v>
          </cell>
        </row>
        <row r="3896">
          <cell r="A3896">
            <v>9403</v>
          </cell>
          <cell r="B3896" t="str">
            <v>Mill Creek JCT</v>
          </cell>
        </row>
        <row r="3897">
          <cell r="A3897">
            <v>9404</v>
          </cell>
          <cell r="B3897" t="str">
            <v>Minaki JCT</v>
          </cell>
        </row>
        <row r="3898">
          <cell r="A3898">
            <v>9405</v>
          </cell>
          <cell r="B3898" t="str">
            <v>Minaki DS</v>
          </cell>
        </row>
        <row r="3899">
          <cell r="A3899">
            <v>9406</v>
          </cell>
          <cell r="B3899" t="str">
            <v>Minnova JCT</v>
          </cell>
        </row>
        <row r="3900">
          <cell r="A3900">
            <v>9407</v>
          </cell>
          <cell r="B3900" t="str">
            <v>Inmet Winston Lk CTS</v>
          </cell>
        </row>
        <row r="3901">
          <cell r="A3901">
            <v>9408</v>
          </cell>
          <cell r="B3901" t="str">
            <v>Abitibi Price MM CTS</v>
          </cell>
        </row>
        <row r="3902">
          <cell r="A3902">
            <v>9409</v>
          </cell>
          <cell r="B3902" t="str">
            <v>Murillo DS</v>
          </cell>
        </row>
        <row r="3903">
          <cell r="A3903">
            <v>9410</v>
          </cell>
          <cell r="B3903" t="str">
            <v>Nth Coldstream Mn TS</v>
          </cell>
        </row>
        <row r="3904">
          <cell r="A3904">
            <v>9411</v>
          </cell>
          <cell r="B3904" t="str">
            <v>Nama Creek JCT</v>
          </cell>
        </row>
        <row r="3905">
          <cell r="A3905">
            <v>9412</v>
          </cell>
          <cell r="B3905" t="str">
            <v>Nama Creek Mines TS</v>
          </cell>
        </row>
        <row r="3906">
          <cell r="A3906">
            <v>9413</v>
          </cell>
          <cell r="B3906" t="str">
            <v>Nestor Falls JCT</v>
          </cell>
        </row>
        <row r="3907">
          <cell r="A3907">
            <v>9414</v>
          </cell>
          <cell r="B3907" t="str">
            <v>Nestor Falls DS</v>
          </cell>
        </row>
        <row r="3908">
          <cell r="A3908">
            <v>9415</v>
          </cell>
          <cell r="B3908" t="str">
            <v>Nipigon JCT</v>
          </cell>
        </row>
        <row r="3909">
          <cell r="A3909">
            <v>9416</v>
          </cell>
          <cell r="B3909" t="str">
            <v>Nipigon DS</v>
          </cell>
        </row>
        <row r="3910">
          <cell r="A3910">
            <v>9418</v>
          </cell>
          <cell r="B3910" t="str">
            <v>Hemlo Mine JCT</v>
          </cell>
        </row>
        <row r="3911">
          <cell r="A3911">
            <v>9419</v>
          </cell>
          <cell r="B3911" t="str">
            <v>Geco CGS</v>
          </cell>
        </row>
        <row r="3912">
          <cell r="A3912">
            <v>9420</v>
          </cell>
          <cell r="B3912" t="str">
            <v>Golden Giant Min CTS</v>
          </cell>
        </row>
        <row r="3913">
          <cell r="A3913">
            <v>9421</v>
          </cell>
          <cell r="B3913" t="str">
            <v>Norman JCT</v>
          </cell>
        </row>
        <row r="3914">
          <cell r="A3914">
            <v>9422</v>
          </cell>
          <cell r="B3914" t="str">
            <v>Abitibi Norman CGS</v>
          </cell>
        </row>
        <row r="3915">
          <cell r="A3915">
            <v>9423</v>
          </cell>
          <cell r="B3915" t="str">
            <v>Pakwash JCT</v>
          </cell>
        </row>
        <row r="3916">
          <cell r="A3916">
            <v>9425</v>
          </cell>
          <cell r="B3916" t="str">
            <v>Perrault Falls DS</v>
          </cell>
        </row>
        <row r="3917">
          <cell r="A3917">
            <v>9426</v>
          </cell>
          <cell r="B3917" t="str">
            <v>Pic JCT</v>
          </cell>
        </row>
        <row r="3918">
          <cell r="A3918">
            <v>9427</v>
          </cell>
          <cell r="B3918" t="str">
            <v>Pic JCT</v>
          </cell>
        </row>
        <row r="3919">
          <cell r="A3919">
            <v>9428</v>
          </cell>
          <cell r="B3919" t="str">
            <v>Pic DS</v>
          </cell>
        </row>
        <row r="3920">
          <cell r="A3920">
            <v>9429</v>
          </cell>
          <cell r="B3920" t="str">
            <v>Pine Portage SS</v>
          </cell>
        </row>
        <row r="3921">
          <cell r="A3921">
            <v>9430</v>
          </cell>
          <cell r="B3921" t="str">
            <v>Cascades F.P.G. JCT</v>
          </cell>
        </row>
        <row r="3922">
          <cell r="A3922">
            <v>9431</v>
          </cell>
          <cell r="B3922" t="str">
            <v>Cascades F.P.G. CTS</v>
          </cell>
        </row>
        <row r="3923">
          <cell r="A3923">
            <v>9432</v>
          </cell>
          <cell r="B3923" t="str">
            <v>Cascades F.P.G. CTS</v>
          </cell>
        </row>
        <row r="3924">
          <cell r="A3924">
            <v>9433</v>
          </cell>
          <cell r="B3924" t="str">
            <v>Port Arthur JCT</v>
          </cell>
        </row>
        <row r="3925">
          <cell r="A3925">
            <v>9434</v>
          </cell>
          <cell r="B3925" t="str">
            <v>Port Arthur TS #2</v>
          </cell>
        </row>
        <row r="3926">
          <cell r="A3926">
            <v>9435</v>
          </cell>
          <cell r="B3926" t="str">
            <v>Red Lake TS</v>
          </cell>
        </row>
        <row r="3927">
          <cell r="A3927">
            <v>9436</v>
          </cell>
          <cell r="B3927" t="str">
            <v>Red Rock JCT</v>
          </cell>
        </row>
        <row r="3928">
          <cell r="A3928">
            <v>9437</v>
          </cell>
          <cell r="B3928" t="str">
            <v>Red Rock DS</v>
          </cell>
        </row>
        <row r="3929">
          <cell r="A3929">
            <v>9438</v>
          </cell>
          <cell r="B3929" t="str">
            <v>Reserve JCT</v>
          </cell>
        </row>
        <row r="3930">
          <cell r="A3930">
            <v>9439</v>
          </cell>
          <cell r="B3930" t="str">
            <v>Roxmark JCT</v>
          </cell>
        </row>
        <row r="3931">
          <cell r="A3931">
            <v>9440</v>
          </cell>
          <cell r="B3931" t="str">
            <v>Roxmark Mine CTS</v>
          </cell>
        </row>
        <row r="3932">
          <cell r="A3932">
            <v>9441</v>
          </cell>
          <cell r="B3932" t="str">
            <v>South Bay Mines TS</v>
          </cell>
        </row>
        <row r="3933">
          <cell r="A3933">
            <v>9442</v>
          </cell>
          <cell r="B3933" t="str">
            <v>Sam Lake DS</v>
          </cell>
        </row>
        <row r="3934">
          <cell r="A3934">
            <v>9443</v>
          </cell>
          <cell r="B3934" t="str">
            <v>Sapawe JCT</v>
          </cell>
        </row>
        <row r="3935">
          <cell r="A3935">
            <v>9445</v>
          </cell>
          <cell r="B3935" t="str">
            <v>Sapawe DS</v>
          </cell>
        </row>
        <row r="3936">
          <cell r="A3936">
            <v>9446</v>
          </cell>
          <cell r="B3936" t="str">
            <v>Schreiber JCT</v>
          </cell>
        </row>
        <row r="3937">
          <cell r="A3937">
            <v>9447</v>
          </cell>
          <cell r="B3937" t="str">
            <v>Schreiber Winnipg DS</v>
          </cell>
        </row>
        <row r="3938">
          <cell r="A3938">
            <v>9449</v>
          </cell>
          <cell r="B3938" t="str">
            <v>Scout Lake JCT</v>
          </cell>
        </row>
        <row r="3939">
          <cell r="A3939">
            <v>9450</v>
          </cell>
          <cell r="B3939" t="str">
            <v>Selco JCT</v>
          </cell>
        </row>
        <row r="3940">
          <cell r="A3940">
            <v>9451</v>
          </cell>
          <cell r="B3940" t="str">
            <v>Shabaqua JCT</v>
          </cell>
        </row>
        <row r="3941">
          <cell r="A3941">
            <v>9453</v>
          </cell>
          <cell r="B3941" t="str">
            <v>Shabaqua DS</v>
          </cell>
        </row>
        <row r="3942">
          <cell r="A3942">
            <v>9454</v>
          </cell>
          <cell r="B3942" t="str">
            <v>Shebandowan JCT</v>
          </cell>
        </row>
        <row r="3943">
          <cell r="A3943">
            <v>9455</v>
          </cell>
          <cell r="B3943" t="str">
            <v>Silver Falls GS</v>
          </cell>
        </row>
        <row r="3944">
          <cell r="A3944">
            <v>9457</v>
          </cell>
          <cell r="B3944" t="str">
            <v>Stanley JCT</v>
          </cell>
        </row>
        <row r="3945">
          <cell r="A3945">
            <v>9458</v>
          </cell>
          <cell r="B3945" t="str">
            <v>St.Paul JCT</v>
          </cell>
        </row>
        <row r="3946">
          <cell r="A3946">
            <v>9459</v>
          </cell>
          <cell r="B3946" t="str">
            <v>St.Paul JCT</v>
          </cell>
        </row>
        <row r="3947">
          <cell r="A3947">
            <v>9461</v>
          </cell>
          <cell r="B3947" t="str">
            <v>Abitib Sturg Fls CGS</v>
          </cell>
        </row>
        <row r="3948">
          <cell r="A3948">
            <v>9462</v>
          </cell>
          <cell r="B3948" t="str">
            <v>Sioux Narrows JCT</v>
          </cell>
        </row>
        <row r="3949">
          <cell r="A3949">
            <v>9463</v>
          </cell>
          <cell r="B3949" t="str">
            <v>Sioux Narrows DS</v>
          </cell>
        </row>
        <row r="3950">
          <cell r="A3950">
            <v>9464</v>
          </cell>
          <cell r="B3950" t="str">
            <v>Thunder Bay SS</v>
          </cell>
        </row>
        <row r="3951">
          <cell r="A3951">
            <v>9465</v>
          </cell>
          <cell r="B3951" t="str">
            <v>Thunder Bay SS</v>
          </cell>
        </row>
        <row r="3952">
          <cell r="A3952">
            <v>9466</v>
          </cell>
          <cell r="B3952" t="str">
            <v>Thunder Bay SS</v>
          </cell>
        </row>
        <row r="3953">
          <cell r="A3953">
            <v>9467</v>
          </cell>
          <cell r="B3953" t="str">
            <v>Smurfit-Stone CTS</v>
          </cell>
        </row>
        <row r="3954">
          <cell r="A3954">
            <v>9468</v>
          </cell>
          <cell r="B3954" t="str">
            <v>TCPL Nipigon JCT</v>
          </cell>
        </row>
        <row r="3955">
          <cell r="A3955">
            <v>9469</v>
          </cell>
          <cell r="B3955" t="str">
            <v>TCPL Nipigon CGS</v>
          </cell>
        </row>
        <row r="3956">
          <cell r="A3956">
            <v>9470</v>
          </cell>
          <cell r="B3956" t="str">
            <v>Teck Corona JCT</v>
          </cell>
        </row>
        <row r="3957">
          <cell r="A3957">
            <v>9471</v>
          </cell>
          <cell r="B3957" t="str">
            <v>Teck Corona CTS</v>
          </cell>
        </row>
        <row r="3958">
          <cell r="A3958">
            <v>9472</v>
          </cell>
          <cell r="B3958" t="str">
            <v>Terrace Bay SS</v>
          </cell>
        </row>
        <row r="3959">
          <cell r="A3959">
            <v>9473</v>
          </cell>
          <cell r="B3959" t="str">
            <v>Etruscan JCT</v>
          </cell>
        </row>
        <row r="3960">
          <cell r="A3960">
            <v>9474</v>
          </cell>
          <cell r="B3960" t="str">
            <v>Etruscan Entrprs CTS</v>
          </cell>
        </row>
        <row r="3961">
          <cell r="A3961">
            <v>9475</v>
          </cell>
          <cell r="B3961" t="str">
            <v>Valora JCT</v>
          </cell>
        </row>
        <row r="3962">
          <cell r="A3962">
            <v>9476</v>
          </cell>
          <cell r="B3962" t="str">
            <v>Valora DS</v>
          </cell>
        </row>
        <row r="3963">
          <cell r="A3963">
            <v>9477</v>
          </cell>
          <cell r="B3963" t="str">
            <v>Vermilion Bay JCT</v>
          </cell>
        </row>
        <row r="3964">
          <cell r="A3964">
            <v>9478</v>
          </cell>
          <cell r="B3964" t="str">
            <v>Vermilion Bay DS</v>
          </cell>
        </row>
        <row r="3965">
          <cell r="A3965">
            <v>9479</v>
          </cell>
          <cell r="B3965" t="str">
            <v>Walsh Street JCT</v>
          </cell>
        </row>
        <row r="3966">
          <cell r="A3966">
            <v>9480</v>
          </cell>
          <cell r="B3966" t="str">
            <v>Walsh Street JCT</v>
          </cell>
        </row>
        <row r="3967">
          <cell r="A3967">
            <v>9481</v>
          </cell>
          <cell r="B3967" t="str">
            <v>Pikangikum CTS</v>
          </cell>
        </row>
        <row r="3968">
          <cell r="A3968">
            <v>9482</v>
          </cell>
          <cell r="B3968" t="str">
            <v>White River DS</v>
          </cell>
        </row>
        <row r="3969">
          <cell r="A3969">
            <v>9483</v>
          </cell>
          <cell r="B3969" t="str">
            <v>Whitedog Falls SS</v>
          </cell>
        </row>
        <row r="3970">
          <cell r="A3970">
            <v>9484</v>
          </cell>
          <cell r="B3970" t="str">
            <v>Willroy JCT</v>
          </cell>
        </row>
        <row r="3971">
          <cell r="A3971">
            <v>9486</v>
          </cell>
          <cell r="B3971" t="str">
            <v>Lac Des Iles Min CTS</v>
          </cell>
        </row>
        <row r="3972">
          <cell r="A3972">
            <v>9487</v>
          </cell>
          <cell r="B3972" t="str">
            <v>Valerie Falls JCT</v>
          </cell>
        </row>
        <row r="3973">
          <cell r="A3973">
            <v>9488</v>
          </cell>
          <cell r="B3973" t="str">
            <v>Valerie Falls CGS</v>
          </cell>
        </row>
        <row r="3974">
          <cell r="A3974">
            <v>9489</v>
          </cell>
          <cell r="B3974" t="str">
            <v>Caland Ore JCT</v>
          </cell>
        </row>
        <row r="3975">
          <cell r="A3975">
            <v>9490</v>
          </cell>
          <cell r="B3975" t="str">
            <v>St.Paul JCT</v>
          </cell>
        </row>
        <row r="3976">
          <cell r="A3976">
            <v>9491</v>
          </cell>
          <cell r="B3976" t="str">
            <v>Nama Creek JCT</v>
          </cell>
        </row>
        <row r="3977">
          <cell r="A3977">
            <v>9492</v>
          </cell>
          <cell r="B3977" t="str">
            <v>Slate Falls JCT</v>
          </cell>
        </row>
        <row r="3978">
          <cell r="A3978">
            <v>9493</v>
          </cell>
          <cell r="B3978" t="str">
            <v>Slate Falls DS</v>
          </cell>
        </row>
        <row r="3979">
          <cell r="A3979">
            <v>9494</v>
          </cell>
          <cell r="B3979" t="str">
            <v>Moose Lake TS</v>
          </cell>
        </row>
        <row r="3980">
          <cell r="A3980">
            <v>9495</v>
          </cell>
          <cell r="B3980" t="str">
            <v>Placer JCT</v>
          </cell>
        </row>
        <row r="3981">
          <cell r="A3981">
            <v>9496</v>
          </cell>
          <cell r="B3981" t="str">
            <v>Musselwhite CTS</v>
          </cell>
        </row>
        <row r="3982">
          <cell r="A3982">
            <v>9497</v>
          </cell>
          <cell r="B3982" t="str">
            <v>Lac Des Iles JCT</v>
          </cell>
        </row>
        <row r="3983">
          <cell r="A3983">
            <v>9498</v>
          </cell>
          <cell r="B3983" t="str">
            <v>Lac Des Iles Min CTS</v>
          </cell>
        </row>
        <row r="3984">
          <cell r="A3984">
            <v>9499</v>
          </cell>
          <cell r="B3984" t="str">
            <v>Minaki JCT</v>
          </cell>
        </row>
        <row r="3985">
          <cell r="A3985">
            <v>9500</v>
          </cell>
          <cell r="B3985" t="str">
            <v>Reserve JCT</v>
          </cell>
        </row>
        <row r="3986">
          <cell r="A3986">
            <v>9501</v>
          </cell>
          <cell r="B3986" t="str">
            <v>Reserve JCT</v>
          </cell>
        </row>
        <row r="3987">
          <cell r="A3987">
            <v>9502</v>
          </cell>
          <cell r="B3987" t="str">
            <v>Musselwhite CSS</v>
          </cell>
        </row>
        <row r="3988">
          <cell r="A3988">
            <v>9503</v>
          </cell>
          <cell r="B3988" t="str">
            <v>Ignace DS JCT</v>
          </cell>
        </row>
        <row r="3989">
          <cell r="A3989">
            <v>9504</v>
          </cell>
          <cell r="B3989" t="str">
            <v>Mattagami JCT</v>
          </cell>
        </row>
        <row r="3990">
          <cell r="A3990">
            <v>9505</v>
          </cell>
          <cell r="B3990" t="str">
            <v>Mattabi JCT</v>
          </cell>
        </row>
        <row r="3991">
          <cell r="A3991">
            <v>9506</v>
          </cell>
          <cell r="B3991" t="str">
            <v>Kimberly Clark JCT</v>
          </cell>
        </row>
        <row r="3992">
          <cell r="A3992">
            <v>9507</v>
          </cell>
          <cell r="B3992" t="str">
            <v>Lac Des Iles Min CTS</v>
          </cell>
        </row>
        <row r="3993">
          <cell r="A3993">
            <v>9508</v>
          </cell>
          <cell r="B3993" t="str">
            <v>Lakehead TS</v>
          </cell>
        </row>
        <row r="3994">
          <cell r="A3994">
            <v>9509</v>
          </cell>
          <cell r="B3994" t="str">
            <v>Lakehead TS</v>
          </cell>
        </row>
        <row r="3995">
          <cell r="A3995">
            <v>9512</v>
          </cell>
          <cell r="B3995" t="str">
            <v>Musselwhite CTS</v>
          </cell>
        </row>
        <row r="3996">
          <cell r="A3996">
            <v>9596</v>
          </cell>
          <cell r="B3996" t="str">
            <v>Lac Des Iles Min CTS</v>
          </cell>
        </row>
        <row r="3997">
          <cell r="A3997">
            <v>9597</v>
          </cell>
          <cell r="B3997" t="str">
            <v>Lac Des Iles Min CTS</v>
          </cell>
        </row>
        <row r="3998">
          <cell r="A3998">
            <v>9598</v>
          </cell>
          <cell r="B3998" t="str">
            <v>Abitib Ft France CTS</v>
          </cell>
        </row>
        <row r="3999">
          <cell r="A3999">
            <v>9599</v>
          </cell>
          <cell r="B3999" t="str">
            <v>Sterling Chem. CTS</v>
          </cell>
        </row>
        <row r="4000">
          <cell r="A4000">
            <v>9600</v>
          </cell>
          <cell r="B4000" t="str">
            <v>Agimak DS</v>
          </cell>
        </row>
        <row r="4001">
          <cell r="A4001">
            <v>9601</v>
          </cell>
          <cell r="B4001" t="str">
            <v>Sterling Chem. CTS</v>
          </cell>
        </row>
        <row r="4002">
          <cell r="A4002">
            <v>9602</v>
          </cell>
          <cell r="B4002" t="str">
            <v>Abitib Ft France CTS</v>
          </cell>
        </row>
        <row r="4003">
          <cell r="A4003">
            <v>9603</v>
          </cell>
          <cell r="B4003" t="str">
            <v>Abitib Ft France CTS</v>
          </cell>
        </row>
        <row r="4004">
          <cell r="A4004">
            <v>9604</v>
          </cell>
          <cell r="B4004" t="str">
            <v>Abitib Ft France CTS</v>
          </cell>
        </row>
        <row r="4005">
          <cell r="A4005">
            <v>9605</v>
          </cell>
          <cell r="B4005" t="str">
            <v>Abitibi Kenora CTS</v>
          </cell>
        </row>
        <row r="4006">
          <cell r="A4006">
            <v>9606</v>
          </cell>
          <cell r="B4006" t="str">
            <v>Abitibi Kenora CTS</v>
          </cell>
        </row>
        <row r="4007">
          <cell r="A4007">
            <v>9607</v>
          </cell>
          <cell r="B4007" t="str">
            <v>Beardmore DS #2</v>
          </cell>
        </row>
        <row r="4008">
          <cell r="A4008">
            <v>9608</v>
          </cell>
          <cell r="B4008" t="str">
            <v>Birch TS</v>
          </cell>
        </row>
        <row r="4009">
          <cell r="A4009">
            <v>9609</v>
          </cell>
          <cell r="B4009" t="str">
            <v>Jellicoe DS #3</v>
          </cell>
        </row>
        <row r="4010">
          <cell r="A4010">
            <v>9610</v>
          </cell>
          <cell r="B4010" t="str">
            <v>Voyageur CTS</v>
          </cell>
        </row>
        <row r="4011">
          <cell r="A4011">
            <v>9611</v>
          </cell>
          <cell r="B4011" t="str">
            <v>Burleigh DS</v>
          </cell>
        </row>
        <row r="4012">
          <cell r="A4012">
            <v>9613</v>
          </cell>
          <cell r="B4012" t="str">
            <v>Clearwater Bay DS</v>
          </cell>
        </row>
        <row r="4013">
          <cell r="A4013">
            <v>9614</v>
          </cell>
          <cell r="B4013" t="str">
            <v>Clearwater Bay DS</v>
          </cell>
        </row>
        <row r="4014">
          <cell r="A4014">
            <v>9615</v>
          </cell>
          <cell r="B4014" t="str">
            <v>Weyerhaeuser Can CGS</v>
          </cell>
        </row>
        <row r="4015">
          <cell r="A4015">
            <v>9616</v>
          </cell>
          <cell r="B4015" t="str">
            <v>Bowater Kraft CTS</v>
          </cell>
        </row>
        <row r="4016">
          <cell r="A4016">
            <v>9617</v>
          </cell>
          <cell r="B4016" t="str">
            <v>BowatrThundr Bay CTS</v>
          </cell>
        </row>
        <row r="4017">
          <cell r="A4017">
            <v>9618</v>
          </cell>
          <cell r="B4017" t="str">
            <v>BowatrThundr Bay CTS</v>
          </cell>
        </row>
        <row r="4018">
          <cell r="A4018">
            <v>9619</v>
          </cell>
          <cell r="B4018" t="str">
            <v>BowatrThundr Bay CTS</v>
          </cell>
        </row>
        <row r="4019">
          <cell r="A4019">
            <v>9620</v>
          </cell>
          <cell r="B4019" t="str">
            <v>BowatrThundr Bay CTS</v>
          </cell>
        </row>
        <row r="4020">
          <cell r="A4020">
            <v>9621</v>
          </cell>
          <cell r="B4020" t="str">
            <v>BowatrThundr Bay CTS</v>
          </cell>
        </row>
        <row r="4021">
          <cell r="A4021">
            <v>9622</v>
          </cell>
          <cell r="B4021" t="str">
            <v>BowatrThundr Bay CTS</v>
          </cell>
        </row>
        <row r="4022">
          <cell r="A4022">
            <v>9623</v>
          </cell>
          <cell r="B4022" t="str">
            <v>BowatrThundr Bay CTS</v>
          </cell>
        </row>
        <row r="4023">
          <cell r="A4023">
            <v>9624</v>
          </cell>
          <cell r="B4023" t="str">
            <v>BowatrThundr Bay CTS</v>
          </cell>
        </row>
        <row r="4024">
          <cell r="A4024">
            <v>9625</v>
          </cell>
          <cell r="B4024" t="str">
            <v>BowatrThundr Bay CTS</v>
          </cell>
        </row>
        <row r="4025">
          <cell r="A4025">
            <v>9626</v>
          </cell>
          <cell r="B4025" t="str">
            <v>BowatrThundr Bay CTS</v>
          </cell>
        </row>
        <row r="4026">
          <cell r="A4026">
            <v>9627</v>
          </cell>
          <cell r="B4026" t="str">
            <v>BowatrThundr Bay CTS</v>
          </cell>
        </row>
        <row r="4027">
          <cell r="A4027">
            <v>9628</v>
          </cell>
          <cell r="B4027" t="str">
            <v>BowatrThundr Bay CTS</v>
          </cell>
        </row>
        <row r="4028">
          <cell r="A4028">
            <v>9629</v>
          </cell>
          <cell r="B4028" t="str">
            <v>Crow River DS</v>
          </cell>
        </row>
        <row r="4029">
          <cell r="A4029">
            <v>9630</v>
          </cell>
          <cell r="B4029" t="str">
            <v>Norampac CTS</v>
          </cell>
        </row>
        <row r="4030">
          <cell r="A4030">
            <v>9631</v>
          </cell>
          <cell r="B4030" t="str">
            <v>Norampac CTS</v>
          </cell>
        </row>
        <row r="4031">
          <cell r="A4031">
            <v>9632</v>
          </cell>
          <cell r="B4031" t="str">
            <v>Dona Lake Mine CTS</v>
          </cell>
        </row>
        <row r="4032">
          <cell r="A4032">
            <v>9633</v>
          </cell>
          <cell r="B4032" t="str">
            <v>Dryden TS</v>
          </cell>
        </row>
        <row r="4033">
          <cell r="A4033">
            <v>9634</v>
          </cell>
          <cell r="B4033" t="str">
            <v>Dryden TS</v>
          </cell>
        </row>
        <row r="4034">
          <cell r="A4034">
            <v>9635</v>
          </cell>
          <cell r="B4034" t="str">
            <v>Dryden TS</v>
          </cell>
        </row>
        <row r="4035">
          <cell r="A4035">
            <v>9636</v>
          </cell>
          <cell r="B4035" t="str">
            <v>Dryden TS</v>
          </cell>
        </row>
        <row r="4036">
          <cell r="A4036">
            <v>9637</v>
          </cell>
          <cell r="B4036" t="str">
            <v>Dryden TS</v>
          </cell>
        </row>
        <row r="4037">
          <cell r="A4037">
            <v>9638</v>
          </cell>
          <cell r="B4037" t="str">
            <v>Dryden TS</v>
          </cell>
        </row>
        <row r="4038">
          <cell r="A4038">
            <v>9639</v>
          </cell>
          <cell r="B4038" t="str">
            <v>Dryden TS</v>
          </cell>
        </row>
        <row r="4039">
          <cell r="A4039">
            <v>9640</v>
          </cell>
          <cell r="B4039" t="str">
            <v>Dryden TS</v>
          </cell>
        </row>
        <row r="4040">
          <cell r="A4040">
            <v>9641</v>
          </cell>
          <cell r="B4040" t="str">
            <v>Dryden TS</v>
          </cell>
        </row>
        <row r="4041">
          <cell r="A4041">
            <v>9642</v>
          </cell>
          <cell r="B4041" t="str">
            <v>Dryden TS</v>
          </cell>
        </row>
        <row r="4042">
          <cell r="A4042">
            <v>9643</v>
          </cell>
          <cell r="B4042" t="str">
            <v>Dryden TS</v>
          </cell>
        </row>
        <row r="4043">
          <cell r="A4043">
            <v>9645</v>
          </cell>
          <cell r="B4043" t="str">
            <v>Eton DS</v>
          </cell>
        </row>
        <row r="4044">
          <cell r="A4044">
            <v>9647</v>
          </cell>
          <cell r="B4044" t="str">
            <v>Fort Frances TS</v>
          </cell>
        </row>
        <row r="4045">
          <cell r="A4045">
            <v>9648</v>
          </cell>
          <cell r="B4045" t="str">
            <v>Fort Frances TS</v>
          </cell>
        </row>
        <row r="4046">
          <cell r="A4046">
            <v>9649</v>
          </cell>
          <cell r="B4046" t="str">
            <v>Fort Frances TS</v>
          </cell>
        </row>
        <row r="4047">
          <cell r="A4047">
            <v>9650</v>
          </cell>
          <cell r="B4047" t="str">
            <v>Fort Frances TS</v>
          </cell>
        </row>
        <row r="4048">
          <cell r="A4048">
            <v>9651</v>
          </cell>
          <cell r="B4048" t="str">
            <v>Fort Frances TS</v>
          </cell>
        </row>
        <row r="4049">
          <cell r="A4049">
            <v>9652</v>
          </cell>
          <cell r="B4049" t="str">
            <v>Fort Frances TS</v>
          </cell>
        </row>
        <row r="4050">
          <cell r="A4050">
            <v>9653</v>
          </cell>
          <cell r="B4050" t="str">
            <v>Fort Frances MTS</v>
          </cell>
        </row>
        <row r="4051">
          <cell r="A4051">
            <v>9654</v>
          </cell>
          <cell r="B4051" t="str">
            <v>Fort Frances MTS</v>
          </cell>
        </row>
        <row r="4052">
          <cell r="A4052">
            <v>9655</v>
          </cell>
          <cell r="B4052" t="str">
            <v>Fort William TS</v>
          </cell>
        </row>
        <row r="4053">
          <cell r="A4053">
            <v>9657</v>
          </cell>
          <cell r="B4053" t="str">
            <v>Griffith Mine CTS</v>
          </cell>
        </row>
        <row r="4054">
          <cell r="A4054">
            <v>9659</v>
          </cell>
          <cell r="B4054" t="str">
            <v>Inco Shebandowan CTS</v>
          </cell>
        </row>
        <row r="4055">
          <cell r="A4055">
            <v>9661</v>
          </cell>
          <cell r="B4055" t="str">
            <v>Ft James Marathn CTS</v>
          </cell>
        </row>
        <row r="4056">
          <cell r="A4056">
            <v>9662</v>
          </cell>
          <cell r="B4056" t="str">
            <v>Weyerhaeuser Ken CTS</v>
          </cell>
        </row>
        <row r="4057">
          <cell r="A4057">
            <v>9663</v>
          </cell>
          <cell r="B4057" t="str">
            <v>Kenora TS</v>
          </cell>
        </row>
        <row r="4058">
          <cell r="A4058">
            <v>9664</v>
          </cell>
          <cell r="B4058" t="str">
            <v>Kenora TS</v>
          </cell>
        </row>
        <row r="4059">
          <cell r="A4059">
            <v>9665</v>
          </cell>
          <cell r="B4059" t="str">
            <v>Kenora DS</v>
          </cell>
        </row>
        <row r="4060">
          <cell r="A4060">
            <v>9666</v>
          </cell>
          <cell r="B4060" t="str">
            <v>Kenora MTS</v>
          </cell>
        </row>
        <row r="4061">
          <cell r="A4061">
            <v>9667</v>
          </cell>
          <cell r="B4061" t="str">
            <v>Kimberly Clark CTS</v>
          </cell>
        </row>
        <row r="4062">
          <cell r="A4062">
            <v>9668</v>
          </cell>
          <cell r="B4062" t="str">
            <v>Kimberly Clark CTS</v>
          </cell>
        </row>
        <row r="4063">
          <cell r="A4063">
            <v>9669</v>
          </cell>
          <cell r="B4063" t="str">
            <v>Lakehead TS</v>
          </cell>
        </row>
        <row r="4064">
          <cell r="A4064">
            <v>9670</v>
          </cell>
          <cell r="B4064" t="str">
            <v>Lakehead TS</v>
          </cell>
        </row>
        <row r="4065">
          <cell r="A4065">
            <v>9671</v>
          </cell>
          <cell r="B4065" t="str">
            <v>Lakehead TS</v>
          </cell>
        </row>
        <row r="4066">
          <cell r="A4066">
            <v>9672</v>
          </cell>
          <cell r="B4066" t="str">
            <v>Lakehead TS</v>
          </cell>
        </row>
        <row r="4067">
          <cell r="A4067">
            <v>9673</v>
          </cell>
          <cell r="B4067" t="str">
            <v>Long Lac TS</v>
          </cell>
        </row>
        <row r="4068">
          <cell r="A4068">
            <v>9674</v>
          </cell>
          <cell r="B4068" t="str">
            <v>Pikangikum CTS</v>
          </cell>
        </row>
        <row r="4069">
          <cell r="A4069">
            <v>9675</v>
          </cell>
          <cell r="B4069" t="str">
            <v>Long Lac TS</v>
          </cell>
        </row>
        <row r="4070">
          <cell r="A4070">
            <v>9677</v>
          </cell>
          <cell r="B4070" t="str">
            <v>Williams Mine CTS</v>
          </cell>
        </row>
        <row r="4071">
          <cell r="A4071">
            <v>9678</v>
          </cell>
          <cell r="B4071" t="str">
            <v>Williams Mine CTS</v>
          </cell>
        </row>
        <row r="4072">
          <cell r="A4072">
            <v>9679</v>
          </cell>
          <cell r="B4072" t="str">
            <v>Williams Mine CTS</v>
          </cell>
        </row>
        <row r="4073">
          <cell r="A4073">
            <v>9680</v>
          </cell>
          <cell r="B4073" t="str">
            <v>Williams Mine CTS</v>
          </cell>
        </row>
        <row r="4074">
          <cell r="A4074">
            <v>9681</v>
          </cell>
          <cell r="B4074" t="str">
            <v>Long Lac TS</v>
          </cell>
        </row>
        <row r="4075">
          <cell r="A4075">
            <v>9682</v>
          </cell>
          <cell r="B4075" t="str">
            <v>Mackenzie TS</v>
          </cell>
        </row>
        <row r="4076">
          <cell r="A4076">
            <v>9683</v>
          </cell>
          <cell r="B4076" t="str">
            <v>Mackenzie TS</v>
          </cell>
        </row>
        <row r="4077">
          <cell r="A4077">
            <v>9684</v>
          </cell>
          <cell r="B4077" t="str">
            <v>Manitouwadge DS #1</v>
          </cell>
        </row>
        <row r="4078">
          <cell r="A4078">
            <v>9685</v>
          </cell>
          <cell r="B4078" t="str">
            <v>Manitouwadge TS</v>
          </cell>
        </row>
        <row r="4079">
          <cell r="A4079">
            <v>9686</v>
          </cell>
          <cell r="B4079" t="str">
            <v>Manitouwadge TS</v>
          </cell>
        </row>
        <row r="4080">
          <cell r="A4080">
            <v>9687</v>
          </cell>
          <cell r="B4080" t="str">
            <v>Manitouwadge TS</v>
          </cell>
        </row>
        <row r="4081">
          <cell r="A4081">
            <v>9688</v>
          </cell>
          <cell r="B4081" t="str">
            <v>Marathon DS</v>
          </cell>
        </row>
        <row r="4082">
          <cell r="A4082">
            <v>9689</v>
          </cell>
          <cell r="B4082" t="str">
            <v>Marathon TS</v>
          </cell>
        </row>
        <row r="4083">
          <cell r="A4083">
            <v>9690</v>
          </cell>
          <cell r="B4083" t="str">
            <v>Marathon TS</v>
          </cell>
        </row>
        <row r="4084">
          <cell r="A4084">
            <v>9691</v>
          </cell>
          <cell r="B4084" t="str">
            <v>Marathon TS</v>
          </cell>
        </row>
        <row r="4085">
          <cell r="A4085">
            <v>9692</v>
          </cell>
          <cell r="B4085" t="str">
            <v>Marathon TS</v>
          </cell>
        </row>
        <row r="4086">
          <cell r="A4086">
            <v>9693</v>
          </cell>
          <cell r="B4086" t="str">
            <v>Marathon TS</v>
          </cell>
        </row>
        <row r="4087">
          <cell r="A4087">
            <v>9694</v>
          </cell>
          <cell r="B4087" t="str">
            <v>Margach DS</v>
          </cell>
        </row>
        <row r="4088">
          <cell r="A4088">
            <v>9695</v>
          </cell>
          <cell r="B4088" t="str">
            <v>Mattabi CTS</v>
          </cell>
        </row>
        <row r="4089">
          <cell r="A4089">
            <v>9696</v>
          </cell>
          <cell r="B4089" t="str">
            <v>Mattagami CTS</v>
          </cell>
        </row>
        <row r="4090">
          <cell r="A4090">
            <v>9697</v>
          </cell>
          <cell r="B4090" t="str">
            <v>Minaki DS</v>
          </cell>
        </row>
        <row r="4091">
          <cell r="A4091">
            <v>9698</v>
          </cell>
          <cell r="B4091" t="str">
            <v>Inmet Winston Lk CTS</v>
          </cell>
        </row>
        <row r="4092">
          <cell r="A4092">
            <v>9699</v>
          </cell>
          <cell r="B4092" t="str">
            <v>Abitibi Price MM CTS</v>
          </cell>
        </row>
        <row r="4093">
          <cell r="A4093">
            <v>9700</v>
          </cell>
          <cell r="B4093" t="str">
            <v>Abitibi Price MM CTS</v>
          </cell>
        </row>
        <row r="4094">
          <cell r="A4094">
            <v>9701</v>
          </cell>
          <cell r="B4094" t="str">
            <v>Abitibi Price MM CTS</v>
          </cell>
        </row>
        <row r="4095">
          <cell r="A4095">
            <v>9702</v>
          </cell>
          <cell r="B4095" t="str">
            <v>Abitibi Price MM CTS</v>
          </cell>
        </row>
        <row r="4096">
          <cell r="A4096">
            <v>9703</v>
          </cell>
          <cell r="B4096" t="str">
            <v>Abitibi Price MM CTS</v>
          </cell>
        </row>
        <row r="4097">
          <cell r="A4097">
            <v>9704</v>
          </cell>
          <cell r="B4097" t="str">
            <v>Moose Lake TS</v>
          </cell>
        </row>
        <row r="4098">
          <cell r="A4098">
            <v>9706</v>
          </cell>
          <cell r="B4098" t="str">
            <v>Moose Lake TS</v>
          </cell>
        </row>
        <row r="4099">
          <cell r="A4099">
            <v>9707</v>
          </cell>
          <cell r="B4099" t="str">
            <v>Moose Lake TS</v>
          </cell>
        </row>
        <row r="4100">
          <cell r="A4100">
            <v>9708</v>
          </cell>
          <cell r="B4100" t="str">
            <v>Moose Lake TS</v>
          </cell>
        </row>
        <row r="4101">
          <cell r="A4101">
            <v>9709</v>
          </cell>
          <cell r="B4101" t="str">
            <v>Moose Lake TS</v>
          </cell>
        </row>
        <row r="4102">
          <cell r="A4102">
            <v>9710</v>
          </cell>
          <cell r="B4102" t="str">
            <v>Murillo DS</v>
          </cell>
        </row>
        <row r="4103">
          <cell r="A4103">
            <v>9711</v>
          </cell>
          <cell r="B4103" t="str">
            <v>Nestor Falls DS</v>
          </cell>
        </row>
        <row r="4104">
          <cell r="A4104">
            <v>9712</v>
          </cell>
          <cell r="B4104" t="str">
            <v>Nipigon DS</v>
          </cell>
        </row>
        <row r="4105">
          <cell r="A4105">
            <v>9713</v>
          </cell>
          <cell r="B4105" t="str">
            <v>Geco CGS</v>
          </cell>
        </row>
        <row r="4106">
          <cell r="A4106">
            <v>9714</v>
          </cell>
          <cell r="B4106" t="str">
            <v>Golden Giant Min CTS</v>
          </cell>
        </row>
        <row r="4107">
          <cell r="A4107">
            <v>9716</v>
          </cell>
          <cell r="B4107" t="str">
            <v>Perrault Falls DS</v>
          </cell>
        </row>
        <row r="4108">
          <cell r="A4108">
            <v>9717</v>
          </cell>
          <cell r="B4108" t="str">
            <v>Pic DS</v>
          </cell>
        </row>
        <row r="4109">
          <cell r="A4109">
            <v>9718</v>
          </cell>
          <cell r="B4109" t="str">
            <v>Cascades F.P.G. CTS</v>
          </cell>
        </row>
        <row r="4110">
          <cell r="A4110">
            <v>9719</v>
          </cell>
          <cell r="B4110" t="str">
            <v>Cascades F.P.G. CTS</v>
          </cell>
        </row>
        <row r="4111">
          <cell r="A4111">
            <v>9720</v>
          </cell>
          <cell r="B4111" t="str">
            <v>Cascades F.P.G. CTS</v>
          </cell>
        </row>
        <row r="4112">
          <cell r="A4112">
            <v>9721</v>
          </cell>
          <cell r="B4112" t="str">
            <v>Port Arthur TS #1</v>
          </cell>
        </row>
        <row r="4113">
          <cell r="A4113">
            <v>9722</v>
          </cell>
          <cell r="B4113" t="str">
            <v>Port Arthur TS #2</v>
          </cell>
        </row>
        <row r="4114">
          <cell r="A4114">
            <v>9723</v>
          </cell>
          <cell r="B4114" t="str">
            <v>Red Lake TS</v>
          </cell>
        </row>
        <row r="4115">
          <cell r="A4115">
            <v>9724</v>
          </cell>
          <cell r="B4115" t="str">
            <v>Red Lake TS</v>
          </cell>
        </row>
        <row r="4116">
          <cell r="A4116">
            <v>9725</v>
          </cell>
          <cell r="B4116" t="str">
            <v>Red Lake TS</v>
          </cell>
        </row>
        <row r="4117">
          <cell r="A4117">
            <v>9726</v>
          </cell>
          <cell r="B4117" t="str">
            <v>Red Lake TS</v>
          </cell>
        </row>
        <row r="4118">
          <cell r="A4118">
            <v>9727</v>
          </cell>
          <cell r="B4118" t="str">
            <v>Red Lake TS</v>
          </cell>
        </row>
        <row r="4119">
          <cell r="A4119">
            <v>9728</v>
          </cell>
          <cell r="B4119" t="str">
            <v>Red Lake TS</v>
          </cell>
        </row>
        <row r="4120">
          <cell r="A4120">
            <v>9729</v>
          </cell>
          <cell r="B4120" t="str">
            <v>Red Lake TS</v>
          </cell>
        </row>
        <row r="4121">
          <cell r="A4121">
            <v>9730</v>
          </cell>
          <cell r="B4121" t="str">
            <v>Red Rock DS</v>
          </cell>
        </row>
        <row r="4122">
          <cell r="A4122">
            <v>9731</v>
          </cell>
          <cell r="B4122" t="str">
            <v>Roxmark Mine CTS</v>
          </cell>
        </row>
        <row r="4123">
          <cell r="A4123">
            <v>9732</v>
          </cell>
          <cell r="B4123" t="str">
            <v>South Bay Mines TS</v>
          </cell>
        </row>
        <row r="4124">
          <cell r="A4124">
            <v>9733</v>
          </cell>
          <cell r="B4124" t="str">
            <v>Sam Lake DS</v>
          </cell>
        </row>
        <row r="4125">
          <cell r="A4125">
            <v>9734</v>
          </cell>
          <cell r="B4125" t="str">
            <v>Sam Lake DS</v>
          </cell>
        </row>
        <row r="4126">
          <cell r="A4126">
            <v>9735</v>
          </cell>
          <cell r="B4126" t="str">
            <v>Sapawe DS</v>
          </cell>
        </row>
        <row r="4127">
          <cell r="A4127">
            <v>9736</v>
          </cell>
          <cell r="B4127" t="str">
            <v>Schreiber Winnipg DS</v>
          </cell>
        </row>
        <row r="4128">
          <cell r="A4128">
            <v>9738</v>
          </cell>
          <cell r="B4128" t="str">
            <v>Shabaqua DS</v>
          </cell>
        </row>
        <row r="4129">
          <cell r="A4129">
            <v>9740</v>
          </cell>
          <cell r="B4129" t="str">
            <v>Slate Falls DS</v>
          </cell>
        </row>
        <row r="4130">
          <cell r="A4130">
            <v>9741</v>
          </cell>
          <cell r="B4130" t="str">
            <v>Sioux Narrows DS</v>
          </cell>
        </row>
        <row r="4131">
          <cell r="A4131">
            <v>9742</v>
          </cell>
          <cell r="B4131" t="str">
            <v>Smurfit-Stone CTS</v>
          </cell>
        </row>
        <row r="4132">
          <cell r="A4132">
            <v>9743</v>
          </cell>
          <cell r="B4132" t="str">
            <v>Teck Corona CTS</v>
          </cell>
        </row>
        <row r="4133">
          <cell r="A4133">
            <v>9744</v>
          </cell>
          <cell r="B4133" t="str">
            <v>Etruscan Entrprs CTS</v>
          </cell>
        </row>
        <row r="4134">
          <cell r="A4134">
            <v>9745</v>
          </cell>
          <cell r="B4134" t="str">
            <v>Valora DS</v>
          </cell>
        </row>
        <row r="4135">
          <cell r="A4135">
            <v>9746</v>
          </cell>
          <cell r="B4135" t="str">
            <v>Vermilion Bay DS</v>
          </cell>
        </row>
        <row r="4136">
          <cell r="A4136">
            <v>9747</v>
          </cell>
          <cell r="B4136" t="str">
            <v>White River DS</v>
          </cell>
        </row>
        <row r="4137">
          <cell r="A4137">
            <v>9749</v>
          </cell>
          <cell r="B4137" t="str">
            <v>Eton DS</v>
          </cell>
        </row>
        <row r="4138">
          <cell r="A4138">
            <v>9750</v>
          </cell>
          <cell r="B4138" t="str">
            <v>Long Lac TS</v>
          </cell>
        </row>
        <row r="4139">
          <cell r="A4139">
            <v>9752</v>
          </cell>
          <cell r="B4139" t="str">
            <v>BowatrThundr Bay CTS</v>
          </cell>
        </row>
        <row r="4140">
          <cell r="A4140">
            <v>9753</v>
          </cell>
          <cell r="B4140" t="str">
            <v>Mattabi CTS</v>
          </cell>
        </row>
        <row r="4141">
          <cell r="A4141">
            <v>9754</v>
          </cell>
          <cell r="B4141" t="str">
            <v>TCPL Vermill Bay CTS</v>
          </cell>
        </row>
        <row r="4142">
          <cell r="A4142">
            <v>9755</v>
          </cell>
          <cell r="B4142" t="str">
            <v>TCPL Vermill Bay CTS</v>
          </cell>
        </row>
        <row r="4143">
          <cell r="A4143">
            <v>9756</v>
          </cell>
          <cell r="B4143" t="str">
            <v>TCPL Vermill Bay CTS</v>
          </cell>
        </row>
        <row r="4144">
          <cell r="A4144">
            <v>9758</v>
          </cell>
          <cell r="B4144" t="str">
            <v>TCPL Vermill Bay CTS</v>
          </cell>
        </row>
        <row r="4145">
          <cell r="A4145">
            <v>9759</v>
          </cell>
          <cell r="B4145" t="str">
            <v>Darlington NGS A</v>
          </cell>
        </row>
        <row r="4146">
          <cell r="A4146">
            <v>9760</v>
          </cell>
          <cell r="B4146" t="str">
            <v>Darlington NGS A</v>
          </cell>
        </row>
        <row r="4147">
          <cell r="A4147">
            <v>9761</v>
          </cell>
          <cell r="B4147" t="str">
            <v>Fort Frances TS</v>
          </cell>
        </row>
        <row r="4148">
          <cell r="A4148">
            <v>9762</v>
          </cell>
          <cell r="B4148" t="str">
            <v>Cat Lake CTS</v>
          </cell>
        </row>
        <row r="4149">
          <cell r="A4149">
            <v>9763</v>
          </cell>
          <cell r="B4149" t="str">
            <v>Port Arthur TS #1</v>
          </cell>
        </row>
        <row r="4150">
          <cell r="A4150">
            <v>9765</v>
          </cell>
          <cell r="B4150" t="str">
            <v>Port Arthur TS #1</v>
          </cell>
        </row>
        <row r="4151">
          <cell r="A4151">
            <v>9768</v>
          </cell>
          <cell r="B4151" t="str">
            <v>Twin Falls CGS</v>
          </cell>
        </row>
        <row r="4152">
          <cell r="A4152">
            <v>9900</v>
          </cell>
          <cell r="B4152" t="str">
            <v>Atikokan TGS</v>
          </cell>
        </row>
        <row r="4153">
          <cell r="A4153">
            <v>9901</v>
          </cell>
          <cell r="B4153" t="str">
            <v>Atikokan TGS</v>
          </cell>
        </row>
        <row r="4154">
          <cell r="A4154">
            <v>9902</v>
          </cell>
          <cell r="B4154" t="str">
            <v>Atikokan TGS</v>
          </cell>
        </row>
        <row r="4155">
          <cell r="A4155">
            <v>9903</v>
          </cell>
          <cell r="B4155" t="str">
            <v>Atikokan TGS</v>
          </cell>
        </row>
        <row r="4156">
          <cell r="A4156">
            <v>9904</v>
          </cell>
          <cell r="B4156" t="str">
            <v>Atikokan TGS</v>
          </cell>
        </row>
        <row r="4157">
          <cell r="A4157">
            <v>9905</v>
          </cell>
          <cell r="B4157" t="str">
            <v>Atikokan TGS</v>
          </cell>
        </row>
        <row r="4158">
          <cell r="A4158">
            <v>9906</v>
          </cell>
          <cell r="B4158" t="str">
            <v>Atikokan TGS</v>
          </cell>
        </row>
        <row r="4159">
          <cell r="A4159">
            <v>9907</v>
          </cell>
          <cell r="B4159" t="str">
            <v>Thunder Bay TGS</v>
          </cell>
        </row>
        <row r="4160">
          <cell r="A4160">
            <v>9908</v>
          </cell>
          <cell r="B4160" t="str">
            <v>Thunder Bay TGS</v>
          </cell>
        </row>
        <row r="4161">
          <cell r="A4161">
            <v>9909</v>
          </cell>
          <cell r="B4161" t="str">
            <v>Thunder Bay TGS</v>
          </cell>
        </row>
        <row r="4162">
          <cell r="A4162">
            <v>9910</v>
          </cell>
          <cell r="B4162" t="str">
            <v>Thunder Bay TGS</v>
          </cell>
        </row>
        <row r="4163">
          <cell r="A4163">
            <v>9911</v>
          </cell>
          <cell r="B4163" t="str">
            <v>Thunder Bay TGS</v>
          </cell>
        </row>
        <row r="4164">
          <cell r="A4164">
            <v>9912</v>
          </cell>
          <cell r="B4164" t="str">
            <v>Thunder Bay TGS</v>
          </cell>
        </row>
        <row r="4165">
          <cell r="A4165">
            <v>9913</v>
          </cell>
          <cell r="B4165" t="str">
            <v>Thunder Bay TGS</v>
          </cell>
        </row>
        <row r="4166">
          <cell r="A4166">
            <v>9914</v>
          </cell>
          <cell r="B4166" t="str">
            <v>Thunder Bay TGS</v>
          </cell>
        </row>
        <row r="4167">
          <cell r="A4167">
            <v>9915</v>
          </cell>
          <cell r="B4167" t="str">
            <v>Thunder Bay TGS</v>
          </cell>
        </row>
        <row r="4168">
          <cell r="A4168">
            <v>9916</v>
          </cell>
          <cell r="B4168" t="str">
            <v>Thunder Bay TGS</v>
          </cell>
        </row>
        <row r="4169">
          <cell r="A4169">
            <v>9917</v>
          </cell>
          <cell r="B4169" t="str">
            <v>Thunder Bay TGS</v>
          </cell>
        </row>
        <row r="4170">
          <cell r="A4170">
            <v>9918</v>
          </cell>
          <cell r="B4170" t="str">
            <v>Thunder Bay TGS</v>
          </cell>
        </row>
        <row r="4171">
          <cell r="A4171">
            <v>9919</v>
          </cell>
          <cell r="B4171" t="str">
            <v>Thunder Bay TGS</v>
          </cell>
        </row>
        <row r="4172">
          <cell r="A4172">
            <v>9920</v>
          </cell>
          <cell r="B4172" t="str">
            <v>Thunder Bay TGS</v>
          </cell>
        </row>
        <row r="4173">
          <cell r="A4173">
            <v>9921</v>
          </cell>
          <cell r="B4173" t="str">
            <v>Thunder Bay TGS</v>
          </cell>
        </row>
        <row r="4174">
          <cell r="A4174">
            <v>9922</v>
          </cell>
          <cell r="B4174" t="str">
            <v>Aguasabon GS</v>
          </cell>
        </row>
        <row r="4175">
          <cell r="A4175">
            <v>9923</v>
          </cell>
          <cell r="B4175" t="str">
            <v>Alexander GS</v>
          </cell>
        </row>
        <row r="4176">
          <cell r="A4176">
            <v>9924</v>
          </cell>
          <cell r="B4176" t="str">
            <v>Wawatay CGS</v>
          </cell>
        </row>
        <row r="4177">
          <cell r="A4177">
            <v>9925</v>
          </cell>
          <cell r="B4177" t="str">
            <v>Abitibi Calm Lk CGS</v>
          </cell>
        </row>
        <row r="4178">
          <cell r="A4178">
            <v>9926</v>
          </cell>
          <cell r="B4178" t="str">
            <v>Cameron Falls GS</v>
          </cell>
        </row>
        <row r="4179">
          <cell r="A4179">
            <v>9927</v>
          </cell>
          <cell r="B4179" t="str">
            <v>Cameron Falls GS</v>
          </cell>
        </row>
        <row r="4180">
          <cell r="A4180">
            <v>9928</v>
          </cell>
          <cell r="B4180" t="str">
            <v>Cameron Falls GS</v>
          </cell>
        </row>
        <row r="4181">
          <cell r="A4181">
            <v>9929</v>
          </cell>
          <cell r="B4181" t="str">
            <v>Caribou Falls GS</v>
          </cell>
        </row>
        <row r="4182">
          <cell r="A4182">
            <v>9930</v>
          </cell>
          <cell r="B4182" t="str">
            <v>Ear Falls GS</v>
          </cell>
        </row>
        <row r="4183">
          <cell r="A4183">
            <v>9934</v>
          </cell>
          <cell r="B4183" t="str">
            <v>Ear Falls GS</v>
          </cell>
        </row>
        <row r="4184">
          <cell r="A4184">
            <v>9935</v>
          </cell>
          <cell r="B4184" t="str">
            <v>Ear Falls GS</v>
          </cell>
        </row>
        <row r="4185">
          <cell r="A4185">
            <v>9936</v>
          </cell>
          <cell r="B4185" t="str">
            <v>Ear Falls GS</v>
          </cell>
        </row>
        <row r="4186">
          <cell r="A4186">
            <v>9937</v>
          </cell>
          <cell r="B4186" t="str">
            <v>Ear Falls GS</v>
          </cell>
        </row>
        <row r="4187">
          <cell r="A4187">
            <v>9938</v>
          </cell>
          <cell r="B4187" t="str">
            <v>Ear Falls GS</v>
          </cell>
        </row>
        <row r="4188">
          <cell r="A4188">
            <v>9939</v>
          </cell>
          <cell r="B4188" t="str">
            <v>Ear Falls GS</v>
          </cell>
        </row>
        <row r="4189">
          <cell r="A4189">
            <v>9940</v>
          </cell>
          <cell r="B4189" t="str">
            <v>Ear Falls GS</v>
          </cell>
        </row>
        <row r="4190">
          <cell r="A4190">
            <v>9941</v>
          </cell>
          <cell r="B4190" t="str">
            <v>Ear Falls GS</v>
          </cell>
        </row>
        <row r="4191">
          <cell r="A4191">
            <v>9942</v>
          </cell>
          <cell r="B4191" t="str">
            <v>WCoast Ft France CGS</v>
          </cell>
        </row>
        <row r="4192">
          <cell r="A4192">
            <v>9943</v>
          </cell>
          <cell r="B4192" t="str">
            <v>WCoast Ft France CGS</v>
          </cell>
        </row>
        <row r="4193">
          <cell r="A4193">
            <v>9944</v>
          </cell>
          <cell r="B4193" t="str">
            <v>Abitibi Kenora CGS</v>
          </cell>
        </row>
        <row r="4194">
          <cell r="A4194">
            <v>9947</v>
          </cell>
          <cell r="B4194" t="str">
            <v>Manitou Falls GS</v>
          </cell>
        </row>
        <row r="4195">
          <cell r="A4195">
            <v>9948</v>
          </cell>
          <cell r="B4195" t="str">
            <v>Manitou Falls GS</v>
          </cell>
        </row>
        <row r="4196">
          <cell r="A4196">
            <v>9949</v>
          </cell>
          <cell r="B4196" t="str">
            <v>Manitou Falls GS</v>
          </cell>
        </row>
        <row r="4197">
          <cell r="A4197">
            <v>9950</v>
          </cell>
          <cell r="B4197" t="str">
            <v>Manitou Falls GS</v>
          </cell>
        </row>
        <row r="4198">
          <cell r="A4198">
            <v>9951</v>
          </cell>
          <cell r="B4198" t="str">
            <v>Abitibi Norman CGS</v>
          </cell>
        </row>
        <row r="4199">
          <cell r="A4199">
            <v>9952</v>
          </cell>
          <cell r="B4199" t="str">
            <v>Pine Portage GS</v>
          </cell>
        </row>
        <row r="4200">
          <cell r="A4200">
            <v>9953</v>
          </cell>
          <cell r="B4200" t="str">
            <v>Pine Portage GS</v>
          </cell>
        </row>
        <row r="4201">
          <cell r="A4201">
            <v>9954</v>
          </cell>
          <cell r="B4201" t="str">
            <v>Pine Portage GS</v>
          </cell>
        </row>
        <row r="4202">
          <cell r="A4202">
            <v>9955</v>
          </cell>
          <cell r="B4202" t="str">
            <v>Pine Portage GS</v>
          </cell>
        </row>
        <row r="4203">
          <cell r="A4203">
            <v>9956</v>
          </cell>
          <cell r="B4203" t="str">
            <v>Pine Portage GS</v>
          </cell>
        </row>
        <row r="4204">
          <cell r="A4204">
            <v>9957</v>
          </cell>
          <cell r="B4204" t="str">
            <v>Pine Portage GS</v>
          </cell>
        </row>
        <row r="4205">
          <cell r="A4205">
            <v>9958</v>
          </cell>
          <cell r="B4205" t="str">
            <v>Silver Falls GS</v>
          </cell>
        </row>
        <row r="4206">
          <cell r="A4206">
            <v>9959</v>
          </cell>
          <cell r="B4206" t="str">
            <v>Abitib Sturg Fls CGS</v>
          </cell>
        </row>
        <row r="4207">
          <cell r="A4207">
            <v>9960</v>
          </cell>
          <cell r="B4207" t="str">
            <v>TCPL Nipigon CGS</v>
          </cell>
        </row>
        <row r="4208">
          <cell r="A4208">
            <v>9961</v>
          </cell>
          <cell r="B4208" t="str">
            <v>Whitedog Falls GS</v>
          </cell>
        </row>
        <row r="4209">
          <cell r="A4209">
            <v>9962</v>
          </cell>
          <cell r="B4209" t="str">
            <v>Valerie Falls CGS</v>
          </cell>
        </row>
        <row r="4210">
          <cell r="A4210">
            <v>9963</v>
          </cell>
          <cell r="B4210" t="str">
            <v>Cameron Falls GS</v>
          </cell>
        </row>
        <row r="4211">
          <cell r="A4211">
            <v>9964</v>
          </cell>
          <cell r="B4211" t="str">
            <v>Twin Falls CGS</v>
          </cell>
        </row>
        <row r="4212">
          <cell r="A4212">
            <v>10922</v>
          </cell>
          <cell r="B4212" t="str">
            <v>Chapleau MTS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GL ACS Fixed assets"/>
      <sheetName val="Report 1- BU FA CONTNUTY  SCHED"/>
      <sheetName val="Report 2- TXDX FA CONTNUITY SCH"/>
      <sheetName val="Report 3-  MFA ADDS BY BU"/>
      <sheetName val="Support 1a.-Tx Dx Continuity"/>
      <sheetName val="Support 1b - Additions  split"/>
      <sheetName val=" SUPPORT 2 -FA CONT GROUP SCHD "/>
      <sheetName val=" CIP SUPPORT - CIP CONT  DETL "/>
      <sheetName val="CIP SUPPORT - C1e_FDM FOR CIP "/>
      <sheetName val="CIP SUPPORT - CAP PROJ "/>
      <sheetName val="CIP SUPPORT -174090  tran clsfy"/>
      <sheetName val="CIP SUPPORT - 174090 jrl det"/>
      <sheetName val="SUPPORT 5 -110190 transtn clsfy"/>
      <sheetName val="SUPPORT 5A - 110190-jrl detl-GL"/>
      <sheetName val="SUPPORT 6 - GL ACCOUNT BALANCES"/>
      <sheetName val="FA SUPPORT - am COST CON "/>
      <sheetName val="FA SUPPORT - am COST CON  (2)"/>
      <sheetName val="SUPPORT 1A-  PSOFT AM CONT SCHE"/>
      <sheetName val="Alloc%"/>
      <sheetName val="Note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-2013 Inergi-BIT"/>
      <sheetName val="2009-13 APD"/>
      <sheetName val="A. Level 1 Reconciliation"/>
      <sheetName val="Estimate Project Spend"/>
      <sheetName val="2008 BIT Business Plan"/>
      <sheetName val="2008-2012 BIT Submission"/>
      <sheetName val="BP 2008-2012 Approved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ion"/>
      <sheetName val="97PVModel"/>
      <sheetName val="Rev2002"/>
      <sheetName val="Revenue_New_PV"/>
    </sheetNames>
    <sheetDataSet>
      <sheetData sheetId="0"/>
      <sheetData sheetId="1">
        <row r="5">
          <cell r="B5" t="str">
            <v>R1</v>
          </cell>
          <cell r="C5" t="str">
            <v>R2</v>
          </cell>
          <cell r="D5" t="str">
            <v>R3</v>
          </cell>
          <cell r="E5" t="str">
            <v>R4</v>
          </cell>
          <cell r="F5" t="str">
            <v>F1</v>
          </cell>
          <cell r="G5" t="str">
            <v>F3</v>
          </cell>
          <cell r="H5" t="str">
            <v>G1</v>
          </cell>
          <cell r="I5" t="str">
            <v>G3</v>
          </cell>
          <cell r="J5" t="str">
            <v>-MISS.</v>
          </cell>
          <cell r="K5" t="str">
            <v>UR2</v>
          </cell>
          <cell r="L5" t="str">
            <v>UG2</v>
          </cell>
          <cell r="M5" t="str">
            <v>STR LTS</v>
          </cell>
          <cell r="N5" t="str">
            <v>CG2</v>
          </cell>
          <cell r="O5" t="str">
            <v>TOTAL</v>
          </cell>
        </row>
        <row r="9">
          <cell r="F9">
            <v>2167621</v>
          </cell>
          <cell r="G9">
            <v>67319</v>
          </cell>
          <cell r="H9">
            <v>1491066</v>
          </cell>
          <cell r="I9">
            <v>889437</v>
          </cell>
          <cell r="J9">
            <v>59021</v>
          </cell>
          <cell r="L9">
            <v>137650</v>
          </cell>
        </row>
        <row r="10">
          <cell r="F10">
            <v>61667</v>
          </cell>
          <cell r="G10">
            <v>79994</v>
          </cell>
          <cell r="H10">
            <v>124581</v>
          </cell>
          <cell r="I10">
            <v>1467931</v>
          </cell>
          <cell r="J10">
            <v>1122019</v>
          </cell>
          <cell r="L10">
            <v>81599</v>
          </cell>
        </row>
        <row r="11">
          <cell r="B11">
            <v>3575486</v>
          </cell>
          <cell r="C11">
            <v>4258635</v>
          </cell>
          <cell r="D11">
            <v>304955</v>
          </cell>
          <cell r="E11">
            <v>328942</v>
          </cell>
          <cell r="H11">
            <v>9320</v>
          </cell>
          <cell r="I11">
            <v>26101</v>
          </cell>
          <cell r="J11">
            <v>229769</v>
          </cell>
          <cell r="K11">
            <v>962574</v>
          </cell>
          <cell r="L11">
            <v>2142</v>
          </cell>
          <cell r="M11">
            <v>75415</v>
          </cell>
          <cell r="N11">
            <v>16042</v>
          </cell>
        </row>
        <row r="15">
          <cell r="C15">
            <v>825.4</v>
          </cell>
        </row>
        <row r="16">
          <cell r="C16">
            <v>198.6</v>
          </cell>
        </row>
        <row r="17">
          <cell r="C17">
            <v>26060.6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211">
          <cell r="X211" t="str">
            <v>Average</v>
          </cell>
          <cell r="Y211" t="str">
            <v>Av. Energy</v>
          </cell>
          <cell r="Z211" t="str">
            <v>Total</v>
          </cell>
          <cell r="AA211" t="str">
            <v>Tot. Energy</v>
          </cell>
        </row>
        <row r="212">
          <cell r="W212" t="str">
            <v>Tot. Energy</v>
          </cell>
          <cell r="X212" t="str">
            <v>Price</v>
          </cell>
          <cell r="Y212" t="str">
            <v>Rate</v>
          </cell>
          <cell r="Z212" t="str">
            <v>Revenues</v>
          </cell>
          <cell r="AA212" t="str">
            <v>Revenues</v>
          </cell>
        </row>
        <row r="213">
          <cell r="W213" t="str">
            <v>(MWH)</v>
          </cell>
          <cell r="X213" t="str">
            <v>$/MWH</v>
          </cell>
          <cell r="Y213" t="str">
            <v>$/MWH</v>
          </cell>
          <cell r="Z213" t="str">
            <v>$M</v>
          </cell>
          <cell r="AA213" t="str">
            <v>$M</v>
          </cell>
        </row>
        <row r="214">
          <cell r="W214">
            <v>983000.8</v>
          </cell>
          <cell r="X214">
            <v>94.900422191901413</v>
          </cell>
          <cell r="Y214">
            <v>74.657167218626398</v>
          </cell>
          <cell r="Z214">
            <v>93.287190934976849</v>
          </cell>
          <cell r="AA214">
            <v>73.388055101643531</v>
          </cell>
        </row>
        <row r="215">
          <cell r="W215">
            <v>995000</v>
          </cell>
          <cell r="X215">
            <v>94.627490059209975</v>
          </cell>
          <cell r="Y215">
            <v>74.62835856842274</v>
          </cell>
          <cell r="Z215">
            <v>94.154352608913939</v>
          </cell>
          <cell r="AA215">
            <v>74.255216775580621</v>
          </cell>
        </row>
        <row r="216">
          <cell r="W216">
            <v>1007000</v>
          </cell>
          <cell r="X216">
            <v>94.361044783995638</v>
          </cell>
          <cell r="Y216">
            <v>74.600234621797711</v>
          </cell>
          <cell r="Z216">
            <v>95.021572097483613</v>
          </cell>
          <cell r="AA216">
            <v>75.122436264150295</v>
          </cell>
        </row>
        <row r="217">
          <cell r="W217">
            <v>1019000</v>
          </cell>
          <cell r="X217">
            <v>94.100874961779439</v>
          </cell>
          <cell r="Y217">
            <v>74.572773064494541</v>
          </cell>
          <cell r="Z217">
            <v>95.888791586053259</v>
          </cell>
          <cell r="AA217">
            <v>75.989655752719941</v>
          </cell>
        </row>
        <row r="218">
          <cell r="W218">
            <v>1031000</v>
          </cell>
          <cell r="X218">
            <v>93.846761469081372</v>
          </cell>
          <cell r="Y218">
            <v>74.54595076749716</v>
          </cell>
          <cell r="Z218">
            <v>96.756011074622904</v>
          </cell>
          <cell r="AA218">
            <v>76.856875241289572</v>
          </cell>
        </row>
        <row r="219">
          <cell r="W219">
            <v>1043000</v>
          </cell>
          <cell r="X219">
            <v>93.598495266723475</v>
          </cell>
          <cell r="Y219">
            <v>74.519745666212117</v>
          </cell>
          <cell r="Z219">
            <v>97.623230563192578</v>
          </cell>
          <cell r="AA219">
            <v>77.724094729859246</v>
          </cell>
        </row>
        <row r="220">
          <cell r="W220">
            <v>1055000</v>
          </cell>
          <cell r="X220">
            <v>93.355876826314898</v>
          </cell>
          <cell r="Y220">
            <v>74.494136699932625</v>
          </cell>
          <cell r="Z220">
            <v>98.490450051762224</v>
          </cell>
          <cell r="AA220">
            <v>78.591314218428906</v>
          </cell>
        </row>
        <row r="221">
          <cell r="W221">
            <v>1067000</v>
          </cell>
          <cell r="X221">
            <v>93.118715595437592</v>
          </cell>
          <cell r="Y221">
            <v>74.469103755387593</v>
          </cell>
          <cell r="Z221">
            <v>99.357669540331898</v>
          </cell>
          <cell r="AA221">
            <v>79.458533706998566</v>
          </cell>
        </row>
        <row r="222">
          <cell r="W222">
            <v>1079000</v>
          </cell>
          <cell r="X222">
            <v>92.886829498518566</v>
          </cell>
          <cell r="Y222">
            <v>74.444627614057651</v>
          </cell>
          <cell r="Z222">
            <v>100.22488902890154</v>
          </cell>
          <cell r="AA222">
            <v>80.325753195568211</v>
          </cell>
        </row>
        <row r="223">
          <cell r="W223">
            <v>1091000</v>
          </cell>
          <cell r="X223">
            <v>92.660044470642674</v>
          </cell>
          <cell r="Y223">
            <v>74.420689902967766</v>
          </cell>
          <cell r="Z223">
            <v>101.09210851747116</v>
          </cell>
          <cell r="AA223">
            <v>81.192972684137843</v>
          </cell>
        </row>
        <row r="224">
          <cell r="W224">
            <v>1103000</v>
          </cell>
          <cell r="X224">
            <v>92.438194021795866</v>
          </cell>
          <cell r="Y224">
            <v>74.397273048692199</v>
          </cell>
          <cell r="Z224">
            <v>101.95932800604083</v>
          </cell>
          <cell r="AA224">
            <v>82.060192172707502</v>
          </cell>
        </row>
        <row r="225">
          <cell r="W225">
            <v>1115000</v>
          </cell>
          <cell r="X225">
            <v>92.221118829247075</v>
          </cell>
          <cell r="Y225">
            <v>74.374360234329288</v>
          </cell>
          <cell r="Z225">
            <v>102.82654749461048</v>
          </cell>
          <cell r="AA225">
            <v>82.927411661277148</v>
          </cell>
        </row>
        <row r="226">
          <cell r="W226">
            <v>1127000</v>
          </cell>
          <cell r="X226">
            <v>92.008666355971727</v>
          </cell>
          <cell r="Y226">
            <v>74.351935359225209</v>
          </cell>
          <cell r="Z226">
            <v>103.69376698318013</v>
          </cell>
          <cell r="AA226">
            <v>83.794631149846808</v>
          </cell>
        </row>
        <row r="227">
          <cell r="W227">
            <v>1139000</v>
          </cell>
          <cell r="X227">
            <v>91.800690493195617</v>
          </cell>
          <cell r="Y227">
            <v>74.329983001243605</v>
          </cell>
          <cell r="Z227">
            <v>104.5609864717498</v>
          </cell>
          <cell r="AA227">
            <v>84.661850638416468</v>
          </cell>
        </row>
        <row r="228">
          <cell r="W228">
            <v>1151000</v>
          </cell>
          <cell r="X228">
            <v>91.597051225299282</v>
          </cell>
          <cell r="Y228">
            <v>74.308488381395449</v>
          </cell>
          <cell r="Z228">
            <v>105.42820596031947</v>
          </cell>
          <cell r="AA228">
            <v>85.529070126986156</v>
          </cell>
        </row>
        <row r="229">
          <cell r="W229">
            <v>1163000</v>
          </cell>
          <cell r="X229">
            <v>91.397614315467834</v>
          </cell>
          <cell r="Y229">
            <v>74.287437330658449</v>
          </cell>
          <cell r="Z229">
            <v>106.29542544888909</v>
          </cell>
          <cell r="AA229">
            <v>86.396289615555773</v>
          </cell>
        </row>
        <row r="230">
          <cell r="W230">
            <v>1175000</v>
          </cell>
          <cell r="X230">
            <v>91.202251010603177</v>
          </cell>
          <cell r="Y230">
            <v>74.266816258830133</v>
          </cell>
          <cell r="Z230">
            <v>107.16264493745874</v>
          </cell>
          <cell r="AA230">
            <v>87.263509104125419</v>
          </cell>
        </row>
        <row r="231">
          <cell r="W231">
            <v>1187000</v>
          </cell>
          <cell r="X231">
            <v>91.010837764135132</v>
          </cell>
          <cell r="Y231">
            <v>74.246612125269664</v>
          </cell>
          <cell r="Z231">
            <v>108.02986442602841</v>
          </cell>
          <cell r="AA231">
            <v>88.130728592695093</v>
          </cell>
        </row>
        <row r="232">
          <cell r="W232">
            <v>1199000</v>
          </cell>
          <cell r="X232">
            <v>90.823255975477963</v>
          </cell>
          <cell r="Y232">
            <v>74.226812411396779</v>
          </cell>
          <cell r="Z232">
            <v>108.89708391459808</v>
          </cell>
          <cell r="AA232">
            <v>88.997948081264752</v>
          </cell>
        </row>
        <row r="233">
          <cell r="W233">
            <v>1211000</v>
          </cell>
          <cell r="X233">
            <v>90.639391744977459</v>
          </cell>
          <cell r="Y233">
            <v>74.207405094826086</v>
          </cell>
          <cell r="Z233">
            <v>109.7643034031677</v>
          </cell>
          <cell r="AA233">
            <v>89.865167569834384</v>
          </cell>
        </row>
        <row r="234">
          <cell r="W234">
            <v>1223000</v>
          </cell>
          <cell r="X234">
            <v>90.459135643284853</v>
          </cell>
          <cell r="Y234">
            <v>74.188378625023759</v>
          </cell>
          <cell r="Z234">
            <v>110.63152289173738</v>
          </cell>
          <cell r="AA234">
            <v>90.732387058404058</v>
          </cell>
        </row>
        <row r="235">
          <cell r="W235">
            <v>1235000</v>
          </cell>
          <cell r="X235">
            <v>90.282382494175721</v>
          </cell>
          <cell r="Y235">
            <v>74.169721900383564</v>
          </cell>
          <cell r="Z235">
            <v>111.49874238030702</v>
          </cell>
          <cell r="AA235">
            <v>91.599606546973703</v>
          </cell>
        </row>
        <row r="236">
          <cell r="W236">
            <v>1247000</v>
          </cell>
          <cell r="X236">
            <v>90.109031169909116</v>
          </cell>
          <cell r="Y236">
            <v>74.15142424662659</v>
          </cell>
          <cell r="Z236">
            <v>112.36596186887667</v>
          </cell>
          <cell r="AA236">
            <v>92.466826035543349</v>
          </cell>
        </row>
        <row r="237">
          <cell r="W237">
            <v>1259000</v>
          </cell>
          <cell r="X237">
            <v>89.938984398289364</v>
          </cell>
          <cell r="Y237">
            <v>74.133475396436054</v>
          </cell>
          <cell r="Z237">
            <v>113.23318135744631</v>
          </cell>
          <cell r="AA237">
            <v>93.334045524112994</v>
          </cell>
        </row>
        <row r="238">
          <cell r="W238">
            <v>1271000</v>
          </cell>
          <cell r="X238">
            <v>89.77214858065777</v>
          </cell>
          <cell r="Y238">
            <v>74.115865470246007</v>
          </cell>
          <cell r="Z238">
            <v>114.10040084601602</v>
          </cell>
          <cell r="AA238">
            <v>94.201265012682683</v>
          </cell>
        </row>
        <row r="239">
          <cell r="W239">
            <v>1283000</v>
          </cell>
          <cell r="X239">
            <v>89.608433620097941</v>
          </cell>
          <cell r="Y239">
            <v>74.098584958107821</v>
          </cell>
          <cell r="Z239">
            <v>114.96762033458566</v>
          </cell>
          <cell r="AA239">
            <v>95.068484501252343</v>
          </cell>
        </row>
        <row r="240">
          <cell r="W240">
            <v>1295000</v>
          </cell>
          <cell r="X240">
            <v>89.447752759193307</v>
          </cell>
          <cell r="Y240">
            <v>74.08162470256525</v>
          </cell>
          <cell r="Z240">
            <v>115.83483982315533</v>
          </cell>
          <cell r="AA240">
            <v>95.935703989822002</v>
          </cell>
        </row>
        <row r="241">
          <cell r="W241">
            <v>1307000</v>
          </cell>
          <cell r="X241">
            <v>89.290022426721478</v>
          </cell>
          <cell r="Y241">
            <v>74.064975882472581</v>
          </cell>
          <cell r="Z241">
            <v>116.70205931172498</v>
          </cell>
          <cell r="AA241">
            <v>96.802923478391662</v>
          </cell>
        </row>
        <row r="242">
          <cell r="W242">
            <v>1319000</v>
          </cell>
          <cell r="X242">
            <v>89.135162092717692</v>
          </cell>
          <cell r="Y242">
            <v>74.048629997696196</v>
          </cell>
          <cell r="Z242">
            <v>117.56927880029463</v>
          </cell>
          <cell r="AA242">
            <v>97.670142966961293</v>
          </cell>
        </row>
        <row r="243">
          <cell r="W243">
            <v>1331000</v>
          </cell>
          <cell r="X243">
            <v>88.983094131378138</v>
          </cell>
          <cell r="Y243">
            <v>74.032578854643845</v>
          </cell>
          <cell r="Z243">
            <v>118.4364982888643</v>
          </cell>
          <cell r="AA243">
            <v>98.537362455530968</v>
          </cell>
        </row>
        <row r="244">
          <cell r="W244">
            <v>1343000</v>
          </cell>
          <cell r="X244">
            <v>88.833743691313416</v>
          </cell>
          <cell r="Y244">
            <v>74.016814552569301</v>
          </cell>
          <cell r="Z244">
            <v>119.30371777743392</v>
          </cell>
          <cell r="AA244">
            <v>99.404581944100585</v>
          </cell>
        </row>
        <row r="245">
          <cell r="W245">
            <v>1355000</v>
          </cell>
          <cell r="X245">
            <v>88.68703857269638</v>
          </cell>
          <cell r="Y245">
            <v>74.001329470605356</v>
          </cell>
          <cell r="Z245">
            <v>120.17093726600359</v>
          </cell>
          <cell r="AA245">
            <v>100.27180143267026</v>
          </cell>
        </row>
        <row r="246">
          <cell r="W246">
            <v>1367000</v>
          </cell>
          <cell r="X246">
            <v>88.542909110880231</v>
          </cell>
          <cell r="Y246">
            <v>73.986116255479104</v>
          </cell>
          <cell r="Z246">
            <v>121.03815675457327</v>
          </cell>
          <cell r="AA246">
            <v>101.13902092123993</v>
          </cell>
        </row>
        <row r="247">
          <cell r="W247">
            <v>1379000</v>
          </cell>
          <cell r="X247">
            <v>88.401288066093457</v>
          </cell>
          <cell r="Y247">
            <v>73.971167809869144</v>
          </cell>
          <cell r="Z247">
            <v>121.90537624314288</v>
          </cell>
          <cell r="AA247">
            <v>102.00624040980956</v>
          </cell>
        </row>
        <row r="248">
          <cell r="W248">
            <v>1391000</v>
          </cell>
          <cell r="X248">
            <v>88.262110518844395</v>
          </cell>
          <cell r="Y248">
            <v>73.956477281365366</v>
          </cell>
          <cell r="Z248">
            <v>122.77259573171256</v>
          </cell>
          <cell r="AA248">
            <v>102.87345989837922</v>
          </cell>
        </row>
        <row r="249">
          <cell r="W249">
            <v>1403000</v>
          </cell>
          <cell r="X249">
            <v>88.125313770692941</v>
          </cell>
          <cell r="Y249">
            <v>73.942038051994928</v>
          </cell>
          <cell r="Z249">
            <v>123.6398152202822</v>
          </cell>
          <cell r="AA249">
            <v>103.74067938694887</v>
          </cell>
        </row>
        <row r="250">
          <cell r="W250">
            <v>1415000</v>
          </cell>
          <cell r="X250">
            <v>87.990837250071991</v>
          </cell>
          <cell r="Y250">
            <v>73.927843728281658</v>
          </cell>
          <cell r="Z250">
            <v>124.50703470885188</v>
          </cell>
          <cell r="AA250">
            <v>104.60789887551854</v>
          </cell>
        </row>
        <row r="251">
          <cell r="W251">
            <v>1427000</v>
          </cell>
          <cell r="X251">
            <v>87.858622422860179</v>
          </cell>
          <cell r="Y251">
            <v>73.913888131806715</v>
          </cell>
          <cell r="Z251">
            <v>125.37425419742149</v>
          </cell>
          <cell r="AA251">
            <v>105.47511836408817</v>
          </cell>
        </row>
        <row r="252">
          <cell r="W252">
            <v>1439000</v>
          </cell>
          <cell r="X252">
            <v>87.728612707429576</v>
          </cell>
          <cell r="Y252">
            <v>73.900165290241716</v>
          </cell>
          <cell r="Z252">
            <v>126.24147368599117</v>
          </cell>
          <cell r="AA252">
            <v>106.34233785265783</v>
          </cell>
        </row>
        <row r="253">
          <cell r="W253">
            <v>1451000</v>
          </cell>
          <cell r="X253">
            <v>87.600753393908221</v>
          </cell>
          <cell r="Y253">
            <v>73.886669428826664</v>
          </cell>
          <cell r="Z253">
            <v>127.10869317456081</v>
          </cell>
          <cell r="AA253">
            <v>107.20955734122749</v>
          </cell>
        </row>
        <row r="254">
          <cell r="W254">
            <v>1463000</v>
          </cell>
          <cell r="X254">
            <v>87.474991567416609</v>
          </cell>
          <cell r="Y254">
            <v>73.873394962267355</v>
          </cell>
          <cell r="Z254">
            <v>127.97591266313049</v>
          </cell>
          <cell r="AA254">
            <v>108.07677682979715</v>
          </cell>
        </row>
        <row r="255">
          <cell r="W255">
            <v>1475000</v>
          </cell>
          <cell r="X255">
            <v>87.35127603505093</v>
          </cell>
          <cell r="Y255">
            <v>73.860336487028349</v>
          </cell>
          <cell r="Z255">
            <v>128.84313215170013</v>
          </cell>
          <cell r="AA255">
            <v>108.94399631836681</v>
          </cell>
        </row>
        <row r="256">
          <cell r="W256">
            <v>1487000</v>
          </cell>
          <cell r="X256">
            <v>87.229557256402018</v>
          </cell>
          <cell r="Y256">
            <v>73.847488773998975</v>
          </cell>
          <cell r="Z256">
            <v>129.71035164026981</v>
          </cell>
          <cell r="AA256">
            <v>109.81121580693647</v>
          </cell>
        </row>
        <row r="257">
          <cell r="W257">
            <v>1499000</v>
          </cell>
          <cell r="X257">
            <v>87.109787277411243</v>
          </cell>
          <cell r="Y257">
            <v>73.834846761511756</v>
          </cell>
          <cell r="Z257">
            <v>130.57757112883945</v>
          </cell>
          <cell r="AA257">
            <v>110.67843529550612</v>
          </cell>
        </row>
        <row r="258">
          <cell r="W258">
            <v>1511000</v>
          </cell>
          <cell r="X258">
            <v>86.991919667378625</v>
          </cell>
          <cell r="Y258">
            <v>73.822405548693439</v>
          </cell>
          <cell r="Z258">
            <v>131.4447906174091</v>
          </cell>
          <cell r="AA258">
            <v>111.54565478407578</v>
          </cell>
        </row>
        <row r="259">
          <cell r="W259">
            <v>1523000</v>
          </cell>
          <cell r="X259">
            <v>86.875909458948612</v>
          </cell>
          <cell r="Y259">
            <v>73.810160389130274</v>
          </cell>
          <cell r="Z259">
            <v>132.31201010597874</v>
          </cell>
          <cell r="AA259">
            <v>112.41287427264541</v>
          </cell>
        </row>
        <row r="260">
          <cell r="W260">
            <v>1535000</v>
          </cell>
          <cell r="X260">
            <v>86.761713090911002</v>
          </cell>
          <cell r="Y260">
            <v>73.798106684830657</v>
          </cell>
          <cell r="Z260">
            <v>133.17922959454839</v>
          </cell>
          <cell r="AA260">
            <v>113.28009376121507</v>
          </cell>
        </row>
        <row r="261">
          <cell r="W261">
            <v>1547000</v>
          </cell>
          <cell r="X261">
            <v>86.649288353663906</v>
          </cell>
          <cell r="Y261">
            <v>73.786239980468466</v>
          </cell>
          <cell r="Z261">
            <v>134.04644908311806</v>
          </cell>
          <cell r="AA261">
            <v>114.14731324978473</v>
          </cell>
        </row>
        <row r="262">
          <cell r="W262">
            <v>1559000</v>
          </cell>
          <cell r="X262">
            <v>86.538594337195477</v>
          </cell>
          <cell r="Y262">
            <v>73.774555957892503</v>
          </cell>
          <cell r="Z262">
            <v>134.91366857168774</v>
          </cell>
          <cell r="AA262">
            <v>115.01453273835442</v>
          </cell>
        </row>
        <row r="263">
          <cell r="W263">
            <v>1571000</v>
          </cell>
          <cell r="X263">
            <v>86.429591381449626</v>
          </cell>
          <cell r="Y263">
            <v>73.763050430887347</v>
          </cell>
          <cell r="Z263">
            <v>135.78088806025735</v>
          </cell>
          <cell r="AA263">
            <v>115.88175222692404</v>
          </cell>
        </row>
        <row r="264">
          <cell r="W264">
            <v>1583000</v>
          </cell>
          <cell r="X264">
            <v>86.322241028949506</v>
          </cell>
          <cell r="Y264">
            <v>73.751719340172912</v>
          </cell>
          <cell r="Z264">
            <v>136.64810754882706</v>
          </cell>
          <cell r="AA264">
            <v>116.74897171549372</v>
          </cell>
        </row>
        <row r="265">
          <cell r="W265">
            <v>1595000</v>
          </cell>
          <cell r="X265">
            <v>86.216505979559059</v>
          </cell>
          <cell r="Y265">
            <v>73.74055874862907</v>
          </cell>
          <cell r="Z265">
            <v>137.5153270373967</v>
          </cell>
          <cell r="AA265">
            <v>117.61619120406337</v>
          </cell>
        </row>
        <row r="266">
          <cell r="W266">
            <v>1607000</v>
          </cell>
          <cell r="X266">
            <v>86.112350047272159</v>
          </cell>
          <cell r="Y266">
            <v>73.729564836734923</v>
          </cell>
          <cell r="Z266">
            <v>138.38254652596635</v>
          </cell>
          <cell r="AA266">
            <v>118.48341069263302</v>
          </cell>
        </row>
        <row r="267">
          <cell r="W267">
            <v>1619000</v>
          </cell>
          <cell r="X267">
            <v>86.009738118922797</v>
          </cell>
          <cell r="Y267">
            <v>73.718733898210417</v>
          </cell>
          <cell r="Z267">
            <v>139.24976601453599</v>
          </cell>
          <cell r="AA267">
            <v>119.35063018120267</v>
          </cell>
        </row>
        <row r="268">
          <cell r="W268">
            <v>1631000</v>
          </cell>
          <cell r="X268">
            <v>85.908636114718362</v>
          </cell>
          <cell r="Y268">
            <v>73.708062335850585</v>
          </cell>
          <cell r="Z268">
            <v>140.11698550310564</v>
          </cell>
          <cell r="AA268">
            <v>120.21784966977231</v>
          </cell>
        </row>
        <row r="269">
          <cell r="W269">
            <v>1643000</v>
          </cell>
          <cell r="X269">
            <v>85.809010950502326</v>
          </cell>
          <cell r="Y269">
            <v>73.69754665754229</v>
          </cell>
          <cell r="Z269">
            <v>140.98420499167531</v>
          </cell>
          <cell r="AA269">
            <v>121.08506915834198</v>
          </cell>
        </row>
        <row r="270">
          <cell r="W270">
            <v>1655000</v>
          </cell>
          <cell r="X270">
            <v>85.710830501658592</v>
          </cell>
          <cell r="Y270">
            <v>73.687183472454166</v>
          </cell>
          <cell r="Z270">
            <v>141.85142448024496</v>
          </cell>
          <cell r="AA270">
            <v>121.95228864691164</v>
          </cell>
        </row>
        <row r="271">
          <cell r="W271">
            <v>1667000</v>
          </cell>
          <cell r="X271">
            <v>85.614063568575048</v>
          </cell>
          <cell r="Y271">
            <v>73.67696948739129</v>
          </cell>
          <cell r="Z271">
            <v>142.7186439688146</v>
          </cell>
          <cell r="AA271">
            <v>122.81950813548129</v>
          </cell>
        </row>
        <row r="272">
          <cell r="W272">
            <v>1679000</v>
          </cell>
          <cell r="X272">
            <v>85.518679843588018</v>
          </cell>
          <cell r="Y272">
            <v>73.666901503306093</v>
          </cell>
          <cell r="Z272">
            <v>143.58586345738428</v>
          </cell>
          <cell r="AA272">
            <v>123.68672762405095</v>
          </cell>
        </row>
        <row r="273">
          <cell r="W273">
            <v>1691000</v>
          </cell>
          <cell r="X273">
            <v>85.424649879334083</v>
          </cell>
          <cell r="Y273">
            <v>73.656976411957785</v>
          </cell>
          <cell r="Z273">
            <v>144.45308294595392</v>
          </cell>
          <cell r="AA273">
            <v>124.55394711262061</v>
          </cell>
        </row>
        <row r="274">
          <cell r="W274">
            <v>1703000</v>
          </cell>
          <cell r="X274">
            <v>85.331945058440141</v>
          </cell>
          <cell r="Y274">
            <v>73.647191192713009</v>
          </cell>
          <cell r="Z274">
            <v>145.32030243452357</v>
          </cell>
          <cell r="AA274">
            <v>125.42116660119025</v>
          </cell>
        </row>
        <row r="275">
          <cell r="W275">
            <v>1715000</v>
          </cell>
          <cell r="X275">
            <v>85.240537564485834</v>
          </cell>
          <cell r="Y275">
            <v>73.637542909480985</v>
          </cell>
          <cell r="Z275">
            <v>146.18752192309321</v>
          </cell>
          <cell r="AA275">
            <v>126.2883860897599</v>
          </cell>
        </row>
        <row r="276">
          <cell r="W276">
            <v>1727000</v>
          </cell>
          <cell r="X276">
            <v>85.15040035417654</v>
          </cell>
          <cell r="Y276">
            <v>73.628028707776238</v>
          </cell>
          <cell r="Z276">
            <v>147.05474141166289</v>
          </cell>
          <cell r="AA276">
            <v>127.15560557832956</v>
          </cell>
        </row>
        <row r="277">
          <cell r="W277">
            <v>1739000</v>
          </cell>
          <cell r="X277">
            <v>85.061507130668502</v>
          </cell>
          <cell r="Y277">
            <v>73.618645811902937</v>
          </cell>
          <cell r="Z277">
            <v>147.92196090023253</v>
          </cell>
          <cell r="AA277">
            <v>128.0228250668992</v>
          </cell>
        </row>
        <row r="278">
          <cell r="W278">
            <v>1751000</v>
          </cell>
          <cell r="X278">
            <v>84.973832317990968</v>
          </cell>
          <cell r="Y278">
            <v>73.609391522255208</v>
          </cell>
          <cell r="Z278">
            <v>148.78918038880218</v>
          </cell>
          <cell r="AA278">
            <v>128.89004455546885</v>
          </cell>
        </row>
        <row r="279">
          <cell r="W279">
            <v>1763000</v>
          </cell>
          <cell r="X279">
            <v>84.887351036512683</v>
          </cell>
          <cell r="Y279">
            <v>73.600263212727469</v>
          </cell>
          <cell r="Z279">
            <v>149.65639987737185</v>
          </cell>
          <cell r="AA279">
            <v>129.75726404403852</v>
          </cell>
        </row>
        <row r="280">
          <cell r="W280">
            <v>1775000</v>
          </cell>
          <cell r="X280">
            <v>84.802039079403656</v>
          </cell>
          <cell r="Y280">
            <v>73.591258328229955</v>
          </cell>
          <cell r="Z280">
            <v>150.5236193659415</v>
          </cell>
          <cell r="AA280">
            <v>130.62448353260817</v>
          </cell>
        </row>
        <row r="281">
          <cell r="W281">
            <v>1787000</v>
          </cell>
          <cell r="X281">
            <v>84.717872890045427</v>
          </cell>
          <cell r="Y281">
            <v>73.582374382304337</v>
          </cell>
          <cell r="Z281">
            <v>151.39083885451117</v>
          </cell>
          <cell r="AA281">
            <v>131.49170302117784</v>
          </cell>
        </row>
        <row r="282">
          <cell r="W282">
            <v>1799000</v>
          </cell>
          <cell r="X282">
            <v>84.634829540345095</v>
          </cell>
          <cell r="Y282">
            <v>73.573608954834626</v>
          </cell>
          <cell r="Z282">
            <v>152.25805834308082</v>
          </cell>
          <cell r="AA282">
            <v>132.35892250974749</v>
          </cell>
        </row>
        <row r="283">
          <cell r="W283">
            <v>1811000</v>
          </cell>
          <cell r="X283">
            <v>84.552886709911931</v>
          </cell>
          <cell r="Y283">
            <v>73.564959689849346</v>
          </cell>
          <cell r="Z283">
            <v>153.12527783165049</v>
          </cell>
          <cell r="AA283">
            <v>133.22614199831716</v>
          </cell>
        </row>
        <row r="284">
          <cell r="W284">
            <v>1823000</v>
          </cell>
          <cell r="X284">
            <v>84.472022666056034</v>
          </cell>
          <cell r="Y284">
            <v>73.556424293410203</v>
          </cell>
          <cell r="Z284">
            <v>153.99249732022014</v>
          </cell>
          <cell r="AA284">
            <v>134.09336148688681</v>
          </cell>
        </row>
        <row r="285">
          <cell r="W285">
            <v>1835000</v>
          </cell>
          <cell r="X285">
            <v>84.392216244572097</v>
          </cell>
          <cell r="Y285">
            <v>73.548000531583895</v>
          </cell>
          <cell r="Z285">
            <v>154.85971680878978</v>
          </cell>
          <cell r="AA285">
            <v>134.96058097545645</v>
          </cell>
        </row>
        <row r="286">
          <cell r="W286">
            <v>1847000</v>
          </cell>
          <cell r="X286">
            <v>84.313446831272017</v>
          </cell>
          <cell r="Y286">
            <v>73.539686228492741</v>
          </cell>
          <cell r="Z286">
            <v>155.72693629735943</v>
          </cell>
          <cell r="AA286">
            <v>135.8278004640261</v>
          </cell>
        </row>
        <row r="287">
          <cell r="W287">
            <v>1859000</v>
          </cell>
          <cell r="X287">
            <v>84.235694344232968</v>
          </cell>
          <cell r="Y287">
            <v>73.531479264440975</v>
          </cell>
          <cell r="Z287">
            <v>156.5941557859291</v>
          </cell>
          <cell r="AA287">
            <v>136.69501995259577</v>
          </cell>
        </row>
        <row r="288">
          <cell r="W288">
            <v>1871000</v>
          </cell>
          <cell r="X288">
            <v>84.158939216728356</v>
          </cell>
          <cell r="Y288">
            <v>73.523377574112999</v>
          </cell>
          <cell r="Z288">
            <v>157.46137527449875</v>
          </cell>
          <cell r="AA288">
            <v>137.56223944116542</v>
          </cell>
        </row>
        <row r="289">
          <cell r="W289">
            <v>1883000</v>
          </cell>
          <cell r="X289">
            <v>84.083162380811686</v>
          </cell>
          <cell r="Y289">
            <v>73.515379144840722</v>
          </cell>
          <cell r="Z289">
            <v>158.32859476306839</v>
          </cell>
          <cell r="AA289">
            <v>138.42945892973506</v>
          </cell>
        </row>
        <row r="290">
          <cell r="W290">
            <v>1895000</v>
          </cell>
          <cell r="X290">
            <v>84.008345251524048</v>
          </cell>
          <cell r="Y290">
            <v>73.507482014936542</v>
          </cell>
          <cell r="Z290">
            <v>159.19581425163807</v>
          </cell>
          <cell r="AA290">
            <v>139.29667841830474</v>
          </cell>
        </row>
        <row r="291">
          <cell r="W291">
            <v>1907000</v>
          </cell>
          <cell r="X291">
            <v>83.934469711697787</v>
          </cell>
          <cell r="Y291">
            <v>73.499684272089326</v>
          </cell>
          <cell r="Z291">
            <v>160.06303374020769</v>
          </cell>
          <cell r="AA291">
            <v>140.16389790687435</v>
          </cell>
        </row>
        <row r="292">
          <cell r="W292">
            <v>1919000</v>
          </cell>
          <cell r="X292">
            <v>83.861518097330588</v>
          </cell>
          <cell r="Y292">
            <v>73.491984051820779</v>
          </cell>
          <cell r="Z292">
            <v>160.93025322877739</v>
          </cell>
          <cell r="AA292">
            <v>141.03111739544406</v>
          </cell>
        </row>
        <row r="293">
          <cell r="W293">
            <v>1931000</v>
          </cell>
          <cell r="X293">
            <v>83.789473183504398</v>
          </cell>
          <cell r="Y293">
            <v>73.484379535998798</v>
          </cell>
          <cell r="Z293">
            <v>161.79747271734701</v>
          </cell>
          <cell r="AA293">
            <v>141.89833688401367</v>
          </cell>
        </row>
        <row r="294">
          <cell r="W294">
            <v>1943000</v>
          </cell>
          <cell r="X294">
            <v>83.718318170826905</v>
          </cell>
          <cell r="Y294">
            <v>73.476868951406743</v>
          </cell>
          <cell r="Z294">
            <v>162.66469220591665</v>
          </cell>
          <cell r="AA294">
            <v>142.76555637258332</v>
          </cell>
        </row>
        <row r="295">
          <cell r="W295">
            <v>1955000</v>
          </cell>
          <cell r="X295">
            <v>83.648036672371518</v>
          </cell>
          <cell r="Y295">
            <v>73.469450568364707</v>
          </cell>
          <cell r="Z295">
            <v>163.53191169448633</v>
          </cell>
          <cell r="AA295">
            <v>143.63277586115299</v>
          </cell>
        </row>
        <row r="296">
          <cell r="W296">
            <v>1967000</v>
          </cell>
          <cell r="X296">
            <v>83.578612701096077</v>
          </cell>
          <cell r="Y296">
            <v>73.462122699401462</v>
          </cell>
          <cell r="Z296">
            <v>164.399131183056</v>
          </cell>
          <cell r="AA296">
            <v>144.49999534972267</v>
          </cell>
        </row>
        <row r="297">
          <cell r="W297">
            <v>1979000</v>
          </cell>
          <cell r="X297">
            <v>83.510030657718858</v>
          </cell>
          <cell r="Y297">
            <v>73.454883697974878</v>
          </cell>
          <cell r="Z297">
            <v>165.26635067162562</v>
          </cell>
          <cell r="AA297">
            <v>145.36721483829228</v>
          </cell>
        </row>
        <row r="298">
          <cell r="W298">
            <v>1991000</v>
          </cell>
          <cell r="X298">
            <v>83.442275319033286</v>
          </cell>
          <cell r="Y298">
            <v>73.447731957238545</v>
          </cell>
          <cell r="Z298">
            <v>166.13357016019526</v>
          </cell>
          <cell r="AA298">
            <v>146.23443432686193</v>
          </cell>
        </row>
        <row r="299">
          <cell r="W299">
            <v>2003000</v>
          </cell>
          <cell r="X299">
            <v>83.375331826642523</v>
          </cell>
          <cell r="Y299">
            <v>73.440665908852537</v>
          </cell>
          <cell r="Z299">
            <v>167.00078964876496</v>
          </cell>
          <cell r="AA299">
            <v>147.10165381543163</v>
          </cell>
        </row>
        <row r="300">
          <cell r="W300">
            <v>2015000</v>
          </cell>
          <cell r="X300">
            <v>83.309185676096561</v>
          </cell>
          <cell r="Y300">
            <v>73.433684021836854</v>
          </cell>
          <cell r="Z300">
            <v>167.86800913733458</v>
          </cell>
          <cell r="AA300">
            <v>147.96887330400125</v>
          </cell>
        </row>
        <row r="301">
          <cell r="W301">
            <v>2027000</v>
          </cell>
          <cell r="X301">
            <v>83.243822706415529</v>
          </cell>
          <cell r="Y301">
            <v>73.426784801465686</v>
          </cell>
          <cell r="Z301">
            <v>168.73522862590428</v>
          </cell>
          <cell r="AA301">
            <v>148.83609279257095</v>
          </cell>
        </row>
        <row r="302">
          <cell r="W302">
            <v>2039000</v>
          </cell>
          <cell r="X302">
            <v>83.179229089982314</v>
          </cell>
          <cell r="Y302">
            <v>73.419966788200412</v>
          </cell>
          <cell r="Z302">
            <v>169.60244811447396</v>
          </cell>
          <cell r="AA302">
            <v>149.70331228114063</v>
          </cell>
        </row>
        <row r="303">
          <cell r="W303">
            <v>2051000</v>
          </cell>
          <cell r="X303">
            <v>83.115391322790629</v>
          </cell>
          <cell r="Y303">
            <v>73.413228556660286</v>
          </cell>
          <cell r="Z303">
            <v>170.46966760304358</v>
          </cell>
          <cell r="AA303">
            <v>150.57053176971024</v>
          </cell>
        </row>
        <row r="304">
          <cell r="W304">
            <v>2063000</v>
          </cell>
          <cell r="X304">
            <v>83.052296215033081</v>
          </cell>
          <cell r="Y304">
            <v>73.406568714629131</v>
          </cell>
          <cell r="Z304">
            <v>171.33688709161325</v>
          </cell>
          <cell r="AA304">
            <v>151.43775125827992</v>
          </cell>
        </row>
        <row r="305">
          <cell r="W305">
            <v>2075000</v>
          </cell>
          <cell r="X305">
            <v>82.989930882015855</v>
          </cell>
          <cell r="Y305">
            <v>73.399985902096176</v>
          </cell>
          <cell r="Z305">
            <v>172.20410658018289</v>
          </cell>
          <cell r="AA305">
            <v>152.30497074684956</v>
          </cell>
        </row>
        <row r="306">
          <cell r="W306">
            <v>2087000</v>
          </cell>
          <cell r="X306">
            <v>82.928282735386929</v>
          </cell>
          <cell r="Y306">
            <v>73.393478790330221</v>
          </cell>
          <cell r="Z306">
            <v>173.07132606875251</v>
          </cell>
          <cell r="AA306">
            <v>153.17219023541918</v>
          </cell>
        </row>
        <row r="307">
          <cell r="W307">
            <v>2099000</v>
          </cell>
          <cell r="X307">
            <v>82.867339474665172</v>
          </cell>
          <cell r="Y307">
            <v>73.387046080985627</v>
          </cell>
          <cell r="Z307">
            <v>173.93854555732219</v>
          </cell>
          <cell r="AA307">
            <v>154.03940972398885</v>
          </cell>
        </row>
        <row r="308">
          <cell r="W308">
            <v>2111000</v>
          </cell>
          <cell r="X308">
            <v>82.807089079058187</v>
          </cell>
          <cell r="Y308">
            <v>73.380686505238515</v>
          </cell>
          <cell r="Z308">
            <v>174.80576504589183</v>
          </cell>
          <cell r="AA308">
            <v>154.9066292125585</v>
          </cell>
        </row>
        <row r="309">
          <cell r="W309">
            <v>2123000</v>
          </cell>
          <cell r="X309">
            <v>82.747519799557935</v>
          </cell>
          <cell r="Y309">
            <v>73.374398822952486</v>
          </cell>
          <cell r="Z309">
            <v>175.67298453446148</v>
          </cell>
          <cell r="AA309">
            <v>155.77384870112814</v>
          </cell>
        </row>
        <row r="310">
          <cell r="W310">
            <v>2135000</v>
          </cell>
          <cell r="X310">
            <v>82.688620151302644</v>
          </cell>
          <cell r="Y310">
            <v>73.368181821872525</v>
          </cell>
          <cell r="Z310">
            <v>176.54020402303115</v>
          </cell>
          <cell r="AA310">
            <v>156.64106818969782</v>
          </cell>
        </row>
        <row r="311">
          <cell r="W311">
            <v>2147000</v>
          </cell>
          <cell r="X311">
            <v>82.630378906195062</v>
          </cell>
          <cell r="Y311">
            <v>73.36203431684558</v>
          </cell>
          <cell r="Z311">
            <v>177.4074235116008</v>
          </cell>
          <cell r="AA311">
            <v>157.50828767826746</v>
          </cell>
        </row>
        <row r="312">
          <cell r="W312">
            <v>2159000</v>
          </cell>
          <cell r="X312">
            <v>82.57278508576681</v>
          </cell>
          <cell r="Y312">
            <v>73.355955149067711</v>
          </cell>
          <cell r="Z312">
            <v>178.27464300017053</v>
          </cell>
          <cell r="AA312">
            <v>158.3755071668372</v>
          </cell>
        </row>
        <row r="313">
          <cell r="W313">
            <v>2171000</v>
          </cell>
          <cell r="X313">
            <v>82.515827954279189</v>
          </cell>
          <cell r="Y313">
            <v>73.3499431853555</v>
          </cell>
          <cell r="Z313">
            <v>179.14186248874012</v>
          </cell>
          <cell r="AA313">
            <v>159.24272665540678</v>
          </cell>
        </row>
        <row r="314">
          <cell r="W314">
            <v>2183000</v>
          </cell>
          <cell r="X314">
            <v>82.459497012052111</v>
          </cell>
          <cell r="Y314">
            <v>73.343997317442245</v>
          </cell>
          <cell r="Z314">
            <v>180.00908197730976</v>
          </cell>
          <cell r="AA314">
            <v>160.10994614397643</v>
          </cell>
        </row>
        <row r="315">
          <cell r="W315">
            <v>2195000</v>
          </cell>
          <cell r="X315">
            <v>82.403781989011122</v>
          </cell>
          <cell r="Y315">
            <v>73.338116461296622</v>
          </cell>
          <cell r="Z315">
            <v>180.87630146587941</v>
          </cell>
          <cell r="AA315">
            <v>160.97716563254608</v>
          </cell>
        </row>
        <row r="316">
          <cell r="W316">
            <v>2207000</v>
          </cell>
          <cell r="X316">
            <v>82.348672838445438</v>
          </cell>
          <cell r="Y316">
            <v>73.332299556463866</v>
          </cell>
          <cell r="Z316">
            <v>181.74352095444908</v>
          </cell>
          <cell r="AA316">
            <v>161.84438512111575</v>
          </cell>
        </row>
        <row r="317">
          <cell r="W317">
            <v>2219000</v>
          </cell>
          <cell r="X317">
            <v>82.294159730968332</v>
          </cell>
          <cell r="Y317">
            <v>73.32654556542829</v>
          </cell>
          <cell r="Z317">
            <v>182.61074044301873</v>
          </cell>
          <cell r="AA317">
            <v>162.71160460968539</v>
          </cell>
        </row>
        <row r="318">
          <cell r="W318">
            <v>2231000</v>
          </cell>
          <cell r="X318">
            <v>82.240233048672494</v>
          </cell>
          <cell r="Y318">
            <v>73.320853472996419</v>
          </cell>
          <cell r="Z318">
            <v>183.47795993158834</v>
          </cell>
          <cell r="AA318">
            <v>163.57882409825501</v>
          </cell>
        </row>
        <row r="319">
          <cell r="W319">
            <v>2243000</v>
          </cell>
          <cell r="X319">
            <v>82.186883379473045</v>
          </cell>
          <cell r="Y319">
            <v>73.315222285699832</v>
          </cell>
          <cell r="Z319">
            <v>184.34517942015805</v>
          </cell>
          <cell r="AA319">
            <v>164.44604358682471</v>
          </cell>
        </row>
        <row r="320">
          <cell r="W320">
            <v>2255000</v>
          </cell>
          <cell r="X320">
            <v>82.134101511630917</v>
          </cell>
          <cell r="Y320">
            <v>73.309651031217015</v>
          </cell>
          <cell r="Z320">
            <v>185.21239890872769</v>
          </cell>
          <cell r="AA320">
            <v>165.31326307539436</v>
          </cell>
        </row>
        <row r="321">
          <cell r="W321">
            <v>2267000</v>
          </cell>
          <cell r="X321">
            <v>82.081878428450523</v>
          </cell>
          <cell r="Y321">
            <v>73.304138757813845</v>
          </cell>
          <cell r="Z321">
            <v>186.07961839729734</v>
          </cell>
          <cell r="AA321">
            <v>166.18048256396401</v>
          </cell>
        </row>
        <row r="322">
          <cell r="W322">
            <v>2279000</v>
          </cell>
          <cell r="X322">
            <v>82.030205303144797</v>
          </cell>
          <cell r="Y322">
            <v>73.298684533801506</v>
          </cell>
          <cell r="Z322">
            <v>186.94683788586698</v>
          </cell>
          <cell r="AA322">
            <v>167.04770205253365</v>
          </cell>
        </row>
        <row r="323">
          <cell r="W323">
            <v>2291000</v>
          </cell>
          <cell r="X323">
            <v>81.979073493861478</v>
          </cell>
          <cell r="Y323">
            <v>73.293287447011494</v>
          </cell>
          <cell r="Z323">
            <v>187.81405737443666</v>
          </cell>
          <cell r="AA323">
            <v>167.91492154110333</v>
          </cell>
        </row>
        <row r="324">
          <cell r="W324">
            <v>2303000</v>
          </cell>
          <cell r="X324">
            <v>81.928474538865075</v>
          </cell>
          <cell r="Y324">
            <v>73.287946604287001</v>
          </cell>
          <cell r="Z324">
            <v>188.68127686300627</v>
          </cell>
          <cell r="AA324">
            <v>168.78214102967294</v>
          </cell>
        </row>
        <row r="325">
          <cell r="W325">
            <v>2315000</v>
          </cell>
          <cell r="X325">
            <v>81.878400151868675</v>
          </cell>
          <cell r="Y325">
            <v>73.282661130990348</v>
          </cell>
          <cell r="Z325">
            <v>189.54849635157598</v>
          </cell>
          <cell r="AA325">
            <v>169.64936051824264</v>
          </cell>
        </row>
        <row r="326">
          <cell r="W326">
            <v>2327000</v>
          </cell>
          <cell r="X326">
            <v>81.828842217509944</v>
          </cell>
          <cell r="Y326">
            <v>73.277430170525278</v>
          </cell>
          <cell r="Z326">
            <v>190.41571584014565</v>
          </cell>
          <cell r="AA326">
            <v>170.51658000681232</v>
          </cell>
        </row>
        <row r="327">
          <cell r="W327">
            <v>2339000</v>
          </cell>
          <cell r="X327">
            <v>81.77979278696678</v>
          </cell>
          <cell r="Y327">
            <v>73.272252883874302</v>
          </cell>
          <cell r="Z327">
            <v>191.2829353287153</v>
          </cell>
          <cell r="AA327">
            <v>171.38379949538196</v>
          </cell>
        </row>
        <row r="328">
          <cell r="W328">
            <v>2351000</v>
          </cell>
          <cell r="X328">
            <v>81.73124407370689</v>
          </cell>
          <cell r="Y328">
            <v>73.267128449149979</v>
          </cell>
          <cell r="Z328">
            <v>192.15015481728491</v>
          </cell>
          <cell r="AA328">
            <v>172.25101898395158</v>
          </cell>
        </row>
        <row r="329">
          <cell r="W329">
            <v>2363000</v>
          </cell>
          <cell r="X329">
            <v>81.683188449367165</v>
          </cell>
          <cell r="Y329">
            <v>73.262056061160081</v>
          </cell>
          <cell r="Z329">
            <v>193.01737430585462</v>
          </cell>
          <cell r="AA329">
            <v>173.11823847252128</v>
          </cell>
        </row>
        <row r="330">
          <cell r="W330">
            <v>2375000</v>
          </cell>
          <cell r="X330">
            <v>81.635618439757579</v>
          </cell>
          <cell r="Y330">
            <v>73.25703493098564</v>
          </cell>
          <cell r="Z330">
            <v>193.88459379442423</v>
          </cell>
          <cell r="AA330">
            <v>173.9854579610909</v>
          </cell>
        </row>
        <row r="331">
          <cell r="W331">
            <v>2387000</v>
          </cell>
          <cell r="X331">
            <v>81.588526720986138</v>
          </cell>
          <cell r="Y331">
            <v>73.252064285572089</v>
          </cell>
          <cell r="Z331">
            <v>194.75181328299391</v>
          </cell>
          <cell r="AA331">
            <v>174.85267744966058</v>
          </cell>
        </row>
        <row r="332">
          <cell r="W332">
            <v>2399000</v>
          </cell>
          <cell r="X332">
            <v>81.541906115699689</v>
          </cell>
          <cell r="Y332">
            <v>73.247143367332328</v>
          </cell>
          <cell r="Z332">
            <v>195.61903277156358</v>
          </cell>
          <cell r="AA332">
            <v>175.71989693823025</v>
          </cell>
        </row>
        <row r="333">
          <cell r="W333">
            <v>2411000</v>
          </cell>
          <cell r="X333">
            <v>81.495749589437267</v>
          </cell>
          <cell r="Y333">
            <v>73.242271433761886</v>
          </cell>
          <cell r="Z333">
            <v>196.48625226013326</v>
          </cell>
          <cell r="AA333">
            <v>176.58711642679992</v>
          </cell>
        </row>
        <row r="334">
          <cell r="W334">
            <v>2423000</v>
          </cell>
          <cell r="X334">
            <v>81.450050247091568</v>
          </cell>
          <cell r="Y334">
            <v>73.237447757065439</v>
          </cell>
          <cell r="Z334">
            <v>197.35347174870287</v>
          </cell>
          <cell r="AA334">
            <v>177.45433591536954</v>
          </cell>
        </row>
        <row r="335">
          <cell r="W335">
            <v>2435000</v>
          </cell>
          <cell r="X335">
            <v>81.404801329475376</v>
          </cell>
          <cell r="Y335">
            <v>73.232671623794332</v>
          </cell>
          <cell r="Z335">
            <v>198.22069123727255</v>
          </cell>
          <cell r="AA335">
            <v>178.32155540393921</v>
          </cell>
        </row>
        <row r="336">
          <cell r="W336">
            <v>2447000</v>
          </cell>
          <cell r="X336">
            <v>81.359996209988623</v>
          </cell>
          <cell r="Y336">
            <v>73.227942334494827</v>
          </cell>
          <cell r="Z336">
            <v>199.08791072584216</v>
          </cell>
          <cell r="AA336">
            <v>179.18877489250883</v>
          </cell>
        </row>
        <row r="337">
          <cell r="W337">
            <v>2459000</v>
          </cell>
          <cell r="X337">
            <v>81.315628391383427</v>
          </cell>
          <cell r="Y337">
            <v>73.223259203366624</v>
          </cell>
          <cell r="Z337">
            <v>199.95513021441187</v>
          </cell>
          <cell r="AA337">
            <v>180.05599438107853</v>
          </cell>
        </row>
        <row r="338">
          <cell r="W338">
            <v>2471000</v>
          </cell>
          <cell r="X338">
            <v>81.271691502623028</v>
          </cell>
          <cell r="Y338">
            <v>73.218621557931272</v>
          </cell>
          <cell r="Z338">
            <v>200.82234970298148</v>
          </cell>
          <cell r="AA338">
            <v>180.92321386964815</v>
          </cell>
        </row>
        <row r="339">
          <cell r="W339">
            <v>2483000</v>
          </cell>
          <cell r="X339">
            <v>81.228179295832106</v>
          </cell>
          <cell r="Y339">
            <v>73.21402873871034</v>
          </cell>
          <cell r="Z339">
            <v>201.6895691915511</v>
          </cell>
          <cell r="AA339">
            <v>181.79043335821777</v>
          </cell>
        </row>
        <row r="340">
          <cell r="W340">
            <v>2495000</v>
          </cell>
          <cell r="X340">
            <v>81.185085643335</v>
          </cell>
          <cell r="Y340">
            <v>73.209480098912806</v>
          </cell>
          <cell r="Z340">
            <v>202.5567886801208</v>
          </cell>
          <cell r="AA340">
            <v>182.65765284678747</v>
          </cell>
        </row>
        <row r="341">
          <cell r="W341">
            <v>2507000</v>
          </cell>
          <cell r="X341">
            <v>81.142404534778791</v>
          </cell>
          <cell r="Y341">
            <v>73.204975004131271</v>
          </cell>
          <cell r="Z341">
            <v>203.42400816869042</v>
          </cell>
          <cell r="AA341">
            <v>183.52487233535709</v>
          </cell>
        </row>
        <row r="342">
          <cell r="W342">
            <v>2519000</v>
          </cell>
          <cell r="X342">
            <v>81.100130074339049</v>
          </cell>
          <cell r="Y342">
            <v>73.200512832047153</v>
          </cell>
          <cell r="Z342">
            <v>204.29122765726009</v>
          </cell>
          <cell r="AA342">
            <v>184.39209182392676</v>
          </cell>
        </row>
        <row r="343">
          <cell r="W343">
            <v>2531000</v>
          </cell>
          <cell r="X343">
            <v>81.058256478004637</v>
          </cell>
          <cell r="Y343">
            <v>73.196092972143973</v>
          </cell>
          <cell r="Z343">
            <v>205.15844714582974</v>
          </cell>
          <cell r="AA343">
            <v>185.25931131249641</v>
          </cell>
        </row>
        <row r="344">
          <cell r="W344">
            <v>2543000</v>
          </cell>
          <cell r="X344">
            <v>81.016778070939594</v>
          </cell>
          <cell r="Y344">
            <v>73.191714825429059</v>
          </cell>
          <cell r="Z344">
            <v>206.02566663439941</v>
          </cell>
          <cell r="AA344">
            <v>186.12653080106608</v>
          </cell>
        </row>
        <row r="345">
          <cell r="W345">
            <v>2555000</v>
          </cell>
          <cell r="X345">
            <v>80.975689284919412</v>
          </cell>
          <cell r="Y345">
            <v>73.187377804162722</v>
          </cell>
          <cell r="Z345">
            <v>206.89288612296909</v>
          </cell>
          <cell r="AA345">
            <v>186.99375028963576</v>
          </cell>
        </row>
        <row r="346">
          <cell r="W346">
            <v>2567000</v>
          </cell>
          <cell r="X346">
            <v>80.934984655839003</v>
          </cell>
          <cell r="Y346">
            <v>73.183081331595403</v>
          </cell>
          <cell r="Z346">
            <v>207.76010561153871</v>
          </cell>
          <cell r="AA346">
            <v>187.86096977820537</v>
          </cell>
        </row>
        <row r="347">
          <cell r="W347">
            <v>2579000</v>
          </cell>
          <cell r="X347">
            <v>80.894658821290591</v>
          </cell>
          <cell r="Y347">
            <v>73.178824841711943</v>
          </cell>
          <cell r="Z347">
            <v>208.62732510010844</v>
          </cell>
          <cell r="AA347">
            <v>188.7281892667751</v>
          </cell>
        </row>
        <row r="348">
          <cell r="W348">
            <v>2565097.1999999997</v>
          </cell>
          <cell r="X348">
            <v>80.941413646222799</v>
          </cell>
          <cell r="Y348">
            <v>73.183759927161645</v>
          </cell>
          <cell r="Z348">
            <v>207.62259350796785</v>
          </cell>
          <cell r="AA348">
            <v>187.72345767463452</v>
          </cell>
        </row>
        <row r="432">
          <cell r="A432" t="str">
            <v>Estimated Revenues Based on Price and Volume (Revised Increments)</v>
          </cell>
          <cell r="N432" t="str">
            <v>HG2/</v>
          </cell>
          <cell r="P432" t="str">
            <v>Energy Rev.</v>
          </cell>
          <cell r="Q432" t="str">
            <v>Price Per</v>
          </cell>
          <cell r="R432" t="str">
            <v>Service</v>
          </cell>
          <cell r="U432" t="str">
            <v>Total</v>
          </cell>
          <cell r="V432" t="str">
            <v>Ave. Rate</v>
          </cell>
          <cell r="X432" t="str">
            <v>Average</v>
          </cell>
          <cell r="Y432" t="str">
            <v>Av. Energy</v>
          </cell>
          <cell r="Z432" t="str">
            <v>Total</v>
          </cell>
          <cell r="AA432" t="str">
            <v>Tot. Energy</v>
          </cell>
        </row>
        <row r="433">
          <cell r="A433" t="str">
            <v>Tot Energy before loss</v>
          </cell>
          <cell r="B433" t="str">
            <v>R1</v>
          </cell>
          <cell r="C433" t="str">
            <v>R2</v>
          </cell>
          <cell r="D433" t="str">
            <v>R3</v>
          </cell>
          <cell r="E433" t="str">
            <v>R4</v>
          </cell>
          <cell r="F433" t="str">
            <v>F1</v>
          </cell>
          <cell r="G433" t="str">
            <v>F3</v>
          </cell>
          <cell r="H433" t="str">
            <v>G1</v>
          </cell>
          <cell r="I433" t="str">
            <v>G3</v>
          </cell>
          <cell r="J433">
            <v>0</v>
          </cell>
          <cell r="K433" t="str">
            <v>UR2</v>
          </cell>
          <cell r="L433" t="str">
            <v>UG2</v>
          </cell>
          <cell r="M433" t="str">
            <v>STR LTS</v>
          </cell>
          <cell r="N433" t="str">
            <v>CG2</v>
          </cell>
          <cell r="O433" t="str">
            <v>Demand</v>
          </cell>
          <cell r="P433" t="str">
            <v>TOTAL</v>
          </cell>
          <cell r="Q433" t="str">
            <v>MWH</v>
          </cell>
          <cell r="R433" t="str">
            <v>Charge</v>
          </cell>
          <cell r="S433" t="str">
            <v>Late Pay.</v>
          </cell>
          <cell r="T433" t="str">
            <v xml:space="preserve">Rental </v>
          </cell>
          <cell r="U433" t="str">
            <v>Revenues</v>
          </cell>
          <cell r="V433" t="str">
            <v>Per MWH</v>
          </cell>
          <cell r="W433" t="str">
            <v>Tot. Energy</v>
          </cell>
          <cell r="X433" t="str">
            <v>Price</v>
          </cell>
          <cell r="Y433" t="str">
            <v>Rate</v>
          </cell>
          <cell r="Z433" t="str">
            <v>Revenues</v>
          </cell>
          <cell r="AA433" t="str">
            <v>Revenues</v>
          </cell>
        </row>
        <row r="434">
          <cell r="A434">
            <v>38.419982178512491</v>
          </cell>
          <cell r="B434" t="str">
            <v>$M</v>
          </cell>
          <cell r="C434" t="str">
            <v>$M</v>
          </cell>
          <cell r="D434" t="str">
            <v>$M</v>
          </cell>
          <cell r="E434" t="str">
            <v>$M</v>
          </cell>
          <cell r="F434" t="str">
            <v>$M</v>
          </cell>
          <cell r="G434" t="str">
            <v>$M</v>
          </cell>
          <cell r="H434" t="str">
            <v>$M</v>
          </cell>
          <cell r="I434" t="str">
            <v>$M</v>
          </cell>
          <cell r="J434" t="str">
            <v>$M</v>
          </cell>
          <cell r="K434" t="str">
            <v>$M</v>
          </cell>
          <cell r="L434" t="str">
            <v>$M</v>
          </cell>
          <cell r="M434" t="str">
            <v>$M</v>
          </cell>
          <cell r="N434" t="str">
            <v>$M</v>
          </cell>
          <cell r="O434" t="str">
            <v>$M</v>
          </cell>
          <cell r="P434" t="str">
            <v>$M</v>
          </cell>
          <cell r="Q434" t="str">
            <v>$/MWH</v>
          </cell>
          <cell r="R434" t="str">
            <v>$M</v>
          </cell>
          <cell r="S434" t="str">
            <v>$M</v>
          </cell>
          <cell r="T434" t="str">
            <v>$M</v>
          </cell>
          <cell r="U434" t="str">
            <v>$M</v>
          </cell>
          <cell r="V434" t="str">
            <v>$M</v>
          </cell>
          <cell r="W434" t="str">
            <v>(MWH)</v>
          </cell>
          <cell r="X434" t="str">
            <v>$/MWH</v>
          </cell>
          <cell r="Y434" t="str">
            <v>$/MWH</v>
          </cell>
          <cell r="Z434" t="str">
            <v>$M</v>
          </cell>
          <cell r="AA434" t="str">
            <v>$M</v>
          </cell>
        </row>
        <row r="436">
          <cell r="A436">
            <v>980624.8</v>
          </cell>
        </row>
        <row r="437">
          <cell r="A437">
            <v>991000</v>
          </cell>
          <cell r="B437">
            <v>14.954534390225438</v>
          </cell>
          <cell r="C437">
            <v>17.811817348164059</v>
          </cell>
          <cell r="D437">
            <v>1.2754797627430785</v>
          </cell>
          <cell r="E437">
            <v>1.3758058209120483</v>
          </cell>
          <cell r="F437">
            <v>9.0661137505432414</v>
          </cell>
          <cell r="G437">
            <v>0.61127295630991008</v>
          </cell>
          <cell r="H437">
            <v>7.1387231984432775</v>
          </cell>
          <cell r="I437">
            <v>9.4404326575132131</v>
          </cell>
          <cell r="J437">
            <v>4.2529116036603023</v>
          </cell>
          <cell r="K437">
            <v>3.7448670147540328</v>
          </cell>
          <cell r="L437">
            <v>0.92769202281746233</v>
          </cell>
          <cell r="M437">
            <v>0.30952512908601304</v>
          </cell>
          <cell r="N437">
            <v>7.3454173009482843E-2</v>
          </cell>
          <cell r="O437">
            <v>2.773187274711518</v>
          </cell>
          <cell r="P437">
            <v>73.75581710289309</v>
          </cell>
          <cell r="Q437">
            <v>74.425647934301807</v>
          </cell>
          <cell r="R437">
            <v>17.431999999999995</v>
          </cell>
          <cell r="S437">
            <v>0.80286016666666693</v>
          </cell>
          <cell r="T437">
            <v>1.6642756666666667</v>
          </cell>
          <cell r="U437">
            <v>93.654952936226408</v>
          </cell>
          <cell r="V437">
            <v>94.505502458351572</v>
          </cell>
          <cell r="W437">
            <v>991000</v>
          </cell>
          <cell r="X437">
            <v>94.505502458351572</v>
          </cell>
          <cell r="Y437">
            <v>74.425647934301807</v>
          </cell>
          <cell r="Z437">
            <v>93.654952936226408</v>
          </cell>
          <cell r="AA437">
            <v>73.75581710289309</v>
          </cell>
        </row>
        <row r="438">
          <cell r="A438">
            <v>1001000</v>
          </cell>
          <cell r="B438">
            <v>15.105437865404305</v>
          </cell>
          <cell r="C438">
            <v>17.991553143806481</v>
          </cell>
          <cell r="D438">
            <v>1.2883503960704557</v>
          </cell>
          <cell r="E438">
            <v>1.3896888261684768</v>
          </cell>
          <cell r="F438">
            <v>9.1575982485305616</v>
          </cell>
          <cell r="G438">
            <v>0.61598635790402279</v>
          </cell>
          <cell r="H438">
            <v>7.2107587503952795</v>
          </cell>
          <cell r="I438">
            <v>9.5161459063330049</v>
          </cell>
          <cell r="J438">
            <v>4.2958269578849269</v>
          </cell>
          <cell r="K438">
            <v>3.7826557838231962</v>
          </cell>
          <cell r="L438">
            <v>0.93436053003854336</v>
          </cell>
          <cell r="M438">
            <v>0.31264849063077604</v>
          </cell>
          <cell r="N438">
            <v>7.4195385653372664E-2</v>
          </cell>
          <cell r="O438">
            <v>2.8011710009951862</v>
          </cell>
          <cell r="P438">
            <v>74.476377643638585</v>
          </cell>
          <cell r="Q438">
            <v>74.401975667970618</v>
          </cell>
          <cell r="R438">
            <v>17.431999999999995</v>
          </cell>
          <cell r="S438">
            <v>0.80286016666666693</v>
          </cell>
          <cell r="T438">
            <v>1.6642756666666667</v>
          </cell>
          <cell r="U438">
            <v>94.375513476971918</v>
          </cell>
          <cell r="V438">
            <v>94.281232244727192</v>
          </cell>
          <cell r="W438">
            <v>1001000</v>
          </cell>
          <cell r="X438">
            <v>94.281232244727192</v>
          </cell>
          <cell r="Y438">
            <v>74.401975667970618</v>
          </cell>
          <cell r="Z438">
            <v>94.375513476971918</v>
          </cell>
          <cell r="AA438">
            <v>74.476377643638585</v>
          </cell>
        </row>
        <row r="439">
          <cell r="A439">
            <v>1011000</v>
          </cell>
          <cell r="B439">
            <v>15.256341340583168</v>
          </cell>
          <cell r="C439">
            <v>18.171288939448903</v>
          </cell>
          <cell r="D439">
            <v>1.3012210293978328</v>
          </cell>
          <cell r="E439">
            <v>1.403571831424905</v>
          </cell>
          <cell r="F439">
            <v>9.2490827465178764</v>
          </cell>
          <cell r="G439">
            <v>0.62069975949813572</v>
          </cell>
          <cell r="H439">
            <v>7.2827943023472788</v>
          </cell>
          <cell r="I439">
            <v>9.5918591551527985</v>
          </cell>
          <cell r="J439">
            <v>4.3387423121095514</v>
          </cell>
          <cell r="K439">
            <v>3.8204445528923587</v>
          </cell>
          <cell r="L439">
            <v>0.9410290372596245</v>
          </cell>
          <cell r="M439">
            <v>0.31577185217553905</v>
          </cell>
          <cell r="N439">
            <v>7.4936598297262499E-2</v>
          </cell>
          <cell r="O439">
            <v>2.8291547272788544</v>
          </cell>
          <cell r="P439">
            <v>75.196938184384067</v>
          </cell>
          <cell r="Q439">
            <v>74.378771695731018</v>
          </cell>
          <cell r="R439">
            <v>17.431999999999995</v>
          </cell>
          <cell r="S439">
            <v>0.80286016666666693</v>
          </cell>
          <cell r="T439">
            <v>1.6642756666666667</v>
          </cell>
          <cell r="U439">
            <v>95.096074017717399</v>
          </cell>
          <cell r="V439">
            <v>94.061398632757076</v>
          </cell>
          <cell r="W439">
            <v>1011000</v>
          </cell>
          <cell r="X439">
            <v>94.061398632757076</v>
          </cell>
          <cell r="Y439">
            <v>74.378771695731018</v>
          </cell>
          <cell r="Z439">
            <v>95.096074017717399</v>
          </cell>
          <cell r="AA439">
            <v>75.196938184384067</v>
          </cell>
        </row>
        <row r="440">
          <cell r="A440">
            <v>1021000</v>
          </cell>
          <cell r="B440">
            <v>15.407244815762033</v>
          </cell>
          <cell r="C440">
            <v>18.351024735091325</v>
          </cell>
          <cell r="D440">
            <v>1.3140916627252102</v>
          </cell>
          <cell r="E440">
            <v>1.4174548366813335</v>
          </cell>
          <cell r="F440">
            <v>9.3405672445051966</v>
          </cell>
          <cell r="G440">
            <v>0.62541316109224843</v>
          </cell>
          <cell r="H440">
            <v>7.3548298542992807</v>
          </cell>
          <cell r="I440">
            <v>9.6675724039725921</v>
          </cell>
          <cell r="J440">
            <v>4.3816576663341769</v>
          </cell>
          <cell r="K440">
            <v>3.8582333219615212</v>
          </cell>
          <cell r="L440">
            <v>0.94769754448070542</v>
          </cell>
          <cell r="M440">
            <v>0.31889521372030194</v>
          </cell>
          <cell r="N440">
            <v>7.5677810941152349E-2</v>
          </cell>
          <cell r="O440">
            <v>2.8571384535625226</v>
          </cell>
          <cell r="P440">
            <v>75.917498725129605</v>
          </cell>
          <cell r="Q440">
            <v>74.356022257717541</v>
          </cell>
          <cell r="R440">
            <v>17.431999999999995</v>
          </cell>
          <cell r="S440">
            <v>0.80286016666666693</v>
          </cell>
          <cell r="T440">
            <v>1.6642756666666667</v>
          </cell>
          <cell r="U440">
            <v>95.816634558462937</v>
          </cell>
          <cell r="V440">
            <v>93.845871261961747</v>
          </cell>
          <cell r="W440">
            <v>1021000</v>
          </cell>
          <cell r="X440">
            <v>93.845871261961747</v>
          </cell>
          <cell r="Y440">
            <v>74.356022257717541</v>
          </cell>
          <cell r="Z440">
            <v>95.816634558462937</v>
          </cell>
          <cell r="AA440">
            <v>75.917498725129605</v>
          </cell>
        </row>
        <row r="441">
          <cell r="A441">
            <v>1031000</v>
          </cell>
          <cell r="B441">
            <v>15.558148290940897</v>
          </cell>
          <cell r="C441">
            <v>18.530760530733748</v>
          </cell>
          <cell r="D441">
            <v>1.3269622960525873</v>
          </cell>
          <cell r="E441">
            <v>1.4313378419377618</v>
          </cell>
          <cell r="F441">
            <v>9.432051742492515</v>
          </cell>
          <cell r="G441">
            <v>0.63012656268636125</v>
          </cell>
          <cell r="H441">
            <v>7.4268654062512809</v>
          </cell>
          <cell r="I441">
            <v>9.7432856527923857</v>
          </cell>
          <cell r="J441">
            <v>4.4245730205588005</v>
          </cell>
          <cell r="K441">
            <v>3.8960220910306838</v>
          </cell>
          <cell r="L441">
            <v>0.95436605170178646</v>
          </cell>
          <cell r="M441">
            <v>0.322018575265065</v>
          </cell>
          <cell r="N441">
            <v>7.6419023585042184E-2</v>
          </cell>
          <cell r="O441">
            <v>2.8851221798461908</v>
          </cell>
          <cell r="P441">
            <v>76.6380592658751</v>
          </cell>
          <cell r="Q441">
            <v>74.333714127909886</v>
          </cell>
          <cell r="R441">
            <v>17.431999999999995</v>
          </cell>
          <cell r="S441">
            <v>0.80286016666666693</v>
          </cell>
          <cell r="T441">
            <v>1.6642756666666667</v>
          </cell>
          <cell r="U441">
            <v>96.537195099208418</v>
          </cell>
          <cell r="V441">
            <v>93.634524829494111</v>
          </cell>
          <cell r="W441">
            <v>1031000</v>
          </cell>
          <cell r="X441">
            <v>93.634524829494111</v>
          </cell>
          <cell r="Y441">
            <v>74.333714127909886</v>
          </cell>
          <cell r="Z441">
            <v>96.537195099208418</v>
          </cell>
          <cell r="AA441">
            <v>76.6380592658751</v>
          </cell>
        </row>
        <row r="442">
          <cell r="A442">
            <v>1041000</v>
          </cell>
          <cell r="B442">
            <v>15.70905176611976</v>
          </cell>
          <cell r="C442">
            <v>18.71049632637617</v>
          </cell>
          <cell r="D442">
            <v>1.3398329293799642</v>
          </cell>
          <cell r="E442">
            <v>1.4452208471941899</v>
          </cell>
          <cell r="F442">
            <v>9.5235362404798352</v>
          </cell>
          <cell r="G442">
            <v>0.63483996428047396</v>
          </cell>
          <cell r="H442">
            <v>7.498900958203282</v>
          </cell>
          <cell r="I442">
            <v>9.8189989016121775</v>
          </cell>
          <cell r="J442">
            <v>4.467488374783426</v>
          </cell>
          <cell r="K442">
            <v>3.9338108600998472</v>
          </cell>
          <cell r="L442">
            <v>0.96103455892286727</v>
          </cell>
          <cell r="M442">
            <v>0.325141936809828</v>
          </cell>
          <cell r="N442">
            <v>7.7160236228932005E-2</v>
          </cell>
          <cell r="O442">
            <v>2.913105906129859</v>
          </cell>
          <cell r="P442">
            <v>77.358619806620624</v>
          </cell>
          <cell r="Q442">
            <v>74.311834588492431</v>
          </cell>
          <cell r="R442">
            <v>17.431999999999995</v>
          </cell>
          <cell r="S442">
            <v>0.80286016666666693</v>
          </cell>
          <cell r="T442">
            <v>1.6642756666666667</v>
          </cell>
          <cell r="U442">
            <v>97.257755639953956</v>
          </cell>
          <cell r="V442">
            <v>93.427238847218021</v>
          </cell>
          <cell r="W442">
            <v>1041000</v>
          </cell>
          <cell r="X442">
            <v>93.427238847218021</v>
          </cell>
          <cell r="Y442">
            <v>74.311834588492431</v>
          </cell>
          <cell r="Z442">
            <v>97.257755639953956</v>
          </cell>
          <cell r="AA442">
            <v>77.358619806620624</v>
          </cell>
        </row>
        <row r="443">
          <cell r="A443">
            <v>1051000</v>
          </cell>
          <cell r="B443">
            <v>15.859955241298625</v>
          </cell>
          <cell r="C443">
            <v>18.890232122018595</v>
          </cell>
          <cell r="D443">
            <v>1.3527035627073416</v>
          </cell>
          <cell r="E443">
            <v>1.4591038524506184</v>
          </cell>
          <cell r="F443">
            <v>9.6150207384671518</v>
          </cell>
          <cell r="G443">
            <v>0.63955336587458667</v>
          </cell>
          <cell r="H443">
            <v>7.5709365101552821</v>
          </cell>
          <cell r="I443">
            <v>9.8947121504319711</v>
          </cell>
          <cell r="J443">
            <v>4.5104037290080505</v>
          </cell>
          <cell r="K443">
            <v>3.9715996291690097</v>
          </cell>
          <cell r="L443">
            <v>0.96770306614394841</v>
          </cell>
          <cell r="M443">
            <v>0.32826529835459106</v>
          </cell>
          <cell r="N443">
            <v>7.7901448872821855E-2</v>
          </cell>
          <cell r="O443">
            <v>2.9410896324135272</v>
          </cell>
          <cell r="P443">
            <v>78.079180347366119</v>
          </cell>
          <cell r="Q443">
            <v>74.290371405676609</v>
          </cell>
          <cell r="R443">
            <v>17.431999999999995</v>
          </cell>
          <cell r="S443">
            <v>0.80286016666666693</v>
          </cell>
          <cell r="T443">
            <v>1.6642756666666667</v>
          </cell>
          <cell r="U443">
            <v>97.978316180699437</v>
          </cell>
          <cell r="V443">
            <v>93.223897412654068</v>
          </cell>
          <cell r="W443">
            <v>1051000</v>
          </cell>
          <cell r="X443">
            <v>93.223897412654068</v>
          </cell>
          <cell r="Y443">
            <v>74.290371405676609</v>
          </cell>
          <cell r="Z443">
            <v>97.978316180699437</v>
          </cell>
          <cell r="AA443">
            <v>78.079180347366119</v>
          </cell>
        </row>
        <row r="444">
          <cell r="A444">
            <v>1061000</v>
          </cell>
          <cell r="B444">
            <v>16.01085871647749</v>
          </cell>
          <cell r="C444">
            <v>19.069967917661014</v>
          </cell>
          <cell r="D444">
            <v>1.3655741960347187</v>
          </cell>
          <cell r="E444">
            <v>1.4729868577070468</v>
          </cell>
          <cell r="F444">
            <v>9.7065052364544719</v>
          </cell>
          <cell r="G444">
            <v>0.64426676746869949</v>
          </cell>
          <cell r="H444">
            <v>7.6429720621072841</v>
          </cell>
          <cell r="I444">
            <v>9.9704253992517646</v>
          </cell>
          <cell r="J444">
            <v>4.5533190832326742</v>
          </cell>
          <cell r="K444">
            <v>4.0093883982381726</v>
          </cell>
          <cell r="L444">
            <v>0.97437157336502922</v>
          </cell>
          <cell r="M444">
            <v>0.33138865989935401</v>
          </cell>
          <cell r="N444">
            <v>7.864266151671169E-2</v>
          </cell>
          <cell r="O444">
            <v>2.9690733586971954</v>
          </cell>
          <cell r="P444">
            <v>78.799740888111657</v>
          </cell>
          <cell r="Q444">
            <v>74.269312806891293</v>
          </cell>
          <cell r="R444">
            <v>17.431999999999995</v>
          </cell>
          <cell r="S444">
            <v>0.80286016666666693</v>
          </cell>
          <cell r="T444">
            <v>1.6642756666666667</v>
          </cell>
          <cell r="U444">
            <v>98.698876721444975</v>
          </cell>
          <cell r="V444">
            <v>93.024388992879338</v>
          </cell>
          <cell r="W444">
            <v>1061000</v>
          </cell>
          <cell r="X444">
            <v>93.024388992879338</v>
          </cell>
          <cell r="Y444">
            <v>74.269312806891293</v>
          </cell>
          <cell r="Z444">
            <v>98.698876721444975</v>
          </cell>
          <cell r="AA444">
            <v>78.799740888111657</v>
          </cell>
        </row>
        <row r="445">
          <cell r="A445">
            <v>1071000</v>
          </cell>
          <cell r="B445">
            <v>16.161762191656354</v>
          </cell>
          <cell r="C445">
            <v>19.24970371330344</v>
          </cell>
          <cell r="D445">
            <v>1.3784448293620961</v>
          </cell>
          <cell r="E445">
            <v>1.4868698629634753</v>
          </cell>
          <cell r="F445">
            <v>9.7979897344417886</v>
          </cell>
          <cell r="G445">
            <v>0.64898016906281242</v>
          </cell>
          <cell r="H445">
            <v>7.7150076140592825</v>
          </cell>
          <cell r="I445">
            <v>10.046138648071558</v>
          </cell>
          <cell r="J445">
            <v>4.5962344374572996</v>
          </cell>
          <cell r="K445">
            <v>4.0471771673073347</v>
          </cell>
          <cell r="L445">
            <v>0.98104008058611036</v>
          </cell>
          <cell r="M445">
            <v>0.33451202144411701</v>
          </cell>
          <cell r="N445">
            <v>7.9383874160601525E-2</v>
          </cell>
          <cell r="O445">
            <v>2.9970570849808635</v>
          </cell>
          <cell r="P445">
            <v>79.520301428857124</v>
          </cell>
          <cell r="Q445">
            <v>74.24864745925035</v>
          </cell>
          <cell r="R445">
            <v>17.431999999999995</v>
          </cell>
          <cell r="S445">
            <v>0.80286016666666693</v>
          </cell>
          <cell r="T445">
            <v>1.6642756666666667</v>
          </cell>
          <cell r="U445">
            <v>99.419437262190456</v>
          </cell>
          <cell r="V445">
            <v>92.828606220532635</v>
          </cell>
          <cell r="W445">
            <v>1071000</v>
          </cell>
          <cell r="X445">
            <v>92.828606220532635</v>
          </cell>
          <cell r="Y445">
            <v>74.24864745925035</v>
          </cell>
          <cell r="Z445">
            <v>99.419437262190456</v>
          </cell>
          <cell r="AA445">
            <v>79.520301428857124</v>
          </cell>
        </row>
        <row r="446">
          <cell r="A446">
            <v>1081000</v>
          </cell>
          <cell r="B446">
            <v>16.312665666835215</v>
          </cell>
          <cell r="C446">
            <v>19.429439508945858</v>
          </cell>
          <cell r="D446">
            <v>1.391315462689473</v>
          </cell>
          <cell r="E446">
            <v>1.5007528682199036</v>
          </cell>
          <cell r="F446">
            <v>9.8894742324291052</v>
          </cell>
          <cell r="G446">
            <v>0.65369357065692513</v>
          </cell>
          <cell r="H446">
            <v>7.7870431660112853</v>
          </cell>
          <cell r="I446">
            <v>10.12185189689135</v>
          </cell>
          <cell r="J446">
            <v>4.6391497916819242</v>
          </cell>
          <cell r="K446">
            <v>4.0849659363764985</v>
          </cell>
          <cell r="L446">
            <v>0.98770858780719129</v>
          </cell>
          <cell r="M446">
            <v>0.33763538298888002</v>
          </cell>
          <cell r="N446">
            <v>8.0125086804491374E-2</v>
          </cell>
          <cell r="O446">
            <v>3.0250408112645317</v>
          </cell>
          <cell r="P446">
            <v>80.240861969602648</v>
          </cell>
          <cell r="Q446">
            <v>74.22836444921613</v>
          </cell>
          <cell r="R446">
            <v>17.431999999999995</v>
          </cell>
          <cell r="S446">
            <v>0.80286016666666693</v>
          </cell>
          <cell r="T446">
            <v>1.6642756666666667</v>
          </cell>
          <cell r="U446">
            <v>100.13999780293597</v>
          </cell>
          <cell r="V446">
            <v>92.636445701143344</v>
          </cell>
          <cell r="W446">
            <v>1081000</v>
          </cell>
          <cell r="X446">
            <v>92.636445701143344</v>
          </cell>
          <cell r="Y446">
            <v>74.22836444921613</v>
          </cell>
          <cell r="Z446">
            <v>100.13999780293597</v>
          </cell>
          <cell r="AA446">
            <v>80.240861969602648</v>
          </cell>
        </row>
        <row r="447">
          <cell r="A447">
            <v>1091000</v>
          </cell>
          <cell r="B447">
            <v>16.46356914201408</v>
          </cell>
          <cell r="C447">
            <v>19.609175304588284</v>
          </cell>
          <cell r="D447">
            <v>1.4041860960168506</v>
          </cell>
          <cell r="E447">
            <v>1.5146358734763317</v>
          </cell>
          <cell r="F447">
            <v>9.9809587304164253</v>
          </cell>
          <cell r="G447">
            <v>0.65840697225103795</v>
          </cell>
          <cell r="H447">
            <v>7.8590787179632864</v>
          </cell>
          <cell r="I447">
            <v>10.197565145711144</v>
          </cell>
          <cell r="J447">
            <v>4.6820651459065488</v>
          </cell>
          <cell r="K447">
            <v>4.1227547054456606</v>
          </cell>
          <cell r="L447">
            <v>0.99437709502827232</v>
          </cell>
          <cell r="M447">
            <v>0.34075874453364297</v>
          </cell>
          <cell r="N447">
            <v>8.086629944838121E-2</v>
          </cell>
          <cell r="O447">
            <v>3.0530245375481999</v>
          </cell>
          <cell r="P447">
            <v>80.961422510348143</v>
          </cell>
          <cell r="Q447">
            <v>74.20845326338052</v>
          </cell>
          <cell r="R447">
            <v>17.431999999999995</v>
          </cell>
          <cell r="S447">
            <v>0.80286016666666693</v>
          </cell>
          <cell r="T447">
            <v>1.6642756666666667</v>
          </cell>
          <cell r="U447">
            <v>100.86055834368148</v>
          </cell>
          <cell r="V447">
            <v>92.447807831055428</v>
          </cell>
          <cell r="W447">
            <v>1091000</v>
          </cell>
          <cell r="X447">
            <v>92.447807831055428</v>
          </cell>
          <cell r="Y447">
            <v>74.20845326338052</v>
          </cell>
          <cell r="Z447">
            <v>100.86055834368148</v>
          </cell>
          <cell r="AA447">
            <v>80.961422510348143</v>
          </cell>
        </row>
        <row r="448">
          <cell r="A448">
            <v>1101000</v>
          </cell>
          <cell r="B448">
            <v>16.614472617192948</v>
          </cell>
          <cell r="C448">
            <v>19.788911100230706</v>
          </cell>
          <cell r="D448">
            <v>1.4170567293442276</v>
          </cell>
          <cell r="E448">
            <v>1.5285188787327599</v>
          </cell>
          <cell r="F448">
            <v>10.072443228403744</v>
          </cell>
          <cell r="G448">
            <v>0.66312037384515077</v>
          </cell>
          <cell r="H448">
            <v>7.9311142699152857</v>
          </cell>
          <cell r="I448">
            <v>10.273278394530935</v>
          </cell>
          <cell r="J448">
            <v>4.7249805001311733</v>
          </cell>
          <cell r="K448">
            <v>4.1605434745148244</v>
          </cell>
          <cell r="L448">
            <v>1.0010456022493532</v>
          </cell>
          <cell r="M448">
            <v>0.34388210607840597</v>
          </cell>
          <cell r="N448">
            <v>8.1607512092271031E-2</v>
          </cell>
          <cell r="O448">
            <v>3.0810082638318681</v>
          </cell>
          <cell r="P448">
            <v>81.681983051093638</v>
          </cell>
          <cell r="Q448">
            <v>74.188903770293948</v>
          </cell>
          <cell r="R448">
            <v>17.431999999999995</v>
          </cell>
          <cell r="S448">
            <v>0.80286016666666693</v>
          </cell>
          <cell r="T448">
            <v>1.6642756666666667</v>
          </cell>
          <cell r="U448">
            <v>101.58111888442696</v>
          </cell>
          <cell r="V448">
            <v>92.262596625274256</v>
          </cell>
          <cell r="W448">
            <v>1101000</v>
          </cell>
          <cell r="X448">
            <v>92.262596625274256</v>
          </cell>
          <cell r="Y448">
            <v>74.188903770293948</v>
          </cell>
          <cell r="Z448">
            <v>101.58111888442696</v>
          </cell>
          <cell r="AA448">
            <v>81.681983051093638</v>
          </cell>
        </row>
        <row r="449">
          <cell r="A449">
            <v>1111000</v>
          </cell>
          <cell r="B449">
            <v>16.76537609237181</v>
          </cell>
          <cell r="C449">
            <v>19.968646895873125</v>
          </cell>
          <cell r="D449">
            <v>1.4299273626716047</v>
          </cell>
          <cell r="E449">
            <v>1.5424018839891884</v>
          </cell>
          <cell r="F449">
            <v>10.16392772639106</v>
          </cell>
          <cell r="G449">
            <v>0.66783377543926348</v>
          </cell>
          <cell r="H449">
            <v>8.0031498218672876</v>
          </cell>
          <cell r="I449">
            <v>10.348991643350727</v>
          </cell>
          <cell r="J449">
            <v>4.7678958543557979</v>
          </cell>
          <cell r="K449">
            <v>4.1983322435839865</v>
          </cell>
          <cell r="L449">
            <v>1.0077141094704343</v>
          </cell>
          <cell r="M449">
            <v>0.34700546762316897</v>
          </cell>
          <cell r="N449">
            <v>8.2348724736160894E-2</v>
          </cell>
          <cell r="O449">
            <v>3.1089919901155363</v>
          </cell>
          <cell r="P449">
            <v>82.402543591839148</v>
          </cell>
          <cell r="Q449">
            <v>74.169706203275567</v>
          </cell>
          <cell r="R449">
            <v>17.431999999999995</v>
          </cell>
          <cell r="S449">
            <v>0.80286016666666693</v>
          </cell>
          <cell r="T449">
            <v>1.6642756666666667</v>
          </cell>
          <cell r="U449">
            <v>102.30167942517247</v>
          </cell>
          <cell r="V449">
            <v>92.080719554610681</v>
          </cell>
          <cell r="W449">
            <v>1111000</v>
          </cell>
          <cell r="X449">
            <v>92.080719554610681</v>
          </cell>
          <cell r="Y449">
            <v>74.169706203275567</v>
          </cell>
          <cell r="Z449">
            <v>102.30167942517247</v>
          </cell>
          <cell r="AA449">
            <v>82.402543591839148</v>
          </cell>
        </row>
        <row r="450">
          <cell r="A450">
            <v>1121000</v>
          </cell>
          <cell r="B450">
            <v>16.916279567550674</v>
          </cell>
          <cell r="C450">
            <v>20.14838269151555</v>
          </cell>
          <cell r="D450">
            <v>1.4427979959989821</v>
          </cell>
          <cell r="E450">
            <v>1.5562848892456167</v>
          </cell>
          <cell r="F450">
            <v>10.255412224378381</v>
          </cell>
          <cell r="G450">
            <v>0.6725471770333763</v>
          </cell>
          <cell r="H450">
            <v>8.0751853738192878</v>
          </cell>
          <cell r="I450">
            <v>10.424704892170521</v>
          </cell>
          <cell r="J450">
            <v>4.8108112085804233</v>
          </cell>
          <cell r="K450">
            <v>4.2361210126531494</v>
          </cell>
          <cell r="L450">
            <v>1.0143826166915153</v>
          </cell>
          <cell r="M450">
            <v>0.35012882916793192</v>
          </cell>
          <cell r="N450">
            <v>8.3089937380050716E-2</v>
          </cell>
          <cell r="O450">
            <v>3.1369757163992045</v>
          </cell>
          <cell r="P450">
            <v>83.123104132584658</v>
          </cell>
          <cell r="Q450">
            <v>74.150851144143317</v>
          </cell>
          <cell r="R450">
            <v>17.431999999999995</v>
          </cell>
          <cell r="S450">
            <v>0.80286016666666693</v>
          </cell>
          <cell r="T450">
            <v>1.6642756666666667</v>
          </cell>
          <cell r="U450">
            <v>103.02223996591798</v>
          </cell>
          <cell r="V450">
            <v>91.902087391541457</v>
          </cell>
          <cell r="W450">
            <v>1121000</v>
          </cell>
          <cell r="X450">
            <v>91.902087391541457</v>
          </cell>
          <cell r="Y450">
            <v>74.150851144143317</v>
          </cell>
          <cell r="Z450">
            <v>103.02223996591798</v>
          </cell>
          <cell r="AA450">
            <v>83.123104132584658</v>
          </cell>
        </row>
        <row r="451">
          <cell r="A451">
            <v>1131000</v>
          </cell>
          <cell r="B451">
            <v>17.067183042729539</v>
          </cell>
          <cell r="C451">
            <v>20.328118487157976</v>
          </cell>
          <cell r="D451">
            <v>1.455668629326359</v>
          </cell>
          <cell r="E451">
            <v>1.5701678945020454</v>
          </cell>
          <cell r="F451">
            <v>10.346896722365699</v>
          </cell>
          <cell r="G451">
            <v>0.67726057862748901</v>
          </cell>
          <cell r="H451">
            <v>8.1472209257712898</v>
          </cell>
          <cell r="I451">
            <v>10.500418140990314</v>
          </cell>
          <cell r="J451">
            <v>4.8537265628050479</v>
          </cell>
          <cell r="K451">
            <v>4.2739097817223115</v>
          </cell>
          <cell r="L451">
            <v>1.0210511239125963</v>
          </cell>
          <cell r="M451">
            <v>0.35325219071269504</v>
          </cell>
          <cell r="N451">
            <v>8.3831150023940565E-2</v>
          </cell>
          <cell r="O451">
            <v>3.1649594426828727</v>
          </cell>
          <cell r="P451">
            <v>83.843664673330181</v>
          </cell>
          <cell r="Q451">
            <v>74.132329507807412</v>
          </cell>
          <cell r="R451">
            <v>17.431999999999995</v>
          </cell>
          <cell r="S451">
            <v>0.80286016666666693</v>
          </cell>
          <cell r="T451">
            <v>1.6642756666666667</v>
          </cell>
          <cell r="U451">
            <v>103.74280050666351</v>
          </cell>
          <cell r="V451">
            <v>91.72661406424713</v>
          </cell>
          <cell r="W451">
            <v>1131000</v>
          </cell>
          <cell r="X451">
            <v>91.72661406424713</v>
          </cell>
          <cell r="Y451">
            <v>74.132329507807412</v>
          </cell>
          <cell r="Z451">
            <v>103.74280050666351</v>
          </cell>
          <cell r="AA451">
            <v>83.843664673330181</v>
          </cell>
        </row>
        <row r="452">
          <cell r="A452">
            <v>1141000</v>
          </cell>
          <cell r="B452">
            <v>17.218086517908404</v>
          </cell>
          <cell r="C452">
            <v>20.507854282800391</v>
          </cell>
          <cell r="D452">
            <v>1.4685392626537361</v>
          </cell>
          <cell r="E452">
            <v>1.5840508997584735</v>
          </cell>
          <cell r="F452">
            <v>10.438381220353016</v>
          </cell>
          <cell r="G452">
            <v>0.68197398022160194</v>
          </cell>
          <cell r="H452">
            <v>8.2192564777232899</v>
          </cell>
          <cell r="I452">
            <v>10.576131389810108</v>
          </cell>
          <cell r="J452">
            <v>4.8966419170296733</v>
          </cell>
          <cell r="K452">
            <v>4.3116985507914753</v>
          </cell>
          <cell r="L452">
            <v>1.0277196311336771</v>
          </cell>
          <cell r="M452">
            <v>0.35637555225745804</v>
          </cell>
          <cell r="N452">
            <v>8.4572362667830372E-2</v>
          </cell>
          <cell r="O452">
            <v>3.1929431689665408</v>
          </cell>
          <cell r="P452">
            <v>84.564225214075663</v>
          </cell>
          <cell r="Q452">
            <v>74.114132527673675</v>
          </cell>
          <cell r="R452">
            <v>17.431999999999995</v>
          </cell>
          <cell r="S452">
            <v>0.80286016666666693</v>
          </cell>
          <cell r="T452">
            <v>1.6642756666666667</v>
          </cell>
          <cell r="U452">
            <v>104.46336104740899</v>
          </cell>
          <cell r="V452">
            <v>91.554216518325148</v>
          </cell>
          <cell r="W452">
            <v>1141000</v>
          </cell>
          <cell r="X452">
            <v>91.554216518325148</v>
          </cell>
          <cell r="Y452">
            <v>74.114132527673675</v>
          </cell>
          <cell r="Z452">
            <v>104.46336104740899</v>
          </cell>
          <cell r="AA452">
            <v>84.564225214075663</v>
          </cell>
        </row>
        <row r="453">
          <cell r="A453">
            <v>1151000</v>
          </cell>
          <cell r="B453">
            <v>17.368989993087268</v>
          </cell>
          <cell r="C453">
            <v>20.687590078442817</v>
          </cell>
          <cell r="D453">
            <v>1.4814098959811131</v>
          </cell>
          <cell r="E453">
            <v>1.5979339050149017</v>
          </cell>
          <cell r="F453">
            <v>10.529865718340334</v>
          </cell>
          <cell r="G453">
            <v>0.68668738181571465</v>
          </cell>
          <cell r="H453">
            <v>8.2912920296752901</v>
          </cell>
          <cell r="I453">
            <v>10.6518446386299</v>
          </cell>
          <cell r="J453">
            <v>4.939557271254297</v>
          </cell>
          <cell r="K453">
            <v>4.3494873198606374</v>
          </cell>
          <cell r="L453">
            <v>1.0343881383547582</v>
          </cell>
          <cell r="M453">
            <v>0.35949891380222088</v>
          </cell>
          <cell r="N453">
            <v>8.5313575311720222E-2</v>
          </cell>
          <cell r="O453">
            <v>3.220926895250209</v>
          </cell>
          <cell r="P453">
            <v>85.2847857548212</v>
          </cell>
          <cell r="Q453">
            <v>74.09625174180816</v>
          </cell>
          <cell r="R453">
            <v>17.431999999999995</v>
          </cell>
          <cell r="S453">
            <v>0.80286016666666693</v>
          </cell>
          <cell r="T453">
            <v>1.6642756666666667</v>
          </cell>
          <cell r="U453">
            <v>105.18392158815453</v>
          </cell>
          <cell r="V453">
            <v>91.384814585712007</v>
          </cell>
          <cell r="W453">
            <v>1151000</v>
          </cell>
          <cell r="X453">
            <v>91.384814585712007</v>
          </cell>
          <cell r="Y453">
            <v>74.09625174180816</v>
          </cell>
          <cell r="Z453">
            <v>105.18392158815453</v>
          </cell>
          <cell r="AA453">
            <v>85.2847857548212</v>
          </cell>
        </row>
        <row r="454">
          <cell r="A454">
            <v>1161000</v>
          </cell>
          <cell r="B454">
            <v>17.51989346826613</v>
          </cell>
          <cell r="C454">
            <v>20.867325874085243</v>
          </cell>
          <cell r="D454">
            <v>1.4942805293084906</v>
          </cell>
          <cell r="E454">
            <v>1.6118169102713302</v>
          </cell>
          <cell r="F454">
            <v>10.621350216327654</v>
          </cell>
          <cell r="G454">
            <v>0.69140078340982736</v>
          </cell>
          <cell r="H454">
            <v>8.3633275816272921</v>
          </cell>
          <cell r="I454">
            <v>10.727557887449693</v>
          </cell>
          <cell r="J454">
            <v>4.9824726254789224</v>
          </cell>
          <cell r="K454">
            <v>4.3872760889298004</v>
          </cell>
          <cell r="L454">
            <v>1.0410566455758392</v>
          </cell>
          <cell r="M454">
            <v>0.36262227534698399</v>
          </cell>
          <cell r="N454">
            <v>8.6054787955610057E-2</v>
          </cell>
          <cell r="O454">
            <v>3.2489106215338772</v>
          </cell>
          <cell r="P454">
            <v>86.005346295566667</v>
          </cell>
          <cell r="Q454">
            <v>74.078678979816246</v>
          </cell>
          <cell r="R454">
            <v>17.431999999999995</v>
          </cell>
          <cell r="S454">
            <v>0.80286016666666693</v>
          </cell>
          <cell r="T454">
            <v>1.6642756666666667</v>
          </cell>
          <cell r="U454">
            <v>105.90448212889999</v>
          </cell>
          <cell r="V454">
            <v>91.218330860378984</v>
          </cell>
          <cell r="W454">
            <v>1161000</v>
          </cell>
          <cell r="X454">
            <v>91.218330860378984</v>
          </cell>
          <cell r="Y454">
            <v>74.078678979816246</v>
          </cell>
          <cell r="Z454">
            <v>105.90448212889999</v>
          </cell>
          <cell r="AA454">
            <v>86.005346295566667</v>
          </cell>
        </row>
        <row r="455">
          <cell r="A455">
            <v>1171000</v>
          </cell>
          <cell r="B455">
            <v>17.670796943444994</v>
          </cell>
          <cell r="C455">
            <v>21.047061669727661</v>
          </cell>
          <cell r="D455">
            <v>1.5071511626358676</v>
          </cell>
          <cell r="E455">
            <v>1.6256999155277585</v>
          </cell>
          <cell r="F455">
            <v>10.712834714314971</v>
          </cell>
          <cell r="G455">
            <v>0.69611418500394018</v>
          </cell>
          <cell r="H455">
            <v>8.4353631335792922</v>
          </cell>
          <cell r="I455">
            <v>10.803271136269487</v>
          </cell>
          <cell r="J455">
            <v>5.025387979703547</v>
          </cell>
          <cell r="K455">
            <v>4.4250648579989633</v>
          </cell>
          <cell r="L455">
            <v>1.0477251527969202</v>
          </cell>
          <cell r="M455">
            <v>0.36574563689174699</v>
          </cell>
          <cell r="N455">
            <v>8.6796000599499906E-2</v>
          </cell>
          <cell r="O455">
            <v>3.2768943478175454</v>
          </cell>
          <cell r="P455">
            <v>86.725906836312191</v>
          </cell>
          <cell r="Q455">
            <v>74.061406350394691</v>
          </cell>
          <cell r="R455">
            <v>17.431999999999995</v>
          </cell>
          <cell r="S455">
            <v>0.80286016666666693</v>
          </cell>
          <cell r="T455">
            <v>1.6642756666666667</v>
          </cell>
          <cell r="U455">
            <v>106.62504266964552</v>
          </cell>
          <cell r="V455">
            <v>91.054690580397533</v>
          </cell>
          <cell r="W455">
            <v>1171000</v>
          </cell>
          <cell r="X455">
            <v>91.054690580397533</v>
          </cell>
          <cell r="Y455">
            <v>74.061406350394691</v>
          </cell>
          <cell r="Z455">
            <v>106.62504266964552</v>
          </cell>
          <cell r="AA455">
            <v>86.725906836312191</v>
          </cell>
        </row>
        <row r="456">
          <cell r="A456">
            <v>1181000</v>
          </cell>
          <cell r="B456">
            <v>17.821700418623859</v>
          </cell>
          <cell r="C456">
            <v>21.226797465370083</v>
          </cell>
          <cell r="D456">
            <v>1.5200217959632449</v>
          </cell>
          <cell r="E456">
            <v>1.6395829207841868</v>
          </cell>
          <cell r="F456">
            <v>10.804319212302289</v>
          </cell>
          <cell r="G456">
            <v>0.70082758659805289</v>
          </cell>
          <cell r="H456">
            <v>8.5073986855312924</v>
          </cell>
          <cell r="I456">
            <v>10.878984385089277</v>
          </cell>
          <cell r="J456">
            <v>5.0683033339281707</v>
          </cell>
          <cell r="K456">
            <v>4.4628536270681263</v>
          </cell>
          <cell r="L456">
            <v>1.0543936600180011</v>
          </cell>
          <cell r="M456">
            <v>0.36886899843650994</v>
          </cell>
          <cell r="N456">
            <v>8.7537213243389728E-2</v>
          </cell>
          <cell r="O456">
            <v>3.3048780741012136</v>
          </cell>
          <cell r="P456">
            <v>87.446467377057715</v>
          </cell>
          <cell r="Q456">
            <v>74.044426229515423</v>
          </cell>
          <cell r="R456">
            <v>17.431999999999995</v>
          </cell>
          <cell r="S456">
            <v>0.80286016666666693</v>
          </cell>
          <cell r="T456">
            <v>1.6642756666666667</v>
          </cell>
          <cell r="U456">
            <v>107.34560321039103</v>
          </cell>
          <cell r="V456">
            <v>90.893821515995796</v>
          </cell>
          <cell r="W456">
            <v>1181000</v>
          </cell>
          <cell r="X456">
            <v>90.893821515995796</v>
          </cell>
          <cell r="Y456">
            <v>74.044426229515423</v>
          </cell>
          <cell r="Z456">
            <v>107.34560321039103</v>
          </cell>
          <cell r="AA456">
            <v>87.446467377057715</v>
          </cell>
        </row>
        <row r="457">
          <cell r="A457">
            <v>1191000</v>
          </cell>
          <cell r="B457">
            <v>17.972603893802724</v>
          </cell>
          <cell r="C457">
            <v>21.406533261012509</v>
          </cell>
          <cell r="D457">
            <v>1.5328924292906223</v>
          </cell>
          <cell r="E457">
            <v>1.6534659260406153</v>
          </cell>
          <cell r="F457">
            <v>10.895803710289607</v>
          </cell>
          <cell r="G457">
            <v>0.70554098819216571</v>
          </cell>
          <cell r="H457">
            <v>8.5794342374832944</v>
          </cell>
          <cell r="I457">
            <v>10.95469763390907</v>
          </cell>
          <cell r="J457">
            <v>5.1112186881527961</v>
          </cell>
          <cell r="K457">
            <v>4.5006423961372883</v>
          </cell>
          <cell r="L457">
            <v>1.0610621672390821</v>
          </cell>
          <cell r="M457">
            <v>0.37199235998127295</v>
          </cell>
          <cell r="N457">
            <v>8.8278425887279577E-2</v>
          </cell>
          <cell r="O457">
            <v>3.3328618003848818</v>
          </cell>
          <cell r="P457">
            <v>88.167027917803239</v>
          </cell>
          <cell r="Q457">
            <v>74.027731249205075</v>
          </cell>
          <cell r="R457">
            <v>17.431999999999995</v>
          </cell>
          <cell r="S457">
            <v>0.80286016666666693</v>
          </cell>
          <cell r="T457">
            <v>1.6642756666666667</v>
          </cell>
          <cell r="U457">
            <v>108.06616375113657</v>
          </cell>
          <cell r="V457">
            <v>90.735653863254882</v>
          </cell>
          <cell r="W457">
            <v>1191000</v>
          </cell>
          <cell r="X457">
            <v>90.735653863254882</v>
          </cell>
          <cell r="Y457">
            <v>74.027731249205075</v>
          </cell>
          <cell r="Z457">
            <v>108.06616375113657</v>
          </cell>
          <cell r="AA457">
            <v>88.167027917803239</v>
          </cell>
        </row>
        <row r="458">
          <cell r="A458">
            <v>1201000</v>
          </cell>
          <cell r="B458">
            <v>18.123507368981588</v>
          </cell>
          <cell r="C458">
            <v>21.586269056654928</v>
          </cell>
          <cell r="D458">
            <v>1.5457630626179997</v>
          </cell>
          <cell r="E458">
            <v>1.6673489312970435</v>
          </cell>
          <cell r="F458">
            <v>10.987288208276926</v>
          </cell>
          <cell r="G458">
            <v>0.71025438978627842</v>
          </cell>
          <cell r="H458">
            <v>8.6514697894352945</v>
          </cell>
          <cell r="I458">
            <v>11.030410882728864</v>
          </cell>
          <cell r="J458">
            <v>5.1541340423774198</v>
          </cell>
          <cell r="K458">
            <v>4.5384311652064513</v>
          </cell>
          <cell r="L458">
            <v>1.0677306744601631</v>
          </cell>
          <cell r="M458">
            <v>0.37511572152603601</v>
          </cell>
          <cell r="N458">
            <v>8.9019638531169412E-2</v>
          </cell>
          <cell r="O458">
            <v>3.36084552666855</v>
          </cell>
          <cell r="P458">
            <v>88.88758845854872</v>
          </cell>
          <cell r="Q458">
            <v>74.011314286884868</v>
          </cell>
          <cell r="R458">
            <v>17.431999999999995</v>
          </cell>
          <cell r="S458">
            <v>0.80286016666666693</v>
          </cell>
          <cell r="T458">
            <v>1.6642756666666667</v>
          </cell>
          <cell r="U458">
            <v>108.78672429188205</v>
          </cell>
          <cell r="V458">
            <v>90.580120143115778</v>
          </cell>
          <cell r="W458">
            <v>1201000</v>
          </cell>
          <cell r="X458">
            <v>90.580120143115778</v>
          </cell>
          <cell r="Y458">
            <v>74.011314286884868</v>
          </cell>
          <cell r="Z458">
            <v>108.78672429188205</v>
          </cell>
          <cell r="AA458">
            <v>88.88758845854872</v>
          </cell>
        </row>
        <row r="459">
          <cell r="A459">
            <v>1211000</v>
          </cell>
          <cell r="B459">
            <v>18.27441084416045</v>
          </cell>
          <cell r="C459">
            <v>21.766004852297353</v>
          </cell>
          <cell r="D459">
            <v>1.5586336959453766</v>
          </cell>
          <cell r="E459">
            <v>1.6812319365534718</v>
          </cell>
          <cell r="F459">
            <v>11.078772706264246</v>
          </cell>
          <cell r="G459">
            <v>0.71496779138039135</v>
          </cell>
          <cell r="H459">
            <v>8.7235053413872965</v>
          </cell>
          <cell r="I459">
            <v>11.106124131548658</v>
          </cell>
          <cell r="J459">
            <v>5.1970493966020452</v>
          </cell>
          <cell r="K459">
            <v>4.5762199342756142</v>
          </cell>
          <cell r="L459">
            <v>1.0743991816812442</v>
          </cell>
          <cell r="M459">
            <v>0.37823908307079901</v>
          </cell>
          <cell r="N459">
            <v>8.9760851175059261E-2</v>
          </cell>
          <cell r="O459">
            <v>3.3888292529522182</v>
          </cell>
          <cell r="P459">
            <v>89.608148999294201</v>
          </cell>
          <cell r="Q459">
            <v>73.995168455238812</v>
          </cell>
          <cell r="R459">
            <v>17.431999999999995</v>
          </cell>
          <cell r="S459">
            <v>0.80286016666666693</v>
          </cell>
          <cell r="T459">
            <v>1.6642756666666667</v>
          </cell>
          <cell r="U459">
            <v>109.50728483262753</v>
          </cell>
          <cell r="V459">
            <v>90.427155105390199</v>
          </cell>
          <cell r="W459">
            <v>1211000</v>
          </cell>
          <cell r="X459">
            <v>90.427155105390199</v>
          </cell>
          <cell r="Y459">
            <v>73.995168455238812</v>
          </cell>
          <cell r="Z459">
            <v>109.50728483262753</v>
          </cell>
          <cell r="AA459">
            <v>89.608148999294201</v>
          </cell>
        </row>
        <row r="460">
          <cell r="A460">
            <v>1221000</v>
          </cell>
          <cell r="B460">
            <v>18.425314319339314</v>
          </cell>
          <cell r="C460">
            <v>21.945740647939768</v>
          </cell>
          <cell r="D460">
            <v>1.5715043292727535</v>
          </cell>
          <cell r="E460">
            <v>1.6951149418099003</v>
          </cell>
          <cell r="F460">
            <v>11.170257204251563</v>
          </cell>
          <cell r="G460">
            <v>0.71968119297450417</v>
          </cell>
          <cell r="H460">
            <v>8.7955408933392949</v>
          </cell>
          <cell r="I460">
            <v>11.181837380368449</v>
          </cell>
          <cell r="J460">
            <v>5.2399647508266698</v>
          </cell>
          <cell r="K460">
            <v>4.6140087033447772</v>
          </cell>
          <cell r="L460">
            <v>1.081067688902325</v>
          </cell>
          <cell r="M460">
            <v>0.3813624446155619</v>
          </cell>
          <cell r="N460">
            <v>9.0502063818949083E-2</v>
          </cell>
          <cell r="O460">
            <v>3.4168129792358868</v>
          </cell>
          <cell r="P460">
            <v>90.328709540039711</v>
          </cell>
          <cell r="Q460">
            <v>73.979287092579611</v>
          </cell>
          <cell r="R460">
            <v>17.431999999999995</v>
          </cell>
          <cell r="S460">
            <v>0.80286016666666693</v>
          </cell>
          <cell r="T460">
            <v>1.6642756666666667</v>
          </cell>
          <cell r="U460">
            <v>110.22784537337304</v>
          </cell>
          <cell r="V460">
            <v>90.27669563748816</v>
          </cell>
          <cell r="W460">
            <v>1221000</v>
          </cell>
          <cell r="X460">
            <v>90.27669563748816</v>
          </cell>
          <cell r="Y460">
            <v>73.979287092579611</v>
          </cell>
          <cell r="Z460">
            <v>110.22784537337304</v>
          </cell>
          <cell r="AA460">
            <v>90.328709540039711</v>
          </cell>
        </row>
        <row r="461">
          <cell r="A461">
            <v>1231000</v>
          </cell>
          <cell r="B461">
            <v>18.576217794518179</v>
          </cell>
          <cell r="C461">
            <v>22.125476443582198</v>
          </cell>
          <cell r="D461">
            <v>1.5843749626001309</v>
          </cell>
          <cell r="E461">
            <v>1.7089979470663286</v>
          </cell>
          <cell r="F461">
            <v>11.261741702238881</v>
          </cell>
          <cell r="G461">
            <v>0.72439459456861688</v>
          </cell>
          <cell r="H461">
            <v>8.8675764452912968</v>
          </cell>
          <cell r="I461">
            <v>11.257550629188243</v>
          </cell>
          <cell r="J461">
            <v>5.2828801050512935</v>
          </cell>
          <cell r="K461">
            <v>4.6517974724139393</v>
          </cell>
          <cell r="L461">
            <v>1.0877361961234062</v>
          </cell>
          <cell r="M461">
            <v>0.38448580616032496</v>
          </cell>
          <cell r="N461">
            <v>9.1243276462838918E-2</v>
          </cell>
          <cell r="O461">
            <v>3.444796705519555</v>
          </cell>
          <cell r="P461">
            <v>91.04927008078522</v>
          </cell>
          <cell r="Q461">
            <v>73.963663753684173</v>
          </cell>
          <cell r="R461">
            <v>17.431999999999995</v>
          </cell>
          <cell r="S461">
            <v>0.80286016666666693</v>
          </cell>
          <cell r="T461">
            <v>1.6642756666666667</v>
          </cell>
          <cell r="U461">
            <v>110.94840591411855</v>
          </cell>
          <cell r="V461">
            <v>90.128680677594275</v>
          </cell>
          <cell r="W461">
            <v>1231000</v>
          </cell>
          <cell r="X461">
            <v>90.128680677594275</v>
          </cell>
          <cell r="Y461">
            <v>73.963663753684173</v>
          </cell>
          <cell r="Z461">
            <v>110.94840591411855</v>
          </cell>
          <cell r="AA461">
            <v>91.04927008078522</v>
          </cell>
        </row>
        <row r="462">
          <cell r="A462">
            <v>1241000</v>
          </cell>
          <cell r="B462">
            <v>18.727121269697047</v>
          </cell>
          <cell r="C462">
            <v>22.30521223922462</v>
          </cell>
          <cell r="D462">
            <v>1.597245595927508</v>
          </cell>
          <cell r="E462">
            <v>1.7228809523227566</v>
          </cell>
          <cell r="F462">
            <v>11.353226200226199</v>
          </cell>
          <cell r="G462">
            <v>0.7291079961627297</v>
          </cell>
          <cell r="H462">
            <v>8.939611997243297</v>
          </cell>
          <cell r="I462">
            <v>11.333263878008037</v>
          </cell>
          <cell r="J462">
            <v>5.3257954592759198</v>
          </cell>
          <cell r="K462">
            <v>4.6895862414831022</v>
          </cell>
          <cell r="L462">
            <v>1.094404703344487</v>
          </cell>
          <cell r="M462">
            <v>0.38760916770508796</v>
          </cell>
          <cell r="N462">
            <v>9.198448910672874E-2</v>
          </cell>
          <cell r="O462">
            <v>3.4727804318032232</v>
          </cell>
          <cell r="P462">
            <v>91.769830621530758</v>
          </cell>
          <cell r="Q462">
            <v>73.948292201072334</v>
          </cell>
          <cell r="R462">
            <v>17.431999999999995</v>
          </cell>
          <cell r="S462">
            <v>0.80286016666666693</v>
          </cell>
          <cell r="T462">
            <v>1.6642756666666667</v>
          </cell>
          <cell r="U462">
            <v>111.66896645486409</v>
          </cell>
          <cell r="V462">
            <v>89.983051132041965</v>
          </cell>
          <cell r="W462">
            <v>1241000</v>
          </cell>
          <cell r="X462">
            <v>89.983051132041965</v>
          </cell>
          <cell r="Y462">
            <v>73.948292201072334</v>
          </cell>
          <cell r="Z462">
            <v>111.66896645486409</v>
          </cell>
          <cell r="AA462">
            <v>91.769830621530758</v>
          </cell>
        </row>
        <row r="463">
          <cell r="A463">
            <v>1251000</v>
          </cell>
          <cell r="B463">
            <v>18.878024744875912</v>
          </cell>
          <cell r="C463">
            <v>22.484948034867038</v>
          </cell>
          <cell r="D463">
            <v>1.6101162292548852</v>
          </cell>
          <cell r="E463">
            <v>1.7367639575791851</v>
          </cell>
          <cell r="F463">
            <v>11.444710698213518</v>
          </cell>
          <cell r="G463">
            <v>0.73382139775684241</v>
          </cell>
          <cell r="H463">
            <v>9.011647549195299</v>
          </cell>
          <cell r="I463">
            <v>11.408977126827828</v>
          </cell>
          <cell r="J463">
            <v>5.3687108135005435</v>
          </cell>
          <cell r="K463">
            <v>4.7273750105522661</v>
          </cell>
          <cell r="L463">
            <v>1.1010732105655678</v>
          </cell>
          <cell r="M463">
            <v>0.39073252924985091</v>
          </cell>
          <cell r="N463">
            <v>9.2725701750618617E-2</v>
          </cell>
          <cell r="O463">
            <v>3.5007641580868913</v>
          </cell>
          <cell r="P463">
            <v>92.490391162276239</v>
          </cell>
          <cell r="Q463">
            <v>73.933166396703626</v>
          </cell>
          <cell r="R463">
            <v>17.431999999999995</v>
          </cell>
          <cell r="S463">
            <v>0.80286016666666693</v>
          </cell>
          <cell r="T463">
            <v>1.6642756666666667</v>
          </cell>
          <cell r="U463">
            <v>112.38952699560957</v>
          </cell>
          <cell r="V463">
            <v>89.839749796650338</v>
          </cell>
          <cell r="W463">
            <v>1251000</v>
          </cell>
          <cell r="X463">
            <v>89.839749796650338</v>
          </cell>
          <cell r="Y463">
            <v>73.933166396703626</v>
          </cell>
          <cell r="Z463">
            <v>112.38952699560957</v>
          </cell>
          <cell r="AA463">
            <v>92.490391162276239</v>
          </cell>
        </row>
        <row r="464">
          <cell r="A464">
            <v>1261000</v>
          </cell>
          <cell r="B464">
            <v>19.028928220054773</v>
          </cell>
          <cell r="C464">
            <v>22.66468383050946</v>
          </cell>
          <cell r="D464">
            <v>1.6229868625822623</v>
          </cell>
          <cell r="E464">
            <v>1.7506469628356136</v>
          </cell>
          <cell r="F464">
            <v>11.536195196200834</v>
          </cell>
          <cell r="G464">
            <v>0.73853479935095523</v>
          </cell>
          <cell r="H464">
            <v>9.0836831011472992</v>
          </cell>
          <cell r="I464">
            <v>11.484690375647622</v>
          </cell>
          <cell r="J464">
            <v>5.411626167725168</v>
          </cell>
          <cell r="K464">
            <v>4.765163779621429</v>
          </cell>
          <cell r="L464">
            <v>1.1077417177866491</v>
          </cell>
          <cell r="M464">
            <v>0.39385589079461392</v>
          </cell>
          <cell r="N464">
            <v>9.3466914394508452E-2</v>
          </cell>
          <cell r="O464">
            <v>3.5287478843705595</v>
          </cell>
          <cell r="P464">
            <v>93.210951703021763</v>
          </cell>
          <cell r="Q464">
            <v>73.918280494069606</v>
          </cell>
          <cell r="R464">
            <v>17.431999999999995</v>
          </cell>
          <cell r="S464">
            <v>0.80286016666666693</v>
          </cell>
          <cell r="T464">
            <v>1.6642756666666667</v>
          </cell>
          <cell r="U464">
            <v>113.11008753635508</v>
          </cell>
          <cell r="V464">
            <v>89.698721281804183</v>
          </cell>
          <cell r="W464">
            <v>1261000</v>
          </cell>
          <cell r="X464">
            <v>89.698721281804183</v>
          </cell>
          <cell r="Y464">
            <v>73.918280494069606</v>
          </cell>
          <cell r="Z464">
            <v>113.11008753635508</v>
          </cell>
          <cell r="AA464">
            <v>93.210951703021763</v>
          </cell>
        </row>
        <row r="465">
          <cell r="A465">
            <v>1271000</v>
          </cell>
          <cell r="B465">
            <v>19.179831695233638</v>
          </cell>
          <cell r="C465">
            <v>22.84441962615189</v>
          </cell>
          <cell r="D465">
            <v>1.6358574959096397</v>
          </cell>
          <cell r="E465">
            <v>1.7645299680920419</v>
          </cell>
          <cell r="F465">
            <v>11.627679694188153</v>
          </cell>
          <cell r="G465">
            <v>0.74324820094506794</v>
          </cell>
          <cell r="H465">
            <v>9.1557186530993011</v>
          </cell>
          <cell r="I465">
            <v>11.560403624467416</v>
          </cell>
          <cell r="J465">
            <v>5.4545415219497935</v>
          </cell>
          <cell r="K465">
            <v>4.8029525486905911</v>
          </cell>
          <cell r="L465">
            <v>1.1144102250077301</v>
          </cell>
          <cell r="M465">
            <v>0.39697925233937703</v>
          </cell>
          <cell r="N465">
            <v>9.4208127038398273E-2</v>
          </cell>
          <cell r="O465">
            <v>3.5567316106542277</v>
          </cell>
          <cell r="P465">
            <v>93.931512243767258</v>
          </cell>
          <cell r="Q465">
            <v>73.903628830658747</v>
          </cell>
          <cell r="R465">
            <v>17.431999999999995</v>
          </cell>
          <cell r="S465">
            <v>0.80286016666666693</v>
          </cell>
          <cell r="T465">
            <v>1.6642756666666667</v>
          </cell>
          <cell r="U465">
            <v>113.83064807710059</v>
          </cell>
          <cell r="V465">
            <v>89.559911941070482</v>
          </cell>
          <cell r="W465">
            <v>1271000</v>
          </cell>
          <cell r="X465">
            <v>89.559911941070482</v>
          </cell>
          <cell r="Y465">
            <v>73.903628830658747</v>
          </cell>
          <cell r="Z465">
            <v>113.83064807710059</v>
          </cell>
          <cell r="AA465">
            <v>93.931512243767258</v>
          </cell>
        </row>
        <row r="466">
          <cell r="A466">
            <v>1281000</v>
          </cell>
          <cell r="B466">
            <v>19.330735170412499</v>
          </cell>
          <cell r="C466">
            <v>23.024155421794305</v>
          </cell>
          <cell r="D466">
            <v>1.6487281292370166</v>
          </cell>
          <cell r="E466">
            <v>1.7784129733484704</v>
          </cell>
          <cell r="F466">
            <v>11.719164192175475</v>
          </cell>
          <cell r="G466">
            <v>0.74796160253918087</v>
          </cell>
          <cell r="H466">
            <v>9.2277542050512995</v>
          </cell>
          <cell r="I466">
            <v>11.636116873287209</v>
          </cell>
          <cell r="J466">
            <v>5.497456876174418</v>
          </cell>
          <cell r="K466">
            <v>4.8407413177597549</v>
          </cell>
          <cell r="L466">
            <v>1.1210787322288109</v>
          </cell>
          <cell r="M466">
            <v>0.40010261388413998</v>
          </cell>
          <cell r="N466">
            <v>9.4949339682288109E-2</v>
          </cell>
          <cell r="O466">
            <v>3.5847153369378959</v>
          </cell>
          <cell r="P466">
            <v>94.652072784512754</v>
          </cell>
          <cell r="Q466">
            <v>73.889205920774984</v>
          </cell>
          <cell r="R466">
            <v>17.431999999999995</v>
          </cell>
          <cell r="S466">
            <v>0.80286016666666693</v>
          </cell>
          <cell r="T466">
            <v>1.6642756666666667</v>
          </cell>
          <cell r="U466">
            <v>114.55120861784607</v>
          </cell>
          <cell r="V466">
            <v>89.423269803158519</v>
          </cell>
          <cell r="W466">
            <v>1281000</v>
          </cell>
          <cell r="X466">
            <v>89.423269803158519</v>
          </cell>
          <cell r="Y466">
            <v>73.889205920774984</v>
          </cell>
          <cell r="Z466">
            <v>114.55120861784607</v>
          </cell>
          <cell r="AA466">
            <v>94.652072784512754</v>
          </cell>
        </row>
        <row r="467">
          <cell r="A467">
            <v>1291000</v>
          </cell>
          <cell r="B467">
            <v>19.481638645591367</v>
          </cell>
          <cell r="C467">
            <v>23.20389121743673</v>
          </cell>
          <cell r="D467">
            <v>1.6615987625643938</v>
          </cell>
          <cell r="E467">
            <v>1.7922959786048984</v>
          </cell>
          <cell r="F467">
            <v>11.81064869016279</v>
          </cell>
          <cell r="G467">
            <v>0.75267500413329347</v>
          </cell>
          <cell r="H467">
            <v>9.2997897570033015</v>
          </cell>
          <cell r="I467">
            <v>11.711830122107001</v>
          </cell>
          <cell r="J467">
            <v>5.5403722303990417</v>
          </cell>
          <cell r="K467">
            <v>4.878530086828917</v>
          </cell>
          <cell r="L467">
            <v>1.127747239449892</v>
          </cell>
          <cell r="M467">
            <v>0.40322597542890287</v>
          </cell>
          <cell r="N467">
            <v>9.569055232617793E-2</v>
          </cell>
          <cell r="O467">
            <v>3.6126990632215641</v>
          </cell>
          <cell r="P467">
            <v>95.372633325258263</v>
          </cell>
          <cell r="Q467">
            <v>73.875006448689604</v>
          </cell>
          <cell r="R467">
            <v>17.431999999999995</v>
          </cell>
          <cell r="S467">
            <v>0.80286016666666693</v>
          </cell>
          <cell r="T467">
            <v>1.6642756666666667</v>
          </cell>
          <cell r="U467">
            <v>115.27176915859158</v>
          </cell>
          <cell r="V467">
            <v>89.288744507042281</v>
          </cell>
          <cell r="W467">
            <v>1291000</v>
          </cell>
          <cell r="X467">
            <v>89.288744507042281</v>
          </cell>
          <cell r="Y467">
            <v>73.875006448689604</v>
          </cell>
          <cell r="Z467">
            <v>115.27176915859158</v>
          </cell>
          <cell r="AA467">
            <v>95.372633325258263</v>
          </cell>
        </row>
        <row r="468">
          <cell r="A468">
            <v>1301000</v>
          </cell>
          <cell r="B468">
            <v>19.632542120770232</v>
          </cell>
          <cell r="C468">
            <v>23.383627013079153</v>
          </cell>
          <cell r="D468">
            <v>1.6744693958917711</v>
          </cell>
          <cell r="E468">
            <v>1.8061789838613267</v>
          </cell>
          <cell r="F468">
            <v>11.90213318815011</v>
          </cell>
          <cell r="G468">
            <v>0.75738840572740629</v>
          </cell>
          <cell r="H468">
            <v>9.3718253089553034</v>
          </cell>
          <cell r="I468">
            <v>11.787543370926794</v>
          </cell>
          <cell r="J468">
            <v>5.5832875846236671</v>
          </cell>
          <cell r="K468">
            <v>4.9163188558980782</v>
          </cell>
          <cell r="L468">
            <v>1.134415746670973</v>
          </cell>
          <cell r="M468">
            <v>0.40634933697366599</v>
          </cell>
          <cell r="N468">
            <v>9.6431764970067779E-2</v>
          </cell>
          <cell r="O468">
            <v>3.6406827895052323</v>
          </cell>
          <cell r="P468">
            <v>96.093193866003773</v>
          </cell>
          <cell r="Q468">
            <v>73.861025262108981</v>
          </cell>
          <cell r="R468">
            <v>17.431999999999995</v>
          </cell>
          <cell r="S468">
            <v>0.80286016666666693</v>
          </cell>
          <cell r="T468">
            <v>1.6642756666666667</v>
          </cell>
          <cell r="U468">
            <v>115.99232969933709</v>
          </cell>
          <cell r="V468">
            <v>89.156287240074633</v>
          </cell>
          <cell r="W468">
            <v>1301000</v>
          </cell>
          <cell r="X468">
            <v>89.156287240074633</v>
          </cell>
          <cell r="Y468">
            <v>73.861025262108981</v>
          </cell>
          <cell r="Z468">
            <v>115.99232969933709</v>
          </cell>
          <cell r="AA468">
            <v>96.093193866003773</v>
          </cell>
        </row>
        <row r="469">
          <cell r="A469">
            <v>1311000</v>
          </cell>
          <cell r="B469">
            <v>19.783445595949097</v>
          </cell>
          <cell r="C469">
            <v>23.563362808721571</v>
          </cell>
          <cell r="D469">
            <v>1.6873400292191483</v>
          </cell>
          <cell r="E469">
            <v>1.8200619891177552</v>
          </cell>
          <cell r="F469">
            <v>11.993617686137428</v>
          </cell>
          <cell r="G469">
            <v>0.76210180732151911</v>
          </cell>
          <cell r="H469">
            <v>9.4438608609073018</v>
          </cell>
          <cell r="I469">
            <v>11.863256619746588</v>
          </cell>
          <cell r="J469">
            <v>5.6262029388482917</v>
          </cell>
          <cell r="K469">
            <v>4.954107624967242</v>
          </cell>
          <cell r="L469">
            <v>1.1410842538920538</v>
          </cell>
          <cell r="M469">
            <v>0.40947269851842893</v>
          </cell>
          <cell r="N469">
            <v>9.7172977613957628E-2</v>
          </cell>
          <cell r="O469">
            <v>3.6686665157889005</v>
          </cell>
          <cell r="P469">
            <v>96.813754406749283</v>
          </cell>
          <cell r="Q469">
            <v>73.847257365941473</v>
          </cell>
          <cell r="R469">
            <v>17.431999999999995</v>
          </cell>
          <cell r="S469">
            <v>0.80286016666666693</v>
          </cell>
          <cell r="T469">
            <v>1.6642756666666667</v>
          </cell>
          <cell r="U469">
            <v>116.7128902400826</v>
          </cell>
          <cell r="V469">
            <v>89.025850678934091</v>
          </cell>
          <cell r="W469">
            <v>1311000</v>
          </cell>
          <cell r="X469">
            <v>89.025850678934091</v>
          </cell>
          <cell r="Y469">
            <v>73.847257365941473</v>
          </cell>
          <cell r="Z469">
            <v>116.7128902400826</v>
          </cell>
          <cell r="AA469">
            <v>96.813754406749283</v>
          </cell>
        </row>
        <row r="470">
          <cell r="A470">
            <v>1321000</v>
          </cell>
          <cell r="B470">
            <v>19.934349071127954</v>
          </cell>
          <cell r="C470">
            <v>23.743098604363997</v>
          </cell>
          <cell r="D470">
            <v>1.7002106625465254</v>
          </cell>
          <cell r="E470">
            <v>1.8339449943741837</v>
          </cell>
          <cell r="F470">
            <v>12.085102184124747</v>
          </cell>
          <cell r="G470">
            <v>0.76681520891563171</v>
          </cell>
          <cell r="H470">
            <v>9.5158964128593055</v>
          </cell>
          <cell r="I470">
            <v>11.93896986856638</v>
          </cell>
          <cell r="J470">
            <v>5.6691182930729154</v>
          </cell>
          <cell r="K470">
            <v>4.9918963940364058</v>
          </cell>
          <cell r="L470">
            <v>1.1477527611131351</v>
          </cell>
          <cell r="M470">
            <v>0.41259606006319194</v>
          </cell>
          <cell r="N470">
            <v>9.7914190257847464E-2</v>
          </cell>
          <cell r="O470">
            <v>3.6966502420725686</v>
          </cell>
          <cell r="P470">
            <v>97.534314947494778</v>
          </cell>
          <cell r="Q470">
            <v>73.83369791634729</v>
          </cell>
          <cell r="R470">
            <v>17.431999999999995</v>
          </cell>
          <cell r="S470">
            <v>0.80286016666666693</v>
          </cell>
          <cell r="T470">
            <v>1.6642756666666667</v>
          </cell>
          <cell r="U470">
            <v>117.43345078082811</v>
          </cell>
          <cell r="V470">
            <v>88.89738893325368</v>
          </cell>
          <cell r="W470">
            <v>1321000</v>
          </cell>
          <cell r="X470">
            <v>88.89738893325368</v>
          </cell>
          <cell r="Y470">
            <v>73.83369791634729</v>
          </cell>
          <cell r="Z470">
            <v>117.43345078082811</v>
          </cell>
          <cell r="AA470">
            <v>97.534314947494778</v>
          </cell>
        </row>
        <row r="471">
          <cell r="A471">
            <v>1331000</v>
          </cell>
          <cell r="B471">
            <v>20.085252546306823</v>
          </cell>
          <cell r="C471">
            <v>23.922834400006419</v>
          </cell>
          <cell r="D471">
            <v>1.7130812958739028</v>
          </cell>
          <cell r="E471">
            <v>1.8478279996306122</v>
          </cell>
          <cell r="F471">
            <v>12.176586682112063</v>
          </cell>
          <cell r="G471">
            <v>0.77152861050974453</v>
          </cell>
          <cell r="H471">
            <v>9.5879319648113039</v>
          </cell>
          <cell r="I471">
            <v>12.014683117386173</v>
          </cell>
          <cell r="J471">
            <v>5.7120336472975417</v>
          </cell>
          <cell r="K471">
            <v>5.0296851631055679</v>
          </cell>
          <cell r="L471">
            <v>1.1544212683342159</v>
          </cell>
          <cell r="M471">
            <v>0.41571942160795494</v>
          </cell>
          <cell r="N471">
            <v>9.8655402901737285E-2</v>
          </cell>
          <cell r="O471">
            <v>3.7246339683562368</v>
          </cell>
          <cell r="P471">
            <v>98.254875488240316</v>
          </cell>
          <cell r="Q471">
            <v>73.820342215056584</v>
          </cell>
          <cell r="R471">
            <v>17.431999999999995</v>
          </cell>
          <cell r="S471">
            <v>0.80286016666666693</v>
          </cell>
          <cell r="T471">
            <v>1.6642756666666667</v>
          </cell>
          <cell r="U471">
            <v>118.15401132157365</v>
          </cell>
          <cell r="V471">
            <v>88.770857491790878</v>
          </cell>
          <cell r="W471">
            <v>1331000</v>
          </cell>
          <cell r="X471">
            <v>88.770857491790878</v>
          </cell>
          <cell r="Y471">
            <v>73.820342215056584</v>
          </cell>
          <cell r="Z471">
            <v>118.15401132157365</v>
          </cell>
          <cell r="AA471">
            <v>98.254875488240316</v>
          </cell>
        </row>
        <row r="472">
          <cell r="A472">
            <v>1341000</v>
          </cell>
          <cell r="B472">
            <v>20.236156021485687</v>
          </cell>
          <cell r="C472">
            <v>24.102570195648841</v>
          </cell>
          <cell r="D472">
            <v>1.7259519292012799</v>
          </cell>
          <cell r="E472">
            <v>1.8617110048870402</v>
          </cell>
          <cell r="F472">
            <v>12.268071180099382</v>
          </cell>
          <cell r="G472">
            <v>0.77624201210385746</v>
          </cell>
          <cell r="H472">
            <v>9.6599675167633059</v>
          </cell>
          <cell r="I472">
            <v>12.090396366205967</v>
          </cell>
          <cell r="J472">
            <v>5.7549490015221654</v>
          </cell>
          <cell r="K472">
            <v>5.0674739321747309</v>
          </cell>
          <cell r="L472">
            <v>1.1610897755552969</v>
          </cell>
          <cell r="M472">
            <v>0.41884278315271795</v>
          </cell>
          <cell r="N472">
            <v>9.9396615545627134E-2</v>
          </cell>
          <cell r="O472">
            <v>3.752617694639905</v>
          </cell>
          <cell r="P472">
            <v>98.975436028985811</v>
          </cell>
          <cell r="Q472">
            <v>73.807185703941698</v>
          </cell>
          <cell r="R472">
            <v>17.431999999999995</v>
          </cell>
          <cell r="S472">
            <v>0.80286016666666693</v>
          </cell>
          <cell r="T472">
            <v>1.6642756666666667</v>
          </cell>
          <cell r="U472">
            <v>118.87457186231913</v>
          </cell>
          <cell r="V472">
            <v>88.646213171006067</v>
          </cell>
          <cell r="W472">
            <v>1341000</v>
          </cell>
          <cell r="X472">
            <v>88.646213171006067</v>
          </cell>
          <cell r="Y472">
            <v>73.807185703941698</v>
          </cell>
          <cell r="Z472">
            <v>118.87457186231913</v>
          </cell>
          <cell r="AA472">
            <v>98.975436028985811</v>
          </cell>
        </row>
        <row r="473">
          <cell r="A473">
            <v>1351000</v>
          </cell>
          <cell r="B473">
            <v>20.387059496664548</v>
          </cell>
          <cell r="C473">
            <v>24.282305991291263</v>
          </cell>
          <cell r="D473">
            <v>1.7388225625286569</v>
          </cell>
          <cell r="E473">
            <v>1.8755940101434685</v>
          </cell>
          <cell r="F473">
            <v>12.359555678086702</v>
          </cell>
          <cell r="G473">
            <v>0.78095541369797028</v>
          </cell>
          <cell r="H473">
            <v>9.7320030687153061</v>
          </cell>
          <cell r="I473">
            <v>12.166109615025759</v>
          </cell>
          <cell r="J473">
            <v>5.797864355746789</v>
          </cell>
          <cell r="K473">
            <v>5.1052627012438947</v>
          </cell>
          <cell r="L473">
            <v>1.1677582827763779</v>
          </cell>
          <cell r="M473">
            <v>0.42196614469748095</v>
          </cell>
          <cell r="N473">
            <v>0.10013782818951696</v>
          </cell>
          <cell r="O473">
            <v>3.7806014209235732</v>
          </cell>
          <cell r="P473">
            <v>99.695996569731307</v>
          </cell>
          <cell r="Q473">
            <v>73.794223959830717</v>
          </cell>
          <cell r="R473">
            <v>17.431999999999995</v>
          </cell>
          <cell r="S473">
            <v>0.80286016666666693</v>
          </cell>
          <cell r="T473">
            <v>1.6642756666666667</v>
          </cell>
          <cell r="U473">
            <v>119.59513240306464</v>
          </cell>
          <cell r="V473">
            <v>88.523414065924968</v>
          </cell>
          <cell r="W473">
            <v>1351000</v>
          </cell>
          <cell r="X473">
            <v>88.523414065924968</v>
          </cell>
          <cell r="Y473">
            <v>73.794223959830717</v>
          </cell>
          <cell r="Z473">
            <v>119.59513240306464</v>
          </cell>
          <cell r="AA473">
            <v>99.695996569731307</v>
          </cell>
        </row>
        <row r="474">
          <cell r="A474">
            <v>1361000</v>
          </cell>
          <cell r="B474">
            <v>20.537962971843417</v>
          </cell>
          <cell r="C474">
            <v>24.462041786933685</v>
          </cell>
          <cell r="D474">
            <v>1.7516931958560342</v>
          </cell>
          <cell r="E474">
            <v>1.889477015399897</v>
          </cell>
          <cell r="F474">
            <v>12.451040176074017</v>
          </cell>
          <cell r="G474">
            <v>0.7856688152920831</v>
          </cell>
          <cell r="H474">
            <v>9.8040386206673062</v>
          </cell>
          <cell r="I474">
            <v>12.241822863845551</v>
          </cell>
          <cell r="J474">
            <v>5.8407797099714145</v>
          </cell>
          <cell r="K474">
            <v>5.1430514703130568</v>
          </cell>
          <cell r="L474">
            <v>1.1744267899974588</v>
          </cell>
          <cell r="M474">
            <v>0.4250895062422439</v>
          </cell>
          <cell r="N474">
            <v>0.10087904083340679</v>
          </cell>
          <cell r="O474">
            <v>3.8085851472072414</v>
          </cell>
          <cell r="P474">
            <v>100.41655711047682</v>
          </cell>
          <cell r="Q474">
            <v>73.781452689549468</v>
          </cell>
          <cell r="R474">
            <v>17.431999999999995</v>
          </cell>
          <cell r="S474">
            <v>0.80286016666666693</v>
          </cell>
          <cell r="T474">
            <v>1.6642756666666667</v>
          </cell>
          <cell r="U474">
            <v>120.31569294381015</v>
          </cell>
          <cell r="V474">
            <v>88.402419503166897</v>
          </cell>
          <cell r="W474">
            <v>1361000</v>
          </cell>
          <cell r="X474">
            <v>88.402419503166897</v>
          </cell>
          <cell r="Y474">
            <v>73.781452689549468</v>
          </cell>
          <cell r="Z474">
            <v>120.31569294381015</v>
          </cell>
          <cell r="AA474">
            <v>100.41655711047682</v>
          </cell>
        </row>
        <row r="475">
          <cell r="A475">
            <v>1371000</v>
          </cell>
          <cell r="B475">
            <v>20.688866447022274</v>
          </cell>
          <cell r="C475">
            <v>24.641777582576108</v>
          </cell>
          <cell r="D475">
            <v>1.7645638291834114</v>
          </cell>
          <cell r="E475">
            <v>1.9033600206563253</v>
          </cell>
          <cell r="F475">
            <v>12.542524674061339</v>
          </cell>
          <cell r="G475">
            <v>0.7903822168861957</v>
          </cell>
          <cell r="H475">
            <v>9.8760741726193082</v>
          </cell>
          <cell r="I475">
            <v>12.317536112665344</v>
          </cell>
          <cell r="J475">
            <v>5.883695064196039</v>
          </cell>
          <cell r="K475">
            <v>5.1808402393822197</v>
          </cell>
          <cell r="L475">
            <v>1.1810952972185396</v>
          </cell>
          <cell r="M475">
            <v>0.4282128677870069</v>
          </cell>
          <cell r="N475">
            <v>0.10162025347729664</v>
          </cell>
          <cell r="O475">
            <v>3.8365688734909096</v>
          </cell>
          <cell r="P475">
            <v>101.1371176512223</v>
          </cell>
          <cell r="Q475">
            <v>73.768867725180385</v>
          </cell>
          <cell r="R475">
            <v>17.431999999999995</v>
          </cell>
          <cell r="S475">
            <v>0.80286016666666693</v>
          </cell>
          <cell r="T475">
            <v>1.6642756666666667</v>
          </cell>
          <cell r="U475">
            <v>121.03625348455563</v>
          </cell>
          <cell r="V475">
            <v>88.283189996028895</v>
          </cell>
          <cell r="W475">
            <v>1371000</v>
          </cell>
          <cell r="X475">
            <v>88.283189996028895</v>
          </cell>
          <cell r="Y475">
            <v>73.768867725180385</v>
          </cell>
          <cell r="Z475">
            <v>121.03625348455563</v>
          </cell>
          <cell r="AA475">
            <v>101.1371176512223</v>
          </cell>
        </row>
        <row r="476">
          <cell r="A476">
            <v>1381000</v>
          </cell>
          <cell r="B476">
            <v>20.839769922201143</v>
          </cell>
          <cell r="C476">
            <v>24.821513378218533</v>
          </cell>
          <cell r="D476">
            <v>1.7774344625107887</v>
          </cell>
          <cell r="E476">
            <v>1.9172430259127535</v>
          </cell>
          <cell r="F476">
            <v>12.634009172048657</v>
          </cell>
          <cell r="G476">
            <v>0.79509561848030852</v>
          </cell>
          <cell r="H476">
            <v>9.9481097245713084</v>
          </cell>
          <cell r="I476">
            <v>12.393249361485138</v>
          </cell>
          <cell r="J476">
            <v>5.9266104184206636</v>
          </cell>
          <cell r="K476">
            <v>5.2186290084513809</v>
          </cell>
          <cell r="L476">
            <v>1.1877638044396208</v>
          </cell>
          <cell r="M476">
            <v>0.4313362293317699</v>
          </cell>
          <cell r="N476">
            <v>0.10236146612118648</v>
          </cell>
          <cell r="O476">
            <v>3.8645525997745778</v>
          </cell>
          <cell r="P476">
            <v>101.85767819196785</v>
          </cell>
          <cell r="Q476">
            <v>73.756465019527766</v>
          </cell>
          <cell r="R476">
            <v>17.431999999999995</v>
          </cell>
          <cell r="S476">
            <v>0.80286016666666693</v>
          </cell>
          <cell r="T476">
            <v>1.6642756666666667</v>
          </cell>
          <cell r="U476">
            <v>121.75681402530117</v>
          </cell>
          <cell r="V476">
            <v>88.165687201521479</v>
          </cell>
          <cell r="W476">
            <v>1381000</v>
          </cell>
          <cell r="X476">
            <v>88.165687201521479</v>
          </cell>
          <cell r="Y476">
            <v>73.756465019527766</v>
          </cell>
          <cell r="Z476">
            <v>121.75681402530117</v>
          </cell>
          <cell r="AA476">
            <v>101.85767819196785</v>
          </cell>
        </row>
        <row r="477">
          <cell r="A477">
            <v>1391000</v>
          </cell>
          <cell r="B477">
            <v>20.990673397380011</v>
          </cell>
          <cell r="C477">
            <v>25.001249173860952</v>
          </cell>
          <cell r="D477">
            <v>1.7903050958381657</v>
          </cell>
          <cell r="E477">
            <v>1.9311260311691818</v>
          </cell>
          <cell r="F477">
            <v>12.725493670035974</v>
          </cell>
          <cell r="G477">
            <v>0.79980902007442134</v>
          </cell>
          <cell r="H477">
            <v>10.02014527652331</v>
          </cell>
          <cell r="I477">
            <v>12.46896261030493</v>
          </cell>
          <cell r="J477">
            <v>5.9695257726452882</v>
          </cell>
          <cell r="K477">
            <v>5.2564177775205447</v>
          </cell>
          <cell r="L477">
            <v>1.1944323116607019</v>
          </cell>
          <cell r="M477">
            <v>0.43445959087653291</v>
          </cell>
          <cell r="N477">
            <v>0.10310267876507631</v>
          </cell>
          <cell r="O477">
            <v>3.892536326058246</v>
          </cell>
          <cell r="P477">
            <v>102.57823873271333</v>
          </cell>
          <cell r="Q477">
            <v>73.744240641778106</v>
          </cell>
          <cell r="R477">
            <v>17.431999999999995</v>
          </cell>
          <cell r="S477">
            <v>0.80286016666666693</v>
          </cell>
          <cell r="T477">
            <v>1.6642756666666667</v>
          </cell>
          <cell r="U477">
            <v>122.47737456604665</v>
          </cell>
          <cell r="V477">
            <v>88.04987387925712</v>
          </cell>
          <cell r="W477">
            <v>1391000</v>
          </cell>
          <cell r="X477">
            <v>88.04987387925712</v>
          </cell>
          <cell r="Y477">
            <v>73.744240641778106</v>
          </cell>
          <cell r="Z477">
            <v>122.47737456604665</v>
          </cell>
          <cell r="AA477">
            <v>102.57823873271333</v>
          </cell>
        </row>
        <row r="478">
          <cell r="A478">
            <v>1401000</v>
          </cell>
          <cell r="B478">
            <v>21.141576872558872</v>
          </cell>
          <cell r="C478">
            <v>25.180984969503378</v>
          </cell>
          <cell r="D478">
            <v>1.8031757291655428</v>
          </cell>
          <cell r="E478">
            <v>1.9450090364256103</v>
          </cell>
          <cell r="F478">
            <v>12.816978168023292</v>
          </cell>
          <cell r="G478">
            <v>0.80452242166853416</v>
          </cell>
          <cell r="H478">
            <v>10.092180828475311</v>
          </cell>
          <cell r="I478">
            <v>12.544675859124723</v>
          </cell>
          <cell r="J478">
            <v>6.0124411268699136</v>
          </cell>
          <cell r="K478">
            <v>5.2942065465897077</v>
          </cell>
          <cell r="L478">
            <v>1.2011008188817827</v>
          </cell>
          <cell r="M478">
            <v>0.43758295242129591</v>
          </cell>
          <cell r="N478">
            <v>0.10384389140896615</v>
          </cell>
          <cell r="O478">
            <v>3.9205200523419141</v>
          </cell>
          <cell r="P478">
            <v>103.29879927345885</v>
          </cell>
          <cell r="Q478">
            <v>73.732190773346787</v>
          </cell>
          <cell r="R478">
            <v>17.431999999999995</v>
          </cell>
          <cell r="S478">
            <v>0.80286016666666693</v>
          </cell>
          <cell r="T478">
            <v>1.6642756666666667</v>
          </cell>
          <cell r="U478">
            <v>123.19793510679219</v>
          </cell>
          <cell r="V478">
            <v>87.935713852100065</v>
          </cell>
          <cell r="W478">
            <v>1401000</v>
          </cell>
          <cell r="X478">
            <v>87.935713852100065</v>
          </cell>
          <cell r="Y478">
            <v>73.732190773346787</v>
          </cell>
          <cell r="Z478">
            <v>123.19793510679219</v>
          </cell>
          <cell r="AA478">
            <v>103.29879927345885</v>
          </cell>
        </row>
        <row r="479">
          <cell r="A479">
            <v>1411000</v>
          </cell>
          <cell r="B479">
            <v>21.29248034773774</v>
          </cell>
          <cell r="C479">
            <v>25.3607207651458</v>
          </cell>
          <cell r="D479">
            <v>1.8160463624929202</v>
          </cell>
          <cell r="E479">
            <v>1.9588920416820386</v>
          </cell>
          <cell r="F479">
            <v>12.90846266601061</v>
          </cell>
          <cell r="G479">
            <v>0.80923582326264687</v>
          </cell>
          <cell r="H479">
            <v>10.164216380427309</v>
          </cell>
          <cell r="I479">
            <v>12.620389107944517</v>
          </cell>
          <cell r="J479">
            <v>6.0553564810945373</v>
          </cell>
          <cell r="K479">
            <v>5.3319953156588697</v>
          </cell>
          <cell r="L479">
            <v>1.2077693261028637</v>
          </cell>
          <cell r="M479">
            <v>0.44070631396605897</v>
          </cell>
          <cell r="N479">
            <v>0.10458510405285597</v>
          </cell>
          <cell r="O479">
            <v>3.9485037786255823</v>
          </cell>
          <cell r="P479">
            <v>104.01935981420435</v>
          </cell>
          <cell r="Q479">
            <v>73.720311703901032</v>
          </cell>
          <cell r="R479">
            <v>17.431999999999995</v>
          </cell>
          <cell r="S479">
            <v>0.80286016666666693</v>
          </cell>
          <cell r="T479">
            <v>1.6642756666666667</v>
          </cell>
          <cell r="U479">
            <v>123.91849564753767</v>
          </cell>
          <cell r="V479">
            <v>87.823171968488779</v>
          </cell>
          <cell r="W479">
            <v>1411000</v>
          </cell>
          <cell r="X479">
            <v>87.823171968488779</v>
          </cell>
          <cell r="Y479">
            <v>73.720311703901032</v>
          </cell>
          <cell r="Z479">
            <v>123.91849564753767</v>
          </cell>
          <cell r="AA479">
            <v>104.01935981420435</v>
          </cell>
        </row>
        <row r="480">
          <cell r="A480">
            <v>1421000</v>
          </cell>
          <cell r="B480">
            <v>21.443383822916598</v>
          </cell>
          <cell r="C480">
            <v>25.540456560788222</v>
          </cell>
          <cell r="D480">
            <v>1.8289169958202971</v>
          </cell>
          <cell r="E480">
            <v>1.9727750469384671</v>
          </cell>
          <cell r="F480">
            <v>12.999947163997929</v>
          </cell>
          <cell r="G480">
            <v>0.81394922485675969</v>
          </cell>
          <cell r="H480">
            <v>10.236251932379311</v>
          </cell>
          <cell r="I480">
            <v>12.69610235676431</v>
          </cell>
          <cell r="J480">
            <v>6.0982718353191618</v>
          </cell>
          <cell r="K480">
            <v>5.3697840847280327</v>
          </cell>
          <cell r="L480">
            <v>1.2144378333239447</v>
          </cell>
          <cell r="M480">
            <v>0.44382967551082186</v>
          </cell>
          <cell r="N480">
            <v>0.10532631669674583</v>
          </cell>
          <cell r="O480">
            <v>3.9764875049092505</v>
          </cell>
          <cell r="P480">
            <v>104.73992035494986</v>
          </cell>
          <cell r="Q480">
            <v>73.708599827550913</v>
          </cell>
          <cell r="R480">
            <v>17.431999999999995</v>
          </cell>
          <cell r="S480">
            <v>0.80286016666666693</v>
          </cell>
          <cell r="T480">
            <v>1.6642756666666667</v>
          </cell>
          <cell r="U480">
            <v>124.63905618828318</v>
          </cell>
          <cell r="V480">
            <v>87.712214066349887</v>
          </cell>
          <cell r="W480">
            <v>1421000</v>
          </cell>
          <cell r="X480">
            <v>87.712214066349887</v>
          </cell>
          <cell r="Y480">
            <v>73.708599827550913</v>
          </cell>
          <cell r="Z480">
            <v>124.63905618828318</v>
          </cell>
          <cell r="AA480">
            <v>104.73992035494986</v>
          </cell>
        </row>
        <row r="481">
          <cell r="A481">
            <v>1431000</v>
          </cell>
          <cell r="B481">
            <v>21.594287298095463</v>
          </cell>
          <cell r="C481">
            <v>25.720192356430644</v>
          </cell>
          <cell r="D481">
            <v>1.8417876291476742</v>
          </cell>
          <cell r="E481">
            <v>1.9866580521948953</v>
          </cell>
          <cell r="F481">
            <v>13.091431661985245</v>
          </cell>
          <cell r="G481">
            <v>0.81866262645087251</v>
          </cell>
          <cell r="H481">
            <v>10.308287484331311</v>
          </cell>
          <cell r="I481">
            <v>12.771815605584102</v>
          </cell>
          <cell r="J481">
            <v>6.1411871895437873</v>
          </cell>
          <cell r="K481">
            <v>5.4075728537971957</v>
          </cell>
          <cell r="L481">
            <v>1.221106340545026</v>
          </cell>
          <cell r="M481">
            <v>0.44695303705558487</v>
          </cell>
          <cell r="N481">
            <v>0.10606752934063565</v>
          </cell>
          <cell r="O481">
            <v>4.0044712311929187</v>
          </cell>
          <cell r="P481">
            <v>105.46048089569534</v>
          </cell>
          <cell r="Q481">
            <v>73.697051639200097</v>
          </cell>
          <cell r="R481">
            <v>17.431999999999995</v>
          </cell>
          <cell r="S481">
            <v>0.80286016666666693</v>
          </cell>
          <cell r="T481">
            <v>1.6642756666666667</v>
          </cell>
          <cell r="U481">
            <v>125.35961672902866</v>
          </cell>
          <cell r="V481">
            <v>87.602806938524566</v>
          </cell>
          <cell r="W481">
            <v>1431000</v>
          </cell>
          <cell r="X481">
            <v>87.602806938524566</v>
          </cell>
          <cell r="Y481">
            <v>73.697051639200097</v>
          </cell>
          <cell r="Z481">
            <v>125.35961672902866</v>
          </cell>
          <cell r="AA481">
            <v>105.46048089569534</v>
          </cell>
        </row>
        <row r="482">
          <cell r="A482">
            <v>1441000</v>
          </cell>
          <cell r="B482">
            <v>21.745190773274331</v>
          </cell>
          <cell r="C482">
            <v>25.89992815207307</v>
          </cell>
          <cell r="D482">
            <v>1.8546582624750518</v>
          </cell>
          <cell r="E482">
            <v>2.0005410574513234</v>
          </cell>
          <cell r="F482">
            <v>13.182916159972565</v>
          </cell>
          <cell r="G482">
            <v>0.82337602804498511</v>
          </cell>
          <cell r="H482">
            <v>10.380323036283315</v>
          </cell>
          <cell r="I482">
            <v>12.847528854403896</v>
          </cell>
          <cell r="J482">
            <v>6.1841025437684118</v>
          </cell>
          <cell r="K482">
            <v>5.4453616228663586</v>
          </cell>
          <cell r="L482">
            <v>1.2277748477661066</v>
          </cell>
          <cell r="M482">
            <v>0.45007639860034793</v>
          </cell>
          <cell r="N482">
            <v>0.1068087419845255</v>
          </cell>
          <cell r="O482">
            <v>4.0324549574765864</v>
          </cell>
          <cell r="P482">
            <v>106.18104143644088</v>
          </cell>
          <cell r="Q482">
            <v>73.685663731048493</v>
          </cell>
          <cell r="R482">
            <v>17.431999999999995</v>
          </cell>
          <cell r="S482">
            <v>0.80286016666666693</v>
          </cell>
          <cell r="T482">
            <v>1.6642756666666667</v>
          </cell>
          <cell r="U482">
            <v>126.0801772697742</v>
          </cell>
          <cell r="V482">
            <v>87.494918299635117</v>
          </cell>
          <cell r="W482">
            <v>1441000</v>
          </cell>
          <cell r="X482">
            <v>87.494918299635117</v>
          </cell>
          <cell r="Y482">
            <v>73.685663731048493</v>
          </cell>
          <cell r="Z482">
            <v>126.0801772697742</v>
          </cell>
          <cell r="AA482">
            <v>106.18104143644088</v>
          </cell>
        </row>
        <row r="483">
          <cell r="A483">
            <v>1451000</v>
          </cell>
          <cell r="B483">
            <v>21.896094248453192</v>
          </cell>
          <cell r="C483">
            <v>26.079663947715488</v>
          </cell>
          <cell r="D483">
            <v>1.867528895802429</v>
          </cell>
          <cell r="E483">
            <v>2.0144240627077519</v>
          </cell>
          <cell r="F483">
            <v>13.274400657959884</v>
          </cell>
          <cell r="G483">
            <v>0.82808942963909793</v>
          </cell>
          <cell r="H483">
            <v>10.452358588235315</v>
          </cell>
          <cell r="I483">
            <v>12.923242103223689</v>
          </cell>
          <cell r="J483">
            <v>6.2270178979930364</v>
          </cell>
          <cell r="K483">
            <v>5.4831503919355216</v>
          </cell>
          <cell r="L483">
            <v>1.2344433549871876</v>
          </cell>
          <cell r="M483">
            <v>0.45319976014511093</v>
          </cell>
          <cell r="N483">
            <v>0.10754995462841532</v>
          </cell>
          <cell r="O483">
            <v>4.0604386837602551</v>
          </cell>
          <cell r="P483">
            <v>106.90160197718637</v>
          </cell>
          <cell r="Q483">
            <v>73.674432789239404</v>
          </cell>
          <cell r="R483">
            <v>17.431999999999995</v>
          </cell>
          <cell r="S483">
            <v>0.80286016666666693</v>
          </cell>
          <cell r="T483">
            <v>1.6642756666666667</v>
          </cell>
          <cell r="U483">
            <v>126.80073781051971</v>
          </cell>
          <cell r="V483">
            <v>87.38851675432096</v>
          </cell>
          <cell r="W483">
            <v>1451000</v>
          </cell>
          <cell r="X483">
            <v>87.38851675432096</v>
          </cell>
          <cell r="Y483">
            <v>73.674432789239404</v>
          </cell>
          <cell r="Z483">
            <v>126.80073781051971</v>
          </cell>
          <cell r="AA483">
            <v>106.90160197718637</v>
          </cell>
        </row>
        <row r="484">
          <cell r="A484">
            <v>1461000</v>
          </cell>
          <cell r="B484">
            <v>22.046997723632057</v>
          </cell>
          <cell r="C484">
            <v>26.259399743357914</v>
          </cell>
          <cell r="D484">
            <v>1.8803995291298059</v>
          </cell>
          <cell r="E484">
            <v>2.0283070679641804</v>
          </cell>
          <cell r="F484">
            <v>13.365885155947202</v>
          </cell>
          <cell r="G484">
            <v>0.83280283123321075</v>
          </cell>
          <cell r="H484">
            <v>10.524394140187313</v>
          </cell>
          <cell r="I484">
            <v>12.998955352043483</v>
          </cell>
          <cell r="J484">
            <v>6.269933252217661</v>
          </cell>
          <cell r="K484">
            <v>5.5209391610046845</v>
          </cell>
          <cell r="L484">
            <v>1.2411118622082689</v>
          </cell>
          <cell r="M484">
            <v>0.45632312168987393</v>
          </cell>
          <cell r="N484">
            <v>0.10829116727230517</v>
          </cell>
          <cell r="O484">
            <v>4.0884224100439228</v>
          </cell>
          <cell r="P484">
            <v>107.62216251793187</v>
          </cell>
          <cell r="Q484">
            <v>73.66335559064467</v>
          </cell>
          <cell r="R484">
            <v>17.431999999999995</v>
          </cell>
          <cell r="S484">
            <v>0.80286016666666693</v>
          </cell>
          <cell r="T484">
            <v>1.6642756666666667</v>
          </cell>
          <cell r="U484">
            <v>127.52129835126519</v>
          </cell>
          <cell r="V484">
            <v>87.28357176677973</v>
          </cell>
          <cell r="W484">
            <v>1461000</v>
          </cell>
          <cell r="X484">
            <v>87.28357176677973</v>
          </cell>
          <cell r="Y484">
            <v>73.66335559064467</v>
          </cell>
          <cell r="Z484">
            <v>127.52129835126519</v>
          </cell>
          <cell r="AA484">
            <v>107.62216251793187</v>
          </cell>
        </row>
        <row r="485">
          <cell r="A485">
            <v>1471000</v>
          </cell>
          <cell r="B485">
            <v>22.197901198810918</v>
          </cell>
          <cell r="C485">
            <v>26.439135539000336</v>
          </cell>
          <cell r="D485">
            <v>1.8932701624571835</v>
          </cell>
          <cell r="E485">
            <v>2.0421900732206084</v>
          </cell>
          <cell r="F485">
            <v>13.457369653934521</v>
          </cell>
          <cell r="G485">
            <v>0.83751623282732357</v>
          </cell>
          <cell r="H485">
            <v>10.596429692139315</v>
          </cell>
          <cell r="I485">
            <v>13.074668600863275</v>
          </cell>
          <cell r="J485">
            <v>6.3128486064422855</v>
          </cell>
          <cell r="K485">
            <v>5.5587279300738475</v>
          </cell>
          <cell r="L485">
            <v>1.2477803694293494</v>
          </cell>
          <cell r="M485">
            <v>0.45944648323463688</v>
          </cell>
          <cell r="N485">
            <v>0.10903237991619501</v>
          </cell>
          <cell r="O485">
            <v>4.1164061363275914</v>
          </cell>
          <cell r="P485">
            <v>108.34272305867741</v>
          </cell>
          <cell r="Q485">
            <v>73.652428999780696</v>
          </cell>
          <cell r="R485">
            <v>17.431999999999995</v>
          </cell>
          <cell r="S485">
            <v>0.80286016666666693</v>
          </cell>
          <cell r="T485">
            <v>1.6642756666666667</v>
          </cell>
          <cell r="U485">
            <v>128.24185889201073</v>
          </cell>
          <cell r="V485">
            <v>87.18005363155045</v>
          </cell>
          <cell r="W485">
            <v>1471000</v>
          </cell>
          <cell r="X485">
            <v>87.18005363155045</v>
          </cell>
          <cell r="Y485">
            <v>73.652428999780696</v>
          </cell>
          <cell r="Z485">
            <v>128.24185889201073</v>
          </cell>
          <cell r="AA485">
            <v>108.34272305867741</v>
          </cell>
        </row>
        <row r="486">
          <cell r="A486">
            <v>1481000</v>
          </cell>
          <cell r="B486">
            <v>22.348804673989786</v>
          </cell>
          <cell r="C486">
            <v>26.618871334642758</v>
          </cell>
          <cell r="D486">
            <v>1.9061407957845604</v>
          </cell>
          <cell r="E486">
            <v>2.0560730784770374</v>
          </cell>
          <cell r="F486">
            <v>13.548854151921837</v>
          </cell>
          <cell r="G486">
            <v>0.8422296344214365</v>
          </cell>
          <cell r="H486">
            <v>10.668465244091315</v>
          </cell>
          <cell r="I486">
            <v>13.150381849683068</v>
          </cell>
          <cell r="J486">
            <v>6.3557639606669101</v>
          </cell>
          <cell r="K486">
            <v>5.5965166991430095</v>
          </cell>
          <cell r="L486">
            <v>1.2544488766504307</v>
          </cell>
          <cell r="M486">
            <v>0.46256984477939994</v>
          </cell>
          <cell r="N486">
            <v>0.10977359256008486</v>
          </cell>
          <cell r="O486">
            <v>4.1443898626112592</v>
          </cell>
          <cell r="P486">
            <v>109.0632835994229</v>
          </cell>
          <cell r="Q486">
            <v>73.641649965849368</v>
          </cell>
          <cell r="R486">
            <v>17.431999999999995</v>
          </cell>
          <cell r="S486">
            <v>0.80286016666666693</v>
          </cell>
          <cell r="T486">
            <v>1.6642756666666667</v>
          </cell>
          <cell r="U486">
            <v>128.96241943275623</v>
          </cell>
          <cell r="V486">
            <v>87.077933445480227</v>
          </cell>
          <cell r="W486">
            <v>1481000</v>
          </cell>
          <cell r="X486">
            <v>87.077933445480227</v>
          </cell>
          <cell r="Y486">
            <v>73.641649965849368</v>
          </cell>
          <cell r="Z486">
            <v>128.96241943275623</v>
          </cell>
          <cell r="AA486">
            <v>109.0632835994229</v>
          </cell>
        </row>
        <row r="487">
          <cell r="A487">
            <v>1491000</v>
          </cell>
          <cell r="B487">
            <v>22.499708149168647</v>
          </cell>
          <cell r="C487">
            <v>26.79860713028518</v>
          </cell>
          <cell r="D487">
            <v>1.9190114291119373</v>
          </cell>
          <cell r="E487">
            <v>2.0699560837334658</v>
          </cell>
          <cell r="F487">
            <v>13.640338649909157</v>
          </cell>
          <cell r="G487">
            <v>0.84694303601554932</v>
          </cell>
          <cell r="H487">
            <v>10.740500796043317</v>
          </cell>
          <cell r="I487">
            <v>13.22609509850286</v>
          </cell>
          <cell r="J487">
            <v>6.3986793148915346</v>
          </cell>
          <cell r="K487">
            <v>5.6343054682121716</v>
          </cell>
          <cell r="L487">
            <v>1.2611173838715117</v>
          </cell>
          <cell r="M487">
            <v>0.46569320632416289</v>
          </cell>
          <cell r="N487">
            <v>0.11051480520397468</v>
          </cell>
          <cell r="O487">
            <v>4.1723735888949278</v>
          </cell>
          <cell r="P487">
            <v>109.7838441401684</v>
          </cell>
          <cell r="Q487">
            <v>73.631015519898327</v>
          </cell>
          <cell r="R487">
            <v>17.431999999999995</v>
          </cell>
          <cell r="S487">
            <v>0.80286016666666693</v>
          </cell>
          <cell r="T487">
            <v>1.6642756666666667</v>
          </cell>
          <cell r="U487">
            <v>129.68297997350172</v>
          </cell>
          <cell r="V487">
            <v>86.977183080819387</v>
          </cell>
          <cell r="W487">
            <v>1491000</v>
          </cell>
          <cell r="X487">
            <v>86.977183080819387</v>
          </cell>
          <cell r="Y487">
            <v>73.631015519898327</v>
          </cell>
          <cell r="Z487">
            <v>129.68297997350172</v>
          </cell>
          <cell r="AA487">
            <v>109.7838441401684</v>
          </cell>
        </row>
        <row r="488">
          <cell r="A488">
            <v>1501000</v>
          </cell>
          <cell r="B488">
            <v>22.650611624347512</v>
          </cell>
          <cell r="C488">
            <v>26.978342925927606</v>
          </cell>
          <cell r="D488">
            <v>1.9318820624393145</v>
          </cell>
          <cell r="E488">
            <v>2.0838390889898939</v>
          </cell>
          <cell r="F488">
            <v>13.731823147896474</v>
          </cell>
          <cell r="G488">
            <v>0.85165643760966192</v>
          </cell>
          <cell r="H488">
            <v>10.812536347995318</v>
          </cell>
          <cell r="I488">
            <v>13.301808347322652</v>
          </cell>
          <cell r="J488">
            <v>6.4415946691161601</v>
          </cell>
          <cell r="K488">
            <v>5.6720942372813354</v>
          </cell>
          <cell r="L488">
            <v>1.2677858910925928</v>
          </cell>
          <cell r="M488">
            <v>0.46881656786892584</v>
          </cell>
          <cell r="N488">
            <v>0.11125601784786451</v>
          </cell>
          <cell r="O488">
            <v>4.2003573151785965</v>
          </cell>
          <cell r="P488">
            <v>110.50440468091391</v>
          </cell>
          <cell r="Q488">
            <v>73.620522772094532</v>
          </cell>
          <cell r="R488">
            <v>17.431999999999995</v>
          </cell>
          <cell r="S488">
            <v>0.80286016666666693</v>
          </cell>
          <cell r="T488">
            <v>1.6642756666666667</v>
          </cell>
          <cell r="U488">
            <v>130.40354051424723</v>
          </cell>
          <cell r="V488">
            <v>86.877775159391888</v>
          </cell>
          <cell r="W488">
            <v>1501000</v>
          </cell>
          <cell r="X488">
            <v>86.877775159391888</v>
          </cell>
          <cell r="Y488">
            <v>73.620522772094532</v>
          </cell>
          <cell r="Z488">
            <v>130.40354051424723</v>
          </cell>
          <cell r="AA488">
            <v>110.50440468091391</v>
          </cell>
        </row>
        <row r="489">
          <cell r="A489">
            <v>1511000</v>
          </cell>
          <cell r="B489">
            <v>22.801515099526377</v>
          </cell>
          <cell r="C489">
            <v>27.158078721570025</v>
          </cell>
          <cell r="D489">
            <v>1.9447526957666919</v>
          </cell>
          <cell r="E489">
            <v>2.0977220942463219</v>
          </cell>
          <cell r="F489">
            <v>13.823307645883792</v>
          </cell>
          <cell r="G489">
            <v>0.85636983920377474</v>
          </cell>
          <cell r="H489">
            <v>10.884571899947318</v>
          </cell>
          <cell r="I489">
            <v>13.377521596142445</v>
          </cell>
          <cell r="J489">
            <v>6.4845100233407837</v>
          </cell>
          <cell r="K489">
            <v>5.7098830063504975</v>
          </cell>
          <cell r="L489">
            <v>1.2744543983136736</v>
          </cell>
          <cell r="M489">
            <v>0.4719399294136889</v>
          </cell>
          <cell r="N489">
            <v>0.11199723049175433</v>
          </cell>
          <cell r="O489">
            <v>4.2283410414622642</v>
          </cell>
          <cell r="P489">
            <v>111.22496522165942</v>
          </cell>
          <cell r="Q489">
            <v>73.610168909106164</v>
          </cell>
          <cell r="R489">
            <v>17.431999999999995</v>
          </cell>
          <cell r="S489">
            <v>0.80286016666666693</v>
          </cell>
          <cell r="T489">
            <v>1.6642756666666667</v>
          </cell>
          <cell r="U489">
            <v>131.12410105499274</v>
          </cell>
          <cell r="V489">
            <v>86.77968302779135</v>
          </cell>
          <cell r="W489">
            <v>1511000</v>
          </cell>
          <cell r="X489">
            <v>86.77968302779135</v>
          </cell>
          <cell r="Y489">
            <v>73.610168909106164</v>
          </cell>
          <cell r="Z489">
            <v>131.12410105499274</v>
          </cell>
          <cell r="AA489">
            <v>111.22496522165942</v>
          </cell>
        </row>
        <row r="490">
          <cell r="A490">
            <v>1521000</v>
          </cell>
          <cell r="B490">
            <v>22.952418574705245</v>
          </cell>
          <cell r="C490">
            <v>27.337814517212447</v>
          </cell>
          <cell r="D490">
            <v>1.957623329094069</v>
          </cell>
          <cell r="E490">
            <v>2.1116050995027504</v>
          </cell>
          <cell r="F490">
            <v>13.914792143871111</v>
          </cell>
          <cell r="G490">
            <v>0.86108324079788756</v>
          </cell>
          <cell r="H490">
            <v>10.956607451899322</v>
          </cell>
          <cell r="I490">
            <v>13.453234844962239</v>
          </cell>
          <cell r="J490">
            <v>6.5274253775654092</v>
          </cell>
          <cell r="K490">
            <v>5.7476717754196605</v>
          </cell>
          <cell r="L490">
            <v>1.2811229055347544</v>
          </cell>
          <cell r="M490">
            <v>0.4750632909584519</v>
          </cell>
          <cell r="N490">
            <v>0.11273844313564418</v>
          </cell>
          <cell r="O490">
            <v>4.2563247677459328</v>
          </cell>
          <cell r="P490">
            <v>111.94552576240491</v>
          </cell>
          <cell r="Q490">
            <v>73.599951191587721</v>
          </cell>
          <cell r="R490">
            <v>17.431999999999995</v>
          </cell>
          <cell r="S490">
            <v>0.80286016666666693</v>
          </cell>
          <cell r="T490">
            <v>1.6642756666666667</v>
          </cell>
          <cell r="U490">
            <v>131.84466159573824</v>
          </cell>
          <cell r="V490">
            <v>86.68288073355572</v>
          </cell>
          <cell r="W490">
            <v>1521000</v>
          </cell>
          <cell r="X490">
            <v>86.68288073355572</v>
          </cell>
          <cell r="Y490">
            <v>73.599951191587721</v>
          </cell>
          <cell r="Z490">
            <v>131.84466159573824</v>
          </cell>
          <cell r="AA490">
            <v>111.94552576240491</v>
          </cell>
        </row>
        <row r="491">
          <cell r="A491">
            <v>1531000</v>
          </cell>
          <cell r="B491">
            <v>23.103322049884106</v>
          </cell>
          <cell r="C491">
            <v>27.517550312854869</v>
          </cell>
          <cell r="D491">
            <v>1.9704939624214459</v>
          </cell>
          <cell r="E491">
            <v>2.1254881047591789</v>
          </cell>
          <cell r="F491">
            <v>14.006276641858431</v>
          </cell>
          <cell r="G491">
            <v>0.86579664239200016</v>
          </cell>
          <cell r="H491">
            <v>11.028643003851322</v>
          </cell>
          <cell r="I491">
            <v>13.528948093782031</v>
          </cell>
          <cell r="J491">
            <v>6.5703407317900338</v>
          </cell>
          <cell r="K491">
            <v>5.7854605444888243</v>
          </cell>
          <cell r="L491">
            <v>1.2877914127558359</v>
          </cell>
          <cell r="M491">
            <v>0.47818665250321485</v>
          </cell>
          <cell r="N491">
            <v>0.11347965577953403</v>
          </cell>
          <cell r="O491">
            <v>4.2843084940296006</v>
          </cell>
          <cell r="P491">
            <v>112.66608630315042</v>
          </cell>
          <cell r="Q491">
            <v>73.589866951763824</v>
          </cell>
          <cell r="R491">
            <v>17.431999999999995</v>
          </cell>
          <cell r="S491">
            <v>0.80286016666666693</v>
          </cell>
          <cell r="T491">
            <v>1.6642756666666667</v>
          </cell>
          <cell r="U491">
            <v>132.56522213648375</v>
          </cell>
          <cell r="V491">
            <v>86.587343002275475</v>
          </cell>
          <cell r="W491">
            <v>1531000</v>
          </cell>
          <cell r="X491">
            <v>86.587343002275475</v>
          </cell>
          <cell r="Y491">
            <v>73.589866951763824</v>
          </cell>
          <cell r="Z491">
            <v>132.56522213648375</v>
          </cell>
          <cell r="AA491">
            <v>112.66608630315042</v>
          </cell>
        </row>
        <row r="492">
          <cell r="A492">
            <v>1541000</v>
          </cell>
          <cell r="B492">
            <v>23.254225525062971</v>
          </cell>
          <cell r="C492">
            <v>27.697286108497288</v>
          </cell>
          <cell r="D492">
            <v>1.9833645957488235</v>
          </cell>
          <cell r="E492">
            <v>2.139371110015607</v>
          </cell>
          <cell r="F492">
            <v>14.097761139845746</v>
          </cell>
          <cell r="G492">
            <v>0.87051004398611298</v>
          </cell>
          <cell r="H492">
            <v>11.10067855580332</v>
          </cell>
          <cell r="I492">
            <v>13.604661342601823</v>
          </cell>
          <cell r="J492">
            <v>6.6132560860146574</v>
          </cell>
          <cell r="K492">
            <v>5.8232493135579864</v>
          </cell>
          <cell r="L492">
            <v>1.2944599199769169</v>
          </cell>
          <cell r="M492">
            <v>0.48131001404797785</v>
          </cell>
          <cell r="N492">
            <v>0.11422086842342387</v>
          </cell>
          <cell r="O492">
            <v>4.3122922203132692</v>
          </cell>
          <cell r="P492">
            <v>113.38664684389592</v>
          </cell>
          <cell r="Q492">
            <v>73.579913591107015</v>
          </cell>
          <cell r="R492">
            <v>17.431999999999995</v>
          </cell>
          <cell r="S492">
            <v>0.80286016666666693</v>
          </cell>
          <cell r="T492">
            <v>1.6642756666666667</v>
          </cell>
          <cell r="U492">
            <v>133.28578267722924</v>
          </cell>
          <cell r="V492">
            <v>86.49304521559327</v>
          </cell>
          <cell r="W492">
            <v>1541000</v>
          </cell>
          <cell r="X492">
            <v>86.49304521559327</v>
          </cell>
          <cell r="Y492">
            <v>73.579913591107015</v>
          </cell>
          <cell r="Z492">
            <v>133.28578267722924</v>
          </cell>
          <cell r="AA492">
            <v>113.38664684389592</v>
          </cell>
        </row>
        <row r="493">
          <cell r="A493">
            <v>1551000</v>
          </cell>
          <cell r="B493">
            <v>23.405129000241836</v>
          </cell>
          <cell r="C493">
            <v>27.87702190413971</v>
          </cell>
          <cell r="D493">
            <v>1.9962352290762004</v>
          </cell>
          <cell r="E493">
            <v>2.1532541152720355</v>
          </cell>
          <cell r="F493">
            <v>14.189245637833066</v>
          </cell>
          <cell r="G493">
            <v>0.87522344558022591</v>
          </cell>
          <cell r="H493">
            <v>11.17271410775532</v>
          </cell>
          <cell r="I493">
            <v>13.680374591421616</v>
          </cell>
          <cell r="J493">
            <v>6.6561714402392829</v>
          </cell>
          <cell r="K493">
            <v>5.8610380826271493</v>
          </cell>
          <cell r="L493">
            <v>1.3011284271979975</v>
          </cell>
          <cell r="M493">
            <v>0.48443337559274091</v>
          </cell>
          <cell r="N493">
            <v>0.11496208106731369</v>
          </cell>
          <cell r="O493">
            <v>4.3402759465969369</v>
          </cell>
          <cell r="P493">
            <v>114.10720738464143</v>
          </cell>
          <cell r="Q493">
            <v>73.57008857810537</v>
          </cell>
          <cell r="R493">
            <v>17.431999999999995</v>
          </cell>
          <cell r="S493">
            <v>0.80286016666666693</v>
          </cell>
          <cell r="T493">
            <v>1.6642756666666667</v>
          </cell>
          <cell r="U493">
            <v>134.00634321797475</v>
          </cell>
          <cell r="V493">
            <v>86.399963390054651</v>
          </cell>
          <cell r="W493">
            <v>1551000</v>
          </cell>
          <cell r="X493">
            <v>86.399963390054651</v>
          </cell>
          <cell r="Y493">
            <v>73.57008857810537</v>
          </cell>
          <cell r="Z493">
            <v>134.00634321797475</v>
          </cell>
          <cell r="AA493">
            <v>114.10720738464143</v>
          </cell>
        </row>
        <row r="494">
          <cell r="A494">
            <v>1561000</v>
          </cell>
          <cell r="B494">
            <v>23.5560324754207</v>
          </cell>
          <cell r="C494">
            <v>28.056757699782132</v>
          </cell>
          <cell r="D494">
            <v>2.0091058624035778</v>
          </cell>
          <cell r="E494">
            <v>2.1671371205284635</v>
          </cell>
          <cell r="F494">
            <v>14.280730135820386</v>
          </cell>
          <cell r="G494">
            <v>0.87993684717433873</v>
          </cell>
          <cell r="H494">
            <v>11.244749659707322</v>
          </cell>
          <cell r="I494">
            <v>13.75608784024141</v>
          </cell>
          <cell r="J494">
            <v>6.6990867944639074</v>
          </cell>
          <cell r="K494">
            <v>5.8988268516963123</v>
          </cell>
          <cell r="L494">
            <v>1.3077969344190785</v>
          </cell>
          <cell r="M494">
            <v>0.4875567371375038</v>
          </cell>
          <cell r="N494">
            <v>0.11570329371120354</v>
          </cell>
          <cell r="O494">
            <v>4.3682596728806056</v>
          </cell>
          <cell r="P494">
            <v>114.82776792538695</v>
          </cell>
          <cell r="Q494">
            <v>73.56038944611592</v>
          </cell>
          <cell r="R494">
            <v>17.431999999999995</v>
          </cell>
          <cell r="S494">
            <v>0.80286016666666693</v>
          </cell>
          <cell r="T494">
            <v>1.6642756666666667</v>
          </cell>
          <cell r="U494">
            <v>134.72690375872028</v>
          </cell>
          <cell r="V494">
            <v>86.308074156771482</v>
          </cell>
          <cell r="W494">
            <v>1561000</v>
          </cell>
          <cell r="X494">
            <v>86.308074156771482</v>
          </cell>
          <cell r="Y494">
            <v>73.56038944611592</v>
          </cell>
          <cell r="Z494">
            <v>134.72690375872028</v>
          </cell>
          <cell r="AA494">
            <v>114.82776792538695</v>
          </cell>
        </row>
        <row r="495">
          <cell r="A495">
            <v>1571000</v>
          </cell>
          <cell r="B495">
            <v>23.706935950599565</v>
          </cell>
          <cell r="C495">
            <v>28.236493495424554</v>
          </cell>
          <cell r="D495">
            <v>2.0219764957309549</v>
          </cell>
          <cell r="E495">
            <v>2.181020125784892</v>
          </cell>
          <cell r="F495">
            <v>14.372214633807701</v>
          </cell>
          <cell r="G495">
            <v>0.88465024876845133</v>
          </cell>
          <cell r="H495">
            <v>11.316785211659324</v>
          </cell>
          <cell r="I495">
            <v>13.831801089061202</v>
          </cell>
          <cell r="J495">
            <v>6.742002148688532</v>
          </cell>
          <cell r="K495">
            <v>5.9366156207654752</v>
          </cell>
          <cell r="L495">
            <v>1.3144654416401595</v>
          </cell>
          <cell r="M495">
            <v>0.49068009868226681</v>
          </cell>
          <cell r="N495">
            <v>0.11644450635509335</v>
          </cell>
          <cell r="O495">
            <v>4.3962433991642733</v>
          </cell>
          <cell r="P495">
            <v>115.54832846613245</v>
          </cell>
          <cell r="Q495">
            <v>73.550813791300087</v>
          </cell>
          <cell r="R495">
            <v>17.431999999999995</v>
          </cell>
          <cell r="S495">
            <v>0.80286016666666693</v>
          </cell>
          <cell r="T495">
            <v>1.6642756666666667</v>
          </cell>
          <cell r="U495">
            <v>135.44746429946576</v>
          </cell>
          <cell r="V495">
            <v>86.217354741862351</v>
          </cell>
          <cell r="W495">
            <v>1571000</v>
          </cell>
          <cell r="X495">
            <v>86.217354741862351</v>
          </cell>
          <cell r="Y495">
            <v>73.550813791300087</v>
          </cell>
          <cell r="Z495">
            <v>135.44746429946576</v>
          </cell>
          <cell r="AA495">
            <v>115.54832846613245</v>
          </cell>
        </row>
        <row r="496">
          <cell r="A496">
            <v>1581000</v>
          </cell>
          <cell r="B496">
            <v>23.857839425778423</v>
          </cell>
          <cell r="C496">
            <v>28.41622929106698</v>
          </cell>
          <cell r="D496">
            <v>2.0348471290583321</v>
          </cell>
          <cell r="E496">
            <v>2.1949031310413205</v>
          </cell>
          <cell r="F496">
            <v>14.463699131795021</v>
          </cell>
          <cell r="G496">
            <v>0.88936365036256415</v>
          </cell>
          <cell r="H496">
            <v>11.388820763611326</v>
          </cell>
          <cell r="I496">
            <v>13.907514337880995</v>
          </cell>
          <cell r="J496">
            <v>6.7849175029131557</v>
          </cell>
          <cell r="K496">
            <v>5.9744043898346373</v>
          </cell>
          <cell r="L496">
            <v>1.3211339488612404</v>
          </cell>
          <cell r="M496">
            <v>0.49380346022702992</v>
          </cell>
          <cell r="N496">
            <v>0.11718571899898322</v>
          </cell>
          <cell r="O496">
            <v>4.4242271254479419</v>
          </cell>
          <cell r="P496">
            <v>116.26888900687796</v>
          </cell>
          <cell r="Q496">
            <v>73.541359270637543</v>
          </cell>
          <cell r="R496">
            <v>17.431999999999995</v>
          </cell>
          <cell r="S496">
            <v>0.80286016666666693</v>
          </cell>
          <cell r="T496">
            <v>1.6642756666666667</v>
          </cell>
          <cell r="U496">
            <v>136.16802484021127</v>
          </cell>
          <cell r="V496">
            <v>86.127782947635211</v>
          </cell>
          <cell r="W496">
            <v>1581000</v>
          </cell>
          <cell r="X496">
            <v>86.127782947635211</v>
          </cell>
          <cell r="Y496">
            <v>73.541359270637543</v>
          </cell>
          <cell r="Z496">
            <v>136.16802484021127</v>
          </cell>
          <cell r="AA496">
            <v>116.26888900687796</v>
          </cell>
        </row>
        <row r="497">
          <cell r="A497">
            <v>1591000</v>
          </cell>
          <cell r="B497">
            <v>24.008742900957291</v>
          </cell>
          <cell r="C497">
            <v>28.595965086709398</v>
          </cell>
          <cell r="D497">
            <v>2.0477177623857092</v>
          </cell>
          <cell r="E497">
            <v>2.2087861362977486</v>
          </cell>
          <cell r="F497">
            <v>14.55518362978234</v>
          </cell>
          <cell r="G497">
            <v>0.89407705195667697</v>
          </cell>
          <cell r="H497">
            <v>11.460856315563325</v>
          </cell>
          <cell r="I497">
            <v>13.983227586700789</v>
          </cell>
          <cell r="J497">
            <v>6.8278328571377811</v>
          </cell>
          <cell r="K497">
            <v>6.0121931589037994</v>
          </cell>
          <cell r="L497">
            <v>1.3278024560823214</v>
          </cell>
          <cell r="M497">
            <v>0.49692682177179293</v>
          </cell>
          <cell r="N497">
            <v>0.11792693164287305</v>
          </cell>
          <cell r="O497">
            <v>4.4522108517316097</v>
          </cell>
          <cell r="P497">
            <v>116.98944954762344</v>
          </cell>
          <cell r="Q497">
            <v>73.532023600014739</v>
          </cell>
          <cell r="R497">
            <v>17.431999999999995</v>
          </cell>
          <cell r="S497">
            <v>0.80286016666666693</v>
          </cell>
          <cell r="T497">
            <v>1.6642756666666667</v>
          </cell>
          <cell r="U497">
            <v>136.88858538095675</v>
          </cell>
          <cell r="V497">
            <v>86.03933713447941</v>
          </cell>
          <cell r="W497">
            <v>1591000</v>
          </cell>
          <cell r="X497">
            <v>86.03933713447941</v>
          </cell>
          <cell r="Y497">
            <v>73.532023600014739</v>
          </cell>
          <cell r="Z497">
            <v>136.88858538095675</v>
          </cell>
          <cell r="AA497">
            <v>116.98944954762344</v>
          </cell>
        </row>
        <row r="498">
          <cell r="A498">
            <v>1601000</v>
          </cell>
          <cell r="B498">
            <v>24.159646376136156</v>
          </cell>
          <cell r="C498">
            <v>28.775700882351824</v>
          </cell>
          <cell r="D498">
            <v>2.0605883957130864</v>
          </cell>
          <cell r="E498">
            <v>2.2226691415541766</v>
          </cell>
          <cell r="F498">
            <v>14.646668127769656</v>
          </cell>
          <cell r="G498">
            <v>0.89879045355078979</v>
          </cell>
          <cell r="H498">
            <v>11.532891867515325</v>
          </cell>
          <cell r="I498">
            <v>14.058940835520582</v>
          </cell>
          <cell r="J498">
            <v>6.8707482113624057</v>
          </cell>
          <cell r="K498">
            <v>6.0499819279729623</v>
          </cell>
          <cell r="L498">
            <v>1.3344709633034026</v>
          </cell>
          <cell r="M498">
            <v>0.50005018331655593</v>
          </cell>
          <cell r="N498">
            <v>0.11866814428676288</v>
          </cell>
          <cell r="O498">
            <v>4.4801945780152783</v>
          </cell>
          <cell r="P498">
            <v>117.71001008836896</v>
          </cell>
          <cell r="Q498">
            <v>73.522804552385352</v>
          </cell>
          <cell r="R498">
            <v>17.431999999999995</v>
          </cell>
          <cell r="S498">
            <v>0.80286016666666693</v>
          </cell>
          <cell r="T498">
            <v>1.6642756666666667</v>
          </cell>
          <cell r="U498">
            <v>137.60914592170229</v>
          </cell>
          <cell r="V498">
            <v>85.951996203436792</v>
          </cell>
          <cell r="W498">
            <v>1601000</v>
          </cell>
          <cell r="X498">
            <v>85.951996203436792</v>
          </cell>
          <cell r="Y498">
            <v>73.522804552385352</v>
          </cell>
          <cell r="Z498">
            <v>137.60914592170229</v>
          </cell>
          <cell r="AA498">
            <v>117.71001008836896</v>
          </cell>
        </row>
        <row r="499">
          <cell r="A499">
            <v>1611000</v>
          </cell>
          <cell r="B499">
            <v>24.310549851315017</v>
          </cell>
          <cell r="C499">
            <v>28.955436677994246</v>
          </cell>
          <cell r="D499">
            <v>2.073459029040464</v>
          </cell>
          <cell r="E499">
            <v>2.2365521468106055</v>
          </cell>
          <cell r="F499">
            <v>14.738152625756975</v>
          </cell>
          <cell r="G499">
            <v>0.90350385514490272</v>
          </cell>
          <cell r="H499">
            <v>11.604927419467327</v>
          </cell>
          <cell r="I499">
            <v>14.134654084340374</v>
          </cell>
          <cell r="J499">
            <v>6.9136635655870302</v>
          </cell>
          <cell r="K499">
            <v>6.0877706970421261</v>
          </cell>
          <cell r="L499">
            <v>1.3411394705244835</v>
          </cell>
          <cell r="M499">
            <v>0.50317354486131882</v>
          </cell>
          <cell r="N499">
            <v>0.1194093569306527</v>
          </cell>
          <cell r="O499">
            <v>4.5081783042989461</v>
          </cell>
          <cell r="P499">
            <v>118.43057062911446</v>
          </cell>
          <cell r="Q499">
            <v>73.513699955999044</v>
          </cell>
          <cell r="R499">
            <v>17.431999999999995</v>
          </cell>
          <cell r="S499">
            <v>0.80286016666666693</v>
          </cell>
          <cell r="T499">
            <v>1.6642756666666667</v>
          </cell>
          <cell r="U499">
            <v>138.32970646244777</v>
          </cell>
          <cell r="V499">
            <v>85.865739579421344</v>
          </cell>
          <cell r="W499">
            <v>1611000</v>
          </cell>
          <cell r="X499">
            <v>85.865739579421344</v>
          </cell>
          <cell r="Y499">
            <v>73.513699955999044</v>
          </cell>
          <cell r="Z499">
            <v>138.32970646244777</v>
          </cell>
          <cell r="AA499">
            <v>118.43057062911446</v>
          </cell>
        </row>
        <row r="500">
          <cell r="A500">
            <v>1621000</v>
          </cell>
          <cell r="B500">
            <v>24.461453326493881</v>
          </cell>
          <cell r="C500">
            <v>29.135172473636668</v>
          </cell>
          <cell r="D500">
            <v>2.0863296623678407</v>
          </cell>
          <cell r="E500">
            <v>2.250435152067034</v>
          </cell>
          <cell r="F500">
            <v>14.829637123744295</v>
          </cell>
          <cell r="G500">
            <v>0.90821725673901532</v>
          </cell>
          <cell r="H500">
            <v>11.676962971419329</v>
          </cell>
          <cell r="I500">
            <v>14.210367333160168</v>
          </cell>
          <cell r="J500">
            <v>6.9565789198116557</v>
          </cell>
          <cell r="K500">
            <v>6.1255594661112882</v>
          </cell>
          <cell r="L500">
            <v>1.3478079777455643</v>
          </cell>
          <cell r="M500">
            <v>0.50629690640608183</v>
          </cell>
          <cell r="N500">
            <v>0.12015056957454257</v>
          </cell>
          <cell r="O500">
            <v>4.5361620305826147</v>
          </cell>
          <cell r="P500">
            <v>119.15113116985998</v>
          </cell>
          <cell r="Q500">
            <v>73.50470769269586</v>
          </cell>
          <cell r="R500">
            <v>17.431999999999995</v>
          </cell>
          <cell r="S500">
            <v>0.80286016666666693</v>
          </cell>
          <cell r="T500">
            <v>1.6642756666666667</v>
          </cell>
          <cell r="U500">
            <v>139.05026700319331</v>
          </cell>
          <cell r="V500">
            <v>85.780547195060649</v>
          </cell>
          <cell r="W500">
            <v>1621000</v>
          </cell>
          <cell r="X500">
            <v>85.780547195060649</v>
          </cell>
          <cell r="Y500">
            <v>73.50470769269586</v>
          </cell>
          <cell r="Z500">
            <v>139.05026700319331</v>
          </cell>
          <cell r="AA500">
            <v>119.15113116985998</v>
          </cell>
        </row>
        <row r="501">
          <cell r="A501">
            <v>1631000</v>
          </cell>
          <cell r="B501">
            <v>24.61235680167275</v>
          </cell>
          <cell r="C501">
            <v>29.314908269279091</v>
          </cell>
          <cell r="D501">
            <v>2.0992002956952183</v>
          </cell>
          <cell r="E501">
            <v>2.2643181573234621</v>
          </cell>
          <cell r="F501">
            <v>14.921121621731615</v>
          </cell>
          <cell r="G501">
            <v>0.91293065833312814</v>
          </cell>
          <cell r="H501">
            <v>11.748998523371327</v>
          </cell>
          <cell r="I501">
            <v>14.286080581979961</v>
          </cell>
          <cell r="J501">
            <v>6.9994942740362802</v>
          </cell>
          <cell r="K501">
            <v>6.1633482351804521</v>
          </cell>
          <cell r="L501">
            <v>1.3544764849666453</v>
          </cell>
          <cell r="M501">
            <v>0.50942026795084483</v>
          </cell>
          <cell r="N501">
            <v>0.1208917822184324</v>
          </cell>
          <cell r="O501">
            <v>4.5641457568662824</v>
          </cell>
          <cell r="P501">
            <v>119.87169171060548</v>
          </cell>
          <cell r="Q501">
            <v>73.49582569626331</v>
          </cell>
          <cell r="R501">
            <v>17.431999999999995</v>
          </cell>
          <cell r="S501">
            <v>0.80286016666666693</v>
          </cell>
          <cell r="T501">
            <v>1.6642756666666667</v>
          </cell>
          <cell r="U501">
            <v>139.77082754393879</v>
          </cell>
          <cell r="V501">
            <v>85.696399475131074</v>
          </cell>
          <cell r="W501">
            <v>1631000</v>
          </cell>
          <cell r="X501">
            <v>85.696399475131074</v>
          </cell>
          <cell r="Y501">
            <v>73.49582569626331</v>
          </cell>
          <cell r="Z501">
            <v>139.77082754393879</v>
          </cell>
          <cell r="AA501">
            <v>119.87169171060548</v>
          </cell>
        </row>
        <row r="502">
          <cell r="A502">
            <v>1641000</v>
          </cell>
          <cell r="B502">
            <v>24.763260276851611</v>
          </cell>
          <cell r="C502">
            <v>29.494644064921516</v>
          </cell>
          <cell r="D502">
            <v>2.112070929022595</v>
          </cell>
          <cell r="E502">
            <v>2.2782011625798906</v>
          </cell>
          <cell r="F502">
            <v>15.01260611971893</v>
          </cell>
          <cell r="G502">
            <v>0.91764405992724096</v>
          </cell>
          <cell r="H502">
            <v>11.821034075323329</v>
          </cell>
          <cell r="I502">
            <v>14.361793830799753</v>
          </cell>
          <cell r="J502">
            <v>7.0424096282609048</v>
          </cell>
          <cell r="K502">
            <v>6.2011370042496159</v>
          </cell>
          <cell r="L502">
            <v>1.3611449921877266</v>
          </cell>
          <cell r="M502">
            <v>0.51254362949560772</v>
          </cell>
          <cell r="N502">
            <v>0.12163299486232224</v>
          </cell>
          <cell r="O502">
            <v>4.5921294831499511</v>
          </cell>
          <cell r="P502">
            <v>120.59225225135098</v>
          </cell>
          <cell r="Q502">
            <v>73.48705195085374</v>
          </cell>
          <cell r="R502">
            <v>17.431999999999995</v>
          </cell>
          <cell r="S502">
            <v>0.80286016666666693</v>
          </cell>
          <cell r="T502">
            <v>1.6642756666666667</v>
          </cell>
          <cell r="U502">
            <v>140.4913880846843</v>
          </cell>
          <cell r="V502">
            <v>85.613277321562634</v>
          </cell>
          <cell r="W502">
            <v>1641000</v>
          </cell>
          <cell r="X502">
            <v>85.613277321562634</v>
          </cell>
          <cell r="Y502">
            <v>73.48705195085374</v>
          </cell>
          <cell r="Z502">
            <v>140.4913880846843</v>
          </cell>
          <cell r="AA502">
            <v>120.59225225135098</v>
          </cell>
        </row>
        <row r="503">
          <cell r="A503">
            <v>1651000</v>
          </cell>
          <cell r="B503">
            <v>24.914163752030476</v>
          </cell>
          <cell r="C503">
            <v>29.674379860563935</v>
          </cell>
          <cell r="D503">
            <v>2.1249415623499726</v>
          </cell>
          <cell r="E503">
            <v>2.2920841678363186</v>
          </cell>
          <cell r="F503">
            <v>15.104090617706248</v>
          </cell>
          <cell r="G503">
            <v>0.92235746152135356</v>
          </cell>
          <cell r="H503">
            <v>11.893069627275331</v>
          </cell>
          <cell r="I503">
            <v>14.437507079619547</v>
          </cell>
          <cell r="J503">
            <v>7.0853249824855293</v>
          </cell>
          <cell r="K503">
            <v>6.238925773318778</v>
          </cell>
          <cell r="L503">
            <v>1.3678134994088076</v>
          </cell>
          <cell r="M503">
            <v>0.51566699104037095</v>
          </cell>
          <cell r="N503">
            <v>0.12237420750621208</v>
          </cell>
          <cell r="O503">
            <v>4.6201132094336188</v>
          </cell>
          <cell r="P503">
            <v>121.31281279209651</v>
          </cell>
          <cell r="Q503">
            <v>73.478384489458819</v>
          </cell>
          <cell r="R503">
            <v>17.431999999999995</v>
          </cell>
          <cell r="S503">
            <v>0.80286016666666693</v>
          </cell>
          <cell r="T503">
            <v>1.6642756666666667</v>
          </cell>
          <cell r="U503">
            <v>141.21194862542984</v>
          </cell>
          <cell r="V503">
            <v>85.531162098988403</v>
          </cell>
          <cell r="W503">
            <v>1651000</v>
          </cell>
          <cell r="X503">
            <v>85.531162098988403</v>
          </cell>
          <cell r="Y503">
            <v>73.478384489458819</v>
          </cell>
          <cell r="Z503">
            <v>141.21194862542984</v>
          </cell>
          <cell r="AA503">
            <v>121.31281279209651</v>
          </cell>
        </row>
        <row r="504">
          <cell r="A504">
            <v>1661000</v>
          </cell>
          <cell r="B504">
            <v>25.065067227209344</v>
          </cell>
          <cell r="C504">
            <v>29.854115656206361</v>
          </cell>
          <cell r="D504">
            <v>2.1378121956773497</v>
          </cell>
          <cell r="E504">
            <v>2.3059671730927471</v>
          </cell>
          <cell r="F504">
            <v>15.19557511569357</v>
          </cell>
          <cell r="G504">
            <v>0.92707086311546638</v>
          </cell>
          <cell r="H504">
            <v>11.965105179227329</v>
          </cell>
          <cell r="I504">
            <v>14.51322032843934</v>
          </cell>
          <cell r="J504">
            <v>7.1282403367101539</v>
          </cell>
          <cell r="K504">
            <v>6.2767145423879409</v>
          </cell>
          <cell r="L504">
            <v>1.3744820066298884</v>
          </cell>
          <cell r="M504">
            <v>0.51879035258513384</v>
          </cell>
          <cell r="N504">
            <v>0.12311542015010191</v>
          </cell>
          <cell r="O504">
            <v>4.6480969357172874</v>
          </cell>
          <cell r="P504">
            <v>122.033373332842</v>
          </cell>
          <cell r="Q504">
            <v>73.469821392439499</v>
          </cell>
          <cell r="R504">
            <v>17.431999999999995</v>
          </cell>
          <cell r="S504">
            <v>0.80286016666666693</v>
          </cell>
          <cell r="T504">
            <v>1.6642756666666667</v>
          </cell>
          <cell r="U504">
            <v>141.93250916617532</v>
          </cell>
          <cell r="V504">
            <v>85.450035620815967</v>
          </cell>
          <cell r="W504">
            <v>1661000</v>
          </cell>
          <cell r="X504">
            <v>85.450035620815967</v>
          </cell>
          <cell r="Y504">
            <v>73.469821392439499</v>
          </cell>
          <cell r="Z504">
            <v>141.93250916617532</v>
          </cell>
          <cell r="AA504">
            <v>122.033373332842</v>
          </cell>
        </row>
        <row r="505">
          <cell r="A505">
            <v>1671000</v>
          </cell>
          <cell r="B505">
            <v>25.215970702388205</v>
          </cell>
          <cell r="C505">
            <v>30.033851451848779</v>
          </cell>
          <cell r="D505">
            <v>2.1506828290047264</v>
          </cell>
          <cell r="E505">
            <v>2.3198501783491756</v>
          </cell>
          <cell r="F505">
            <v>15.287059613680887</v>
          </cell>
          <cell r="G505">
            <v>0.9317842647095792</v>
          </cell>
          <cell r="H505">
            <v>12.037140731179331</v>
          </cell>
          <cell r="I505">
            <v>14.588933577259134</v>
          </cell>
          <cell r="J505">
            <v>7.1711556909347784</v>
          </cell>
          <cell r="K505">
            <v>6.314503311457103</v>
          </cell>
          <cell r="L505">
            <v>1.3811505138509692</v>
          </cell>
          <cell r="M505">
            <v>0.52191371412989696</v>
          </cell>
          <cell r="N505">
            <v>0.12385663279399176</v>
          </cell>
          <cell r="O505">
            <v>4.6760806620009552</v>
          </cell>
          <cell r="P505">
            <v>122.75393387358751</v>
          </cell>
          <cell r="Q505">
            <v>73.461360786108628</v>
          </cell>
          <cell r="R505">
            <v>17.431999999999995</v>
          </cell>
          <cell r="S505">
            <v>0.80286016666666693</v>
          </cell>
          <cell r="T505">
            <v>1.6642756666666667</v>
          </cell>
          <cell r="U505">
            <v>142.65306970692083</v>
          </cell>
          <cell r="V505">
            <v>85.36988013579942</v>
          </cell>
          <cell r="W505">
            <v>1671000</v>
          </cell>
          <cell r="X505">
            <v>85.36988013579942</v>
          </cell>
          <cell r="Y505">
            <v>73.461360786108628</v>
          </cell>
          <cell r="Z505">
            <v>142.65306970692083</v>
          </cell>
          <cell r="AA505">
            <v>122.75393387358751</v>
          </cell>
        </row>
        <row r="506">
          <cell r="A506">
            <v>1681000</v>
          </cell>
          <cell r="B506">
            <v>25.366874177567066</v>
          </cell>
          <cell r="C506">
            <v>30.213587247491201</v>
          </cell>
          <cell r="D506">
            <v>2.163553462332104</v>
          </cell>
          <cell r="E506">
            <v>2.3337331836056037</v>
          </cell>
          <cell r="F506">
            <v>15.378544111668203</v>
          </cell>
          <cell r="G506">
            <v>0.93649766630369213</v>
          </cell>
          <cell r="H506">
            <v>12.109176283131331</v>
          </cell>
          <cell r="I506">
            <v>14.664646826078926</v>
          </cell>
          <cell r="J506">
            <v>7.214071045159403</v>
          </cell>
          <cell r="K506">
            <v>6.3522920805262659</v>
          </cell>
          <cell r="L506">
            <v>1.3878190210720505</v>
          </cell>
          <cell r="M506">
            <v>0.52503707567465985</v>
          </cell>
          <cell r="N506">
            <v>0.12459784543788158</v>
          </cell>
          <cell r="O506">
            <v>4.7040643882846238</v>
          </cell>
          <cell r="P506">
            <v>123.47449441433299</v>
          </cell>
          <cell r="Q506">
            <v>73.453000841364059</v>
          </cell>
          <cell r="R506">
            <v>17.431999999999995</v>
          </cell>
          <cell r="S506">
            <v>0.80286016666666693</v>
          </cell>
          <cell r="T506">
            <v>1.6642756666666667</v>
          </cell>
          <cell r="U506">
            <v>143.37363024766631</v>
          </cell>
          <cell r="V506">
            <v>85.29067831509002</v>
          </cell>
          <cell r="W506">
            <v>1681000</v>
          </cell>
          <cell r="X506">
            <v>85.29067831509002</v>
          </cell>
          <cell r="Y506">
            <v>73.453000841364059</v>
          </cell>
          <cell r="Z506">
            <v>143.37363024766631</v>
          </cell>
          <cell r="AA506">
            <v>123.47449441433299</v>
          </cell>
        </row>
        <row r="507">
          <cell r="A507">
            <v>1691000</v>
          </cell>
          <cell r="B507">
            <v>25.517777652745934</v>
          </cell>
          <cell r="C507">
            <v>30.393323043133627</v>
          </cell>
          <cell r="D507">
            <v>2.1764240956594811</v>
          </cell>
          <cell r="E507">
            <v>2.3476161888620322</v>
          </cell>
          <cell r="F507">
            <v>15.470028609655522</v>
          </cell>
          <cell r="G507">
            <v>0.94121106789780484</v>
          </cell>
          <cell r="H507">
            <v>12.181211835083332</v>
          </cell>
          <cell r="I507">
            <v>14.740360074898719</v>
          </cell>
          <cell r="J507">
            <v>7.2569863993840293</v>
          </cell>
          <cell r="K507">
            <v>6.3900808495954289</v>
          </cell>
          <cell r="L507">
            <v>1.3944875282931315</v>
          </cell>
          <cell r="M507">
            <v>0.52816043721942285</v>
          </cell>
          <cell r="N507">
            <v>0.12533905808177145</v>
          </cell>
          <cell r="O507">
            <v>4.7320481145682916</v>
          </cell>
          <cell r="P507">
            <v>124.19505495507855</v>
          </cell>
          <cell r="Q507">
            <v>73.444739772370511</v>
          </cell>
          <cell r="R507">
            <v>17.431999999999995</v>
          </cell>
          <cell r="S507">
            <v>0.80286016666666693</v>
          </cell>
          <cell r="T507">
            <v>1.6642756666666667</v>
          </cell>
          <cell r="U507">
            <v>144.09419078841188</v>
          </cell>
          <cell r="V507">
            <v>85.212413239746823</v>
          </cell>
          <cell r="W507">
            <v>1691000</v>
          </cell>
          <cell r="X507">
            <v>85.212413239746823</v>
          </cell>
          <cell r="Y507">
            <v>73.444739772370511</v>
          </cell>
          <cell r="Z507">
            <v>144.09419078841188</v>
          </cell>
          <cell r="AA507">
            <v>124.19505495507855</v>
          </cell>
        </row>
        <row r="508">
          <cell r="A508">
            <v>1701000</v>
          </cell>
          <cell r="B508">
            <v>25.668681127924796</v>
          </cell>
          <cell r="C508">
            <v>30.573058838776046</v>
          </cell>
          <cell r="D508">
            <v>2.1892947289868583</v>
          </cell>
          <cell r="E508">
            <v>2.3614991941184602</v>
          </cell>
          <cell r="F508">
            <v>15.56151310764284</v>
          </cell>
          <cell r="G508">
            <v>0.94592446949191755</v>
          </cell>
          <cell r="H508">
            <v>12.253247387035335</v>
          </cell>
          <cell r="I508">
            <v>14.816073323718511</v>
          </cell>
          <cell r="J508">
            <v>7.299901753608653</v>
          </cell>
          <cell r="K508">
            <v>6.4278696186645909</v>
          </cell>
          <cell r="L508">
            <v>1.4011560355142123</v>
          </cell>
          <cell r="M508">
            <v>0.53128379876418586</v>
          </cell>
          <cell r="N508">
            <v>0.12608027072566125</v>
          </cell>
          <cell r="O508">
            <v>4.7600318408519602</v>
          </cell>
          <cell r="P508">
            <v>124.91561549582404</v>
          </cell>
          <cell r="Q508">
            <v>73.436575835287499</v>
          </cell>
          <cell r="R508">
            <v>17.431999999999995</v>
          </cell>
          <cell r="S508">
            <v>0.80286016666666693</v>
          </cell>
          <cell r="T508">
            <v>1.6642756666666667</v>
          </cell>
          <cell r="U508">
            <v>144.81475132915736</v>
          </cell>
          <cell r="V508">
            <v>85.135068388687458</v>
          </cell>
          <cell r="W508">
            <v>1701000</v>
          </cell>
          <cell r="X508">
            <v>85.135068388687458</v>
          </cell>
          <cell r="Y508">
            <v>73.436575835287499</v>
          </cell>
          <cell r="Z508">
            <v>144.81475132915736</v>
          </cell>
          <cell r="AA508">
            <v>124.91561549582404</v>
          </cell>
        </row>
        <row r="509">
          <cell r="A509">
            <v>1711000</v>
          </cell>
          <cell r="B509">
            <v>25.81958460310366</v>
          </cell>
          <cell r="C509">
            <v>30.752794634418471</v>
          </cell>
          <cell r="D509">
            <v>2.202165362314235</v>
          </cell>
          <cell r="E509">
            <v>2.3753821993748887</v>
          </cell>
          <cell r="F509">
            <v>15.652997605630159</v>
          </cell>
          <cell r="G509">
            <v>0.95063787108603037</v>
          </cell>
          <cell r="H509">
            <v>12.325282938987334</v>
          </cell>
          <cell r="I509">
            <v>14.891786572538303</v>
          </cell>
          <cell r="J509">
            <v>7.3428171078332776</v>
          </cell>
          <cell r="K509">
            <v>6.4656583877337548</v>
          </cell>
          <cell r="L509">
            <v>1.4078245427352933</v>
          </cell>
          <cell r="M509">
            <v>0.53440716030894886</v>
          </cell>
          <cell r="N509">
            <v>0.1268214833695511</v>
          </cell>
          <cell r="O509">
            <v>4.7880155671356279</v>
          </cell>
          <cell r="P509">
            <v>125.63617603656954</v>
          </cell>
          <cell r="Q509">
            <v>73.428507327042396</v>
          </cell>
          <cell r="R509">
            <v>17.431999999999995</v>
          </cell>
          <cell r="S509">
            <v>0.80286016666666693</v>
          </cell>
          <cell r="T509">
            <v>1.6642756666666667</v>
          </cell>
          <cell r="U509">
            <v>145.53531186990287</v>
          </cell>
          <cell r="V509">
            <v>85.058627627061881</v>
          </cell>
          <cell r="W509">
            <v>1711000</v>
          </cell>
          <cell r="X509">
            <v>85.058627627061881</v>
          </cell>
          <cell r="Y509">
            <v>73.428507327042396</v>
          </cell>
          <cell r="Z509">
            <v>145.53531186990287</v>
          </cell>
          <cell r="AA509">
            <v>125.63617603656954</v>
          </cell>
        </row>
        <row r="510">
          <cell r="A510">
            <v>1721000</v>
          </cell>
          <cell r="B510">
            <v>25.970488078282525</v>
          </cell>
          <cell r="C510">
            <v>30.932530430060893</v>
          </cell>
          <cell r="D510">
            <v>2.2150359956416126</v>
          </cell>
          <cell r="E510">
            <v>2.3892652046313172</v>
          </cell>
          <cell r="F510">
            <v>15.744482103617477</v>
          </cell>
          <cell r="G510">
            <v>0.95535127268014319</v>
          </cell>
          <cell r="H510">
            <v>12.397318490939336</v>
          </cell>
          <cell r="I510">
            <v>14.967499821358096</v>
          </cell>
          <cell r="J510">
            <v>7.3857324620579021</v>
          </cell>
          <cell r="K510">
            <v>6.5034471568029169</v>
          </cell>
          <cell r="L510">
            <v>1.4144930499563744</v>
          </cell>
          <cell r="M510">
            <v>0.53753052185371186</v>
          </cell>
          <cell r="N510">
            <v>0.12756269601344092</v>
          </cell>
          <cell r="O510">
            <v>4.8159992934192966</v>
          </cell>
          <cell r="P510">
            <v>126.35673657731505</v>
          </cell>
          <cell r="Q510">
            <v>73.420532584145874</v>
          </cell>
          <cell r="R510">
            <v>17.431999999999995</v>
          </cell>
          <cell r="S510">
            <v>0.80286016666666693</v>
          </cell>
          <cell r="T510">
            <v>1.6642756666666667</v>
          </cell>
          <cell r="U510">
            <v>146.25587241064838</v>
          </cell>
          <cell r="V510">
            <v>84.983075195031006</v>
          </cell>
          <cell r="W510">
            <v>1721000</v>
          </cell>
          <cell r="X510">
            <v>84.983075195031006</v>
          </cell>
          <cell r="Y510">
            <v>73.420532584145874</v>
          </cell>
          <cell r="Z510">
            <v>146.25587241064838</v>
          </cell>
          <cell r="AA510">
            <v>126.35673657731505</v>
          </cell>
        </row>
        <row r="511">
          <cell r="A511">
            <v>1731000</v>
          </cell>
          <cell r="B511">
            <v>26.121391553461386</v>
          </cell>
          <cell r="C511">
            <v>31.112266225703316</v>
          </cell>
          <cell r="D511">
            <v>2.2279066289689897</v>
          </cell>
          <cell r="E511">
            <v>2.4031482098877452</v>
          </cell>
          <cell r="F511">
            <v>15.835966601604795</v>
          </cell>
          <cell r="G511">
            <v>0.96006467427425601</v>
          </cell>
          <cell r="H511">
            <v>12.469354042891336</v>
          </cell>
          <cell r="I511">
            <v>15.04321307017789</v>
          </cell>
          <cell r="J511">
            <v>7.4286478162825258</v>
          </cell>
          <cell r="K511">
            <v>6.5412359258720798</v>
          </cell>
          <cell r="L511">
            <v>1.4211615571774552</v>
          </cell>
          <cell r="M511">
            <v>0.54065388339847487</v>
          </cell>
          <cell r="N511">
            <v>0.12830390865733077</v>
          </cell>
          <cell r="O511">
            <v>4.8439830197029643</v>
          </cell>
          <cell r="P511">
            <v>127.07729711806054</v>
          </cell>
          <cell r="Q511">
            <v>73.41264998154854</v>
          </cell>
          <cell r="R511">
            <v>17.431999999999995</v>
          </cell>
          <cell r="S511">
            <v>0.80286016666666693</v>
          </cell>
          <cell r="T511">
            <v>1.6642756666666667</v>
          </cell>
          <cell r="U511">
            <v>146.97643295139386</v>
          </cell>
          <cell r="V511">
            <v>84.908395696934647</v>
          </cell>
          <cell r="W511">
            <v>1731000</v>
          </cell>
          <cell r="X511">
            <v>84.908395696934647</v>
          </cell>
          <cell r="Y511">
            <v>73.41264998154854</v>
          </cell>
          <cell r="Z511">
            <v>146.97643295139386</v>
          </cell>
          <cell r="AA511">
            <v>127.07729711806054</v>
          </cell>
        </row>
        <row r="512">
          <cell r="A512">
            <v>1741000</v>
          </cell>
          <cell r="B512">
            <v>26.272295028640251</v>
          </cell>
          <cell r="C512">
            <v>31.292002021345738</v>
          </cell>
          <cell r="D512">
            <v>2.2407772622963673</v>
          </cell>
          <cell r="E512">
            <v>2.4170312151441742</v>
          </cell>
          <cell r="F512">
            <v>15.927451099592114</v>
          </cell>
          <cell r="G512">
            <v>0.96477807586836861</v>
          </cell>
          <cell r="H512">
            <v>12.541389594843336</v>
          </cell>
          <cell r="I512">
            <v>15.118926318997683</v>
          </cell>
          <cell r="J512">
            <v>7.4715631705071521</v>
          </cell>
          <cell r="K512">
            <v>6.5790246949412428</v>
          </cell>
          <cell r="L512">
            <v>1.4278300643985362</v>
          </cell>
          <cell r="M512">
            <v>0.54377724494323787</v>
          </cell>
          <cell r="N512">
            <v>0.12904512130122059</v>
          </cell>
          <cell r="O512">
            <v>4.8719667459866329</v>
          </cell>
          <cell r="P512">
            <v>127.79785765880607</v>
          </cell>
          <cell r="Q512">
            <v>73.40485793153708</v>
          </cell>
          <cell r="R512">
            <v>17.431999999999995</v>
          </cell>
          <cell r="S512">
            <v>0.80286016666666693</v>
          </cell>
          <cell r="T512">
            <v>1.6642756666666667</v>
          </cell>
          <cell r="U512">
            <v>147.6969934921394</v>
          </cell>
          <cell r="V512">
            <v>84.834574090832518</v>
          </cell>
          <cell r="W512">
            <v>1741000</v>
          </cell>
          <cell r="X512">
            <v>84.834574090832518</v>
          </cell>
          <cell r="Y512">
            <v>73.40485793153708</v>
          </cell>
          <cell r="Z512">
            <v>147.6969934921394</v>
          </cell>
          <cell r="AA512">
            <v>127.79785765880607</v>
          </cell>
        </row>
        <row r="513">
          <cell r="A513">
            <v>1751000</v>
          </cell>
          <cell r="B513">
            <v>26.423198503819119</v>
          </cell>
          <cell r="C513">
            <v>31.471737816988163</v>
          </cell>
          <cell r="D513">
            <v>2.2536478956237445</v>
          </cell>
          <cell r="E513">
            <v>2.4309142204006022</v>
          </cell>
          <cell r="F513">
            <v>16.018935597579429</v>
          </cell>
          <cell r="G513">
            <v>0.96949147746248154</v>
          </cell>
          <cell r="H513">
            <v>12.61342514679534</v>
          </cell>
          <cell r="I513">
            <v>15.194639567817475</v>
          </cell>
          <cell r="J513">
            <v>7.5144785247317767</v>
          </cell>
          <cell r="K513">
            <v>6.6168134640104057</v>
          </cell>
          <cell r="L513">
            <v>1.4344985716196175</v>
          </cell>
          <cell r="M513">
            <v>0.54690060648800076</v>
          </cell>
          <cell r="N513">
            <v>0.12978633394511044</v>
          </cell>
          <cell r="O513">
            <v>4.8999504722703007</v>
          </cell>
          <cell r="P513">
            <v>128.51841819955155</v>
          </cell>
          <cell r="Q513">
            <v>73.397154882667934</v>
          </cell>
          <cell r="R513">
            <v>17.431999999999995</v>
          </cell>
          <cell r="S513">
            <v>0.80286016666666693</v>
          </cell>
          <cell r="T513">
            <v>1.6642756666666667</v>
          </cell>
          <cell r="U513">
            <v>148.41755403288488</v>
          </cell>
          <cell r="V513">
            <v>84.761595678403694</v>
          </cell>
          <cell r="W513">
            <v>1751000</v>
          </cell>
          <cell r="X513">
            <v>84.761595678403694</v>
          </cell>
          <cell r="Y513">
            <v>73.397154882667934</v>
          </cell>
          <cell r="Z513">
            <v>148.41755403288488</v>
          </cell>
          <cell r="AA513">
            <v>128.51841819955155</v>
          </cell>
        </row>
        <row r="514">
          <cell r="A514">
            <v>1761000</v>
          </cell>
          <cell r="B514">
            <v>26.57410197899798</v>
          </cell>
          <cell r="C514">
            <v>31.651473612630582</v>
          </cell>
          <cell r="D514">
            <v>2.2665185289511216</v>
          </cell>
          <cell r="E514">
            <v>2.4447972256570307</v>
          </cell>
          <cell r="F514">
            <v>16.110420095566752</v>
          </cell>
          <cell r="G514">
            <v>0.97420487905659436</v>
          </cell>
          <cell r="H514">
            <v>12.685460698747338</v>
          </cell>
          <cell r="I514">
            <v>15.270352816637269</v>
          </cell>
          <cell r="J514">
            <v>7.5573938789564012</v>
          </cell>
          <cell r="K514">
            <v>6.6546022330795687</v>
          </cell>
          <cell r="L514">
            <v>1.4411670788406983</v>
          </cell>
          <cell r="M514">
            <v>0.55002396803276388</v>
          </cell>
          <cell r="N514">
            <v>0.13052754658900029</v>
          </cell>
          <cell r="O514">
            <v>4.9279341985539693</v>
          </cell>
          <cell r="P514">
            <v>129.23897874029706</v>
          </cell>
          <cell r="Q514">
            <v>73.38953931873769</v>
          </cell>
          <cell r="R514">
            <v>17.431999999999995</v>
          </cell>
          <cell r="S514">
            <v>0.80286016666666693</v>
          </cell>
          <cell r="T514">
            <v>1.6642756666666667</v>
          </cell>
          <cell r="U514">
            <v>149.13811457363039</v>
          </cell>
          <cell r="V514">
            <v>84.689446095190448</v>
          </cell>
          <cell r="W514">
            <v>1761000</v>
          </cell>
          <cell r="X514">
            <v>84.689446095190448</v>
          </cell>
          <cell r="Y514">
            <v>73.38953931873769</v>
          </cell>
          <cell r="Z514">
            <v>149.13811457363039</v>
          </cell>
          <cell r="AA514">
            <v>129.23897874029706</v>
          </cell>
        </row>
        <row r="515">
          <cell r="A515">
            <v>1771000</v>
          </cell>
          <cell r="B515">
            <v>26.725005454176848</v>
          </cell>
          <cell r="C515">
            <v>31.831209408273008</v>
          </cell>
          <cell r="D515">
            <v>2.2793891622784987</v>
          </cell>
          <cell r="E515">
            <v>2.4586802309134588</v>
          </cell>
          <cell r="F515">
            <v>16.201904593554069</v>
          </cell>
          <cell r="G515">
            <v>0.97891828065070718</v>
          </cell>
          <cell r="H515">
            <v>12.75749625069934</v>
          </cell>
          <cell r="I515">
            <v>15.346066065457062</v>
          </cell>
          <cell r="J515">
            <v>7.6003092331810258</v>
          </cell>
          <cell r="K515">
            <v>6.6923910021487307</v>
          </cell>
          <cell r="L515">
            <v>1.4478355860617791</v>
          </cell>
          <cell r="M515">
            <v>0.55314732957752677</v>
          </cell>
          <cell r="N515">
            <v>0.13126875923289011</v>
          </cell>
          <cell r="O515">
            <v>4.955917924837637</v>
          </cell>
          <cell r="P515">
            <v>129.95953928104259</v>
          </cell>
          <cell r="Q515">
            <v>73.382009757788026</v>
          </cell>
          <cell r="R515">
            <v>17.431999999999995</v>
          </cell>
          <cell r="S515">
            <v>0.80286016666666693</v>
          </cell>
          <cell r="T515">
            <v>1.6642756666666667</v>
          </cell>
          <cell r="U515">
            <v>149.85867511437593</v>
          </cell>
          <cell r="V515">
            <v>84.618111301172178</v>
          </cell>
          <cell r="W515">
            <v>1771000</v>
          </cell>
          <cell r="X515">
            <v>84.618111301172178</v>
          </cell>
          <cell r="Y515">
            <v>73.382009757788026</v>
          </cell>
          <cell r="Z515">
            <v>149.85867511437593</v>
          </cell>
          <cell r="AA515">
            <v>129.95953928104259</v>
          </cell>
        </row>
        <row r="516">
          <cell r="A516">
            <v>1781000</v>
          </cell>
          <cell r="B516">
            <v>26.875908929355713</v>
          </cell>
          <cell r="C516">
            <v>32.010945203915433</v>
          </cell>
          <cell r="D516">
            <v>2.2922597956058754</v>
          </cell>
          <cell r="E516">
            <v>2.4725632361698873</v>
          </cell>
          <cell r="F516">
            <v>16.293389091541389</v>
          </cell>
          <cell r="G516">
            <v>0.98363168224481989</v>
          </cell>
          <cell r="H516">
            <v>12.829531802651342</v>
          </cell>
          <cell r="I516">
            <v>15.421779314276854</v>
          </cell>
          <cell r="J516">
            <v>7.6432245874056495</v>
          </cell>
          <cell r="K516">
            <v>6.7301797712178928</v>
          </cell>
          <cell r="L516">
            <v>1.4545040932828601</v>
          </cell>
          <cell r="M516">
            <v>0.55627069112228977</v>
          </cell>
          <cell r="N516">
            <v>0.13200997187677993</v>
          </cell>
          <cell r="O516">
            <v>4.9839016511213057</v>
          </cell>
          <cell r="P516">
            <v>130.6800998217881</v>
          </cell>
          <cell r="Q516">
            <v>73.374564751144362</v>
          </cell>
          <cell r="R516">
            <v>17.431999999999995</v>
          </cell>
          <cell r="S516">
            <v>0.80286016666666693</v>
          </cell>
          <cell r="T516">
            <v>1.6642756666666667</v>
          </cell>
          <cell r="U516">
            <v>150.57923565512144</v>
          </cell>
          <cell r="V516">
            <v>84.547577571657186</v>
          </cell>
          <cell r="W516">
            <v>1781000</v>
          </cell>
          <cell r="X516">
            <v>84.547577571657186</v>
          </cell>
          <cell r="Y516">
            <v>73.374564751144362</v>
          </cell>
          <cell r="Z516">
            <v>150.57923565512144</v>
          </cell>
          <cell r="AA516">
            <v>130.6800998217881</v>
          </cell>
        </row>
        <row r="517">
          <cell r="A517">
            <v>1791000</v>
          </cell>
          <cell r="B517">
            <v>27.026812404534571</v>
          </cell>
          <cell r="C517">
            <v>32.190680999557848</v>
          </cell>
          <cell r="D517">
            <v>2.305130428933253</v>
          </cell>
          <cell r="E517">
            <v>2.4864462414263158</v>
          </cell>
          <cell r="F517">
            <v>16.384873589528702</v>
          </cell>
          <cell r="G517">
            <v>0.9883450838389326</v>
          </cell>
          <cell r="H517">
            <v>12.90156735460334</v>
          </cell>
          <cell r="I517">
            <v>15.49749256309665</v>
          </cell>
          <cell r="J517">
            <v>7.686139941630274</v>
          </cell>
          <cell r="K517">
            <v>6.7679685402870566</v>
          </cell>
          <cell r="L517">
            <v>1.4611726005039412</v>
          </cell>
          <cell r="M517">
            <v>0.55939405266705289</v>
          </cell>
          <cell r="N517">
            <v>0.13275118452066981</v>
          </cell>
          <cell r="O517">
            <v>5.0118853774049734</v>
          </cell>
          <cell r="P517">
            <v>131.40066036253361</v>
          </cell>
          <cell r="Q517">
            <v>73.367202882486666</v>
          </cell>
          <cell r="R517">
            <v>17.431999999999995</v>
          </cell>
          <cell r="S517">
            <v>0.80286016666666693</v>
          </cell>
          <cell r="T517">
            <v>1.6642756666666667</v>
          </cell>
          <cell r="U517">
            <v>151.29979619586695</v>
          </cell>
          <cell r="V517">
            <v>84.477831488479595</v>
          </cell>
          <cell r="W517">
            <v>1791000</v>
          </cell>
          <cell r="X517">
            <v>84.477831488479595</v>
          </cell>
          <cell r="Y517">
            <v>73.367202882486666</v>
          </cell>
          <cell r="Z517">
            <v>151.29979619586695</v>
          </cell>
          <cell r="AA517">
            <v>131.40066036253361</v>
          </cell>
        </row>
        <row r="518">
          <cell r="A518">
            <v>1801000</v>
          </cell>
          <cell r="B518">
            <v>27.177715879713439</v>
          </cell>
          <cell r="C518">
            <v>32.370416795200278</v>
          </cell>
          <cell r="D518">
            <v>2.3180010622606302</v>
          </cell>
          <cell r="E518">
            <v>2.5003292466827438</v>
          </cell>
          <cell r="F518">
            <v>16.476358087516022</v>
          </cell>
          <cell r="G518">
            <v>0.99305848543304542</v>
          </cell>
          <cell r="H518">
            <v>12.973602906555341</v>
          </cell>
          <cell r="I518">
            <v>15.573205811916443</v>
          </cell>
          <cell r="J518">
            <v>7.7290552958548995</v>
          </cell>
          <cell r="K518">
            <v>6.8057573093562187</v>
          </cell>
          <cell r="L518">
            <v>1.4678411077250222</v>
          </cell>
          <cell r="M518">
            <v>0.56251741421181578</v>
          </cell>
          <cell r="N518">
            <v>0.13349239716455963</v>
          </cell>
          <cell r="O518">
            <v>5.039869103688642</v>
          </cell>
          <cell r="P518">
            <v>132.1212209032791</v>
          </cell>
          <cell r="Q518">
            <v>73.359922766951186</v>
          </cell>
          <cell r="R518">
            <v>17.431999999999995</v>
          </cell>
          <cell r="S518">
            <v>0.80286016666666693</v>
          </cell>
          <cell r="T518">
            <v>1.6642756666666667</v>
          </cell>
          <cell r="U518">
            <v>152.02035673661243</v>
          </cell>
          <cell r="V518">
            <v>84.408859931489417</v>
          </cell>
          <cell r="W518">
            <v>1801000</v>
          </cell>
          <cell r="X518">
            <v>84.408859931489417</v>
          </cell>
          <cell r="Y518">
            <v>73.359922766951186</v>
          </cell>
          <cell r="Z518">
            <v>152.02035673661243</v>
          </cell>
          <cell r="AA518">
            <v>132.1212209032791</v>
          </cell>
        </row>
        <row r="519">
          <cell r="A519">
            <v>1811000</v>
          </cell>
          <cell r="B519">
            <v>27.328619354892304</v>
          </cell>
          <cell r="C519">
            <v>32.550152590842693</v>
          </cell>
          <cell r="D519">
            <v>2.3308716955880073</v>
          </cell>
          <cell r="E519">
            <v>2.5142122519391723</v>
          </cell>
          <cell r="F519">
            <v>16.567842585503342</v>
          </cell>
          <cell r="G519">
            <v>0.99777188702715813</v>
          </cell>
          <cell r="H519">
            <v>13.045638458507341</v>
          </cell>
          <cell r="I519">
            <v>15.648919060736237</v>
          </cell>
          <cell r="J519">
            <v>7.771970650079524</v>
          </cell>
          <cell r="K519">
            <v>6.8435460784253817</v>
          </cell>
          <cell r="L519">
            <v>1.4745096149461032</v>
          </cell>
          <cell r="M519">
            <v>0.56564077575657878</v>
          </cell>
          <cell r="N519">
            <v>0.13423360980844948</v>
          </cell>
          <cell r="O519">
            <v>5.0678528299723098</v>
          </cell>
          <cell r="P519">
            <v>132.8417814440246</v>
          </cell>
          <cell r="Q519">
            <v>73.352723050262057</v>
          </cell>
          <cell r="R519">
            <v>17.431999999999995</v>
          </cell>
          <cell r="S519">
            <v>0.80286016666666693</v>
          </cell>
          <cell r="T519">
            <v>1.6642756666666667</v>
          </cell>
          <cell r="U519">
            <v>152.74091727735794</v>
          </cell>
          <cell r="V519">
            <v>84.340650070324642</v>
          </cell>
          <cell r="W519">
            <v>1811000</v>
          </cell>
          <cell r="X519">
            <v>84.340650070324642</v>
          </cell>
          <cell r="Y519">
            <v>73.352723050262057</v>
          </cell>
          <cell r="Z519">
            <v>152.74091727735794</v>
          </cell>
          <cell r="AA519">
            <v>132.8417814440246</v>
          </cell>
        </row>
        <row r="520">
          <cell r="A520">
            <v>1821000</v>
          </cell>
          <cell r="B520">
            <v>27.479522830071165</v>
          </cell>
          <cell r="C520">
            <v>32.729888386485122</v>
          </cell>
          <cell r="D520">
            <v>2.3437423289153845</v>
          </cell>
          <cell r="E520">
            <v>2.5280952571956004</v>
          </cell>
          <cell r="F520">
            <v>16.659327083490659</v>
          </cell>
          <cell r="G520">
            <v>1.002485288621271</v>
          </cell>
          <cell r="H520">
            <v>13.117674010459343</v>
          </cell>
          <cell r="I520">
            <v>15.724632309556029</v>
          </cell>
          <cell r="J520">
            <v>7.8148860043041495</v>
          </cell>
          <cell r="K520">
            <v>6.8813348474945455</v>
          </cell>
          <cell r="L520">
            <v>1.4811781221671843</v>
          </cell>
          <cell r="M520">
            <v>0.56876413730134179</v>
          </cell>
          <cell r="N520">
            <v>0.13497482245233927</v>
          </cell>
          <cell r="O520">
            <v>5.0958365562559784</v>
          </cell>
          <cell r="P520">
            <v>133.56234198477009</v>
          </cell>
          <cell r="Q520">
            <v>73.34560240789132</v>
          </cell>
          <cell r="R520">
            <v>17.431999999999995</v>
          </cell>
          <cell r="S520">
            <v>0.80286016666666693</v>
          </cell>
          <cell r="T520">
            <v>1.6642756666666667</v>
          </cell>
          <cell r="U520">
            <v>153.46147781810342</v>
          </cell>
          <cell r="V520">
            <v>84.273189356454367</v>
          </cell>
          <cell r="W520">
            <v>1821000</v>
          </cell>
          <cell r="X520">
            <v>84.273189356454367</v>
          </cell>
          <cell r="Y520">
            <v>73.34560240789132</v>
          </cell>
          <cell r="Z520">
            <v>153.46147781810342</v>
          </cell>
          <cell r="AA520">
            <v>133.56234198477009</v>
          </cell>
        </row>
        <row r="521">
          <cell r="A521">
            <v>1831000</v>
          </cell>
          <cell r="B521">
            <v>27.63042630525003</v>
          </cell>
          <cell r="C521">
            <v>32.909624182127537</v>
          </cell>
          <cell r="D521">
            <v>2.3566129622427621</v>
          </cell>
          <cell r="E521">
            <v>2.5419782624520288</v>
          </cell>
          <cell r="F521">
            <v>16.750811581477979</v>
          </cell>
          <cell r="G521">
            <v>1.0071986902153836</v>
          </cell>
          <cell r="H521">
            <v>13.189709562411345</v>
          </cell>
          <cell r="I521">
            <v>15.800345558375822</v>
          </cell>
          <cell r="J521">
            <v>7.8578013585287732</v>
          </cell>
          <cell r="K521">
            <v>6.9191236165637076</v>
          </cell>
          <cell r="L521">
            <v>1.4878466293882653</v>
          </cell>
          <cell r="M521">
            <v>0.57188749884610479</v>
          </cell>
          <cell r="N521">
            <v>0.13571603509622915</v>
          </cell>
          <cell r="O521">
            <v>5.1238202825396462</v>
          </cell>
          <cell r="P521">
            <v>134.28290252551565</v>
          </cell>
          <cell r="Q521">
            <v>73.338559544246664</v>
          </cell>
          <cell r="R521">
            <v>17.431999999999995</v>
          </cell>
          <cell r="S521">
            <v>0.80286016666666693</v>
          </cell>
          <cell r="T521">
            <v>1.6642756666666667</v>
          </cell>
          <cell r="U521">
            <v>154.18203835884898</v>
          </cell>
          <cell r="V521">
            <v>84.206465515482776</v>
          </cell>
          <cell r="W521">
            <v>1831000</v>
          </cell>
          <cell r="X521">
            <v>84.206465515482776</v>
          </cell>
          <cell r="Y521">
            <v>73.338559544246664</v>
          </cell>
          <cell r="Z521">
            <v>154.18203835884898</v>
          </cell>
          <cell r="AA521">
            <v>134.28290252551565</v>
          </cell>
        </row>
        <row r="522">
          <cell r="A522">
            <v>1841000</v>
          </cell>
          <cell r="B522">
            <v>27.781329780428894</v>
          </cell>
          <cell r="C522">
            <v>33.089359977769966</v>
          </cell>
          <cell r="D522">
            <v>2.3694835955701388</v>
          </cell>
          <cell r="E522">
            <v>2.5558612677084573</v>
          </cell>
          <cell r="F522">
            <v>16.842296079465296</v>
          </cell>
          <cell r="G522">
            <v>1.0119120918094966</v>
          </cell>
          <cell r="H522">
            <v>13.261745114363343</v>
          </cell>
          <cell r="I522">
            <v>15.876058807195616</v>
          </cell>
          <cell r="J522">
            <v>7.9007167127533977</v>
          </cell>
          <cell r="K522">
            <v>6.9569123856328705</v>
          </cell>
          <cell r="L522">
            <v>1.4945151366093459</v>
          </cell>
          <cell r="M522">
            <v>0.5750108603908678</v>
          </cell>
          <cell r="N522">
            <v>0.13645724774011897</v>
          </cell>
          <cell r="O522">
            <v>5.1518040088233148</v>
          </cell>
          <cell r="P522">
            <v>135.00346306626113</v>
          </cell>
          <cell r="Q522">
            <v>73.33159319188546</v>
          </cell>
          <cell r="R522">
            <v>17.431999999999995</v>
          </cell>
          <cell r="S522">
            <v>0.80286016666666693</v>
          </cell>
          <cell r="T522">
            <v>1.6642756666666667</v>
          </cell>
          <cell r="U522">
            <v>154.90259889959447</v>
          </cell>
          <cell r="V522">
            <v>84.140466539703667</v>
          </cell>
          <cell r="W522">
            <v>1841000</v>
          </cell>
          <cell r="X522">
            <v>84.140466539703667</v>
          </cell>
          <cell r="Y522">
            <v>73.33159319188546</v>
          </cell>
          <cell r="Z522">
            <v>154.90259889959447</v>
          </cell>
          <cell r="AA522">
            <v>135.00346306626113</v>
          </cell>
        </row>
        <row r="523">
          <cell r="A523">
            <v>1851000</v>
          </cell>
          <cell r="B523">
            <v>27.932233255607755</v>
          </cell>
          <cell r="C523">
            <v>33.269095773412388</v>
          </cell>
          <cell r="D523">
            <v>2.3823542288975159</v>
          </cell>
          <cell r="E523">
            <v>2.5697442729648854</v>
          </cell>
          <cell r="F523">
            <v>16.933780577452612</v>
          </cell>
          <cell r="G523">
            <v>1.0166254934036094</v>
          </cell>
          <cell r="H523">
            <v>13.333780666315347</v>
          </cell>
          <cell r="I523">
            <v>15.951772056015409</v>
          </cell>
          <cell r="J523">
            <v>7.9436320669780214</v>
          </cell>
          <cell r="K523">
            <v>6.9947011547020335</v>
          </cell>
          <cell r="L523">
            <v>1.5011836438304271</v>
          </cell>
          <cell r="M523">
            <v>0.5781342219356308</v>
          </cell>
          <cell r="N523">
            <v>0.13719846038400879</v>
          </cell>
          <cell r="O523">
            <v>5.1797877351069825</v>
          </cell>
          <cell r="P523">
            <v>135.72402360700664</v>
          </cell>
          <cell r="Q523">
            <v>73.324702110754544</v>
          </cell>
          <cell r="R523">
            <v>17.431999999999995</v>
          </cell>
          <cell r="S523">
            <v>0.80286016666666693</v>
          </cell>
          <cell r="T523">
            <v>1.6642756666666667</v>
          </cell>
          <cell r="U523">
            <v>155.62315944033998</v>
          </cell>
          <cell r="V523">
            <v>84.075180680896793</v>
          </cell>
          <cell r="W523">
            <v>1851000</v>
          </cell>
          <cell r="X523">
            <v>84.075180680896793</v>
          </cell>
          <cell r="Y523">
            <v>73.324702110754544</v>
          </cell>
          <cell r="Z523">
            <v>155.62315944033998</v>
          </cell>
          <cell r="AA523">
            <v>135.72402360700664</v>
          </cell>
        </row>
        <row r="524">
          <cell r="A524">
            <v>1861000</v>
          </cell>
          <cell r="B524">
            <v>28.08313673078662</v>
          </cell>
          <cell r="C524">
            <v>33.448831569054811</v>
          </cell>
          <cell r="D524">
            <v>2.3952248622248931</v>
          </cell>
          <cell r="E524">
            <v>2.5836272782213134</v>
          </cell>
          <cell r="F524">
            <v>17.025265075439933</v>
          </cell>
          <cell r="G524">
            <v>1.0213388949977222</v>
          </cell>
          <cell r="H524">
            <v>13.405816218267345</v>
          </cell>
          <cell r="I524">
            <v>16.027485304835203</v>
          </cell>
          <cell r="J524">
            <v>7.9865474212026477</v>
          </cell>
          <cell r="K524">
            <v>7.0324899237711964</v>
          </cell>
          <cell r="L524">
            <v>1.5078521510515082</v>
          </cell>
          <cell r="M524">
            <v>0.5812575834803938</v>
          </cell>
          <cell r="N524">
            <v>0.13793967302789864</v>
          </cell>
          <cell r="O524">
            <v>5.2077714613906512</v>
          </cell>
          <cell r="P524">
            <v>136.44458414775212</v>
          </cell>
          <cell r="Q524">
            <v>73.31788508745413</v>
          </cell>
          <cell r="R524">
            <v>17.431999999999995</v>
          </cell>
          <cell r="S524">
            <v>0.80286016666666693</v>
          </cell>
          <cell r="T524">
            <v>1.6642756666666667</v>
          </cell>
          <cell r="U524">
            <v>156.34371998108546</v>
          </cell>
          <cell r="V524">
            <v>84.010596443355965</v>
          </cell>
          <cell r="W524">
            <v>1861000</v>
          </cell>
          <cell r="X524">
            <v>84.010596443355965</v>
          </cell>
          <cell r="Y524">
            <v>73.31788508745413</v>
          </cell>
          <cell r="Z524">
            <v>156.34371998108546</v>
          </cell>
          <cell r="AA524">
            <v>136.44458414775212</v>
          </cell>
        </row>
        <row r="525">
          <cell r="A525">
            <v>1871000</v>
          </cell>
          <cell r="B525">
            <v>28.234040205965488</v>
          </cell>
          <cell r="C525">
            <v>33.628567364697226</v>
          </cell>
          <cell r="D525">
            <v>2.4080954955522702</v>
          </cell>
          <cell r="E525">
            <v>2.5975102834777424</v>
          </cell>
          <cell r="F525">
            <v>17.116749573427253</v>
          </cell>
          <cell r="G525">
            <v>1.0260522965918348</v>
          </cell>
          <cell r="H525">
            <v>13.477851770219347</v>
          </cell>
          <cell r="I525">
            <v>16.103198553654991</v>
          </cell>
          <cell r="J525">
            <v>8.0294627754272714</v>
          </cell>
          <cell r="K525">
            <v>7.0702786928403585</v>
          </cell>
          <cell r="L525">
            <v>1.5145206582725892</v>
          </cell>
          <cell r="M525">
            <v>0.58438094502515681</v>
          </cell>
          <cell r="N525">
            <v>0.13868088567178846</v>
          </cell>
          <cell r="O525">
            <v>5.2357551876743189</v>
          </cell>
          <cell r="P525">
            <v>137.16514468849766</v>
          </cell>
          <cell r="Q525">
            <v>73.311140934525739</v>
          </cell>
          <cell r="R525">
            <v>17.431999999999995</v>
          </cell>
          <cell r="S525">
            <v>0.80286016666666693</v>
          </cell>
          <cell r="T525">
            <v>1.6642756666666667</v>
          </cell>
          <cell r="U525">
            <v>157.06428052183099</v>
          </cell>
          <cell r="V525">
            <v>83.94670257714111</v>
          </cell>
          <cell r="W525">
            <v>1871000</v>
          </cell>
          <cell r="X525">
            <v>83.94670257714111</v>
          </cell>
          <cell r="Y525">
            <v>73.311140934525739</v>
          </cell>
          <cell r="Z525">
            <v>157.06428052183099</v>
          </cell>
          <cell r="AA525">
            <v>137.16514468849766</v>
          </cell>
        </row>
        <row r="526">
          <cell r="A526">
            <v>1881000</v>
          </cell>
          <cell r="B526">
            <v>28.384943681144353</v>
          </cell>
          <cell r="C526">
            <v>33.808303160339655</v>
          </cell>
          <cell r="D526">
            <v>2.4209661288796473</v>
          </cell>
          <cell r="E526">
            <v>2.6113932887341709</v>
          </cell>
          <cell r="F526">
            <v>17.208234071414573</v>
          </cell>
          <cell r="G526">
            <v>1.0307656981859477</v>
          </cell>
          <cell r="H526">
            <v>13.549887322171347</v>
          </cell>
          <cell r="I526">
            <v>16.178911802474786</v>
          </cell>
          <cell r="J526">
            <v>8.0723781296518951</v>
          </cell>
          <cell r="K526">
            <v>7.1080674619095205</v>
          </cell>
          <cell r="L526">
            <v>1.5211891654936698</v>
          </cell>
          <cell r="M526">
            <v>0.58750430656991981</v>
          </cell>
          <cell r="N526">
            <v>0.13942209831567831</v>
          </cell>
          <cell r="O526">
            <v>5.2637389139579875</v>
          </cell>
          <cell r="P526">
            <v>137.88570522924314</v>
          </cell>
          <cell r="Q526">
            <v>73.304468489762428</v>
          </cell>
          <cell r="R526">
            <v>17.431999999999995</v>
          </cell>
          <cell r="S526">
            <v>0.80286016666666693</v>
          </cell>
          <cell r="T526">
            <v>1.6642756666666667</v>
          </cell>
          <cell r="U526">
            <v>157.78484106257648</v>
          </cell>
          <cell r="V526">
            <v>83.883488071545173</v>
          </cell>
          <cell r="W526">
            <v>1881000</v>
          </cell>
          <cell r="X526">
            <v>83.883488071545173</v>
          </cell>
          <cell r="Y526">
            <v>73.304468489762428</v>
          </cell>
          <cell r="Z526">
            <v>157.78484106257648</v>
          </cell>
          <cell r="AA526">
            <v>137.88570522924314</v>
          </cell>
        </row>
        <row r="527">
          <cell r="A527">
            <v>1891000</v>
          </cell>
          <cell r="B527">
            <v>28.535847156323214</v>
          </cell>
          <cell r="C527">
            <v>33.988038955982077</v>
          </cell>
          <cell r="D527">
            <v>2.4338367622070245</v>
          </cell>
          <cell r="E527">
            <v>2.6252762939905994</v>
          </cell>
          <cell r="F527">
            <v>17.299718569401886</v>
          </cell>
          <cell r="G527">
            <v>1.0354790997800605</v>
          </cell>
          <cell r="H527">
            <v>13.621922874123348</v>
          </cell>
          <cell r="I527">
            <v>16.254625051294578</v>
          </cell>
          <cell r="J527">
            <v>8.1152934838765205</v>
          </cell>
          <cell r="K527">
            <v>7.1458562309786835</v>
          </cell>
          <cell r="L527">
            <v>1.527857672714751</v>
          </cell>
          <cell r="M527">
            <v>0.5906276681146827</v>
          </cell>
          <cell r="N527">
            <v>0.14016331095956816</v>
          </cell>
          <cell r="O527">
            <v>5.2917226402416553</v>
          </cell>
          <cell r="P527">
            <v>138.60626576998865</v>
          </cell>
          <cell r="Q527">
            <v>73.297866615541338</v>
          </cell>
          <cell r="R527">
            <v>17.431999999999995</v>
          </cell>
          <cell r="S527">
            <v>0.80286016666666693</v>
          </cell>
          <cell r="T527">
            <v>1.6642756666666667</v>
          </cell>
          <cell r="U527">
            <v>158.50540160332199</v>
          </cell>
          <cell r="V527">
            <v>83.820942148768893</v>
          </cell>
          <cell r="W527">
            <v>1891000</v>
          </cell>
          <cell r="X527">
            <v>83.820942148768893</v>
          </cell>
          <cell r="Y527">
            <v>73.297866615541338</v>
          </cell>
          <cell r="Z527">
            <v>158.50540160332199</v>
          </cell>
          <cell r="AA527">
            <v>138.60626576998865</v>
          </cell>
        </row>
        <row r="528">
          <cell r="A528">
            <v>1901000</v>
          </cell>
          <cell r="B528">
            <v>28.686750631502083</v>
          </cell>
          <cell r="C528">
            <v>34.167774751624499</v>
          </cell>
          <cell r="D528">
            <v>2.4467073955344021</v>
          </cell>
          <cell r="E528">
            <v>2.6391592992470274</v>
          </cell>
          <cell r="F528">
            <v>17.391203067389203</v>
          </cell>
          <cell r="G528">
            <v>1.0401925013741733</v>
          </cell>
          <cell r="H528">
            <v>13.693958426075351</v>
          </cell>
          <cell r="I528">
            <v>16.33033830011437</v>
          </cell>
          <cell r="J528">
            <v>8.1582088381011459</v>
          </cell>
          <cell r="K528">
            <v>7.1836450000478473</v>
          </cell>
          <cell r="L528">
            <v>1.5345261799358323</v>
          </cell>
          <cell r="M528">
            <v>0.59375102965944571</v>
          </cell>
          <cell r="N528">
            <v>0.14090452360345798</v>
          </cell>
          <cell r="O528">
            <v>5.3197063665253239</v>
          </cell>
          <cell r="P528">
            <v>139.32682631073419</v>
          </cell>
          <cell r="Q528">
            <v>73.291334198176855</v>
          </cell>
          <cell r="R528">
            <v>17.431999999999995</v>
          </cell>
          <cell r="S528">
            <v>0.80286016666666693</v>
          </cell>
          <cell r="T528">
            <v>1.6642756666666667</v>
          </cell>
          <cell r="U528">
            <v>159.22596214406752</v>
          </cell>
          <cell r="V528">
            <v>83.759054257794602</v>
          </cell>
          <cell r="W528">
            <v>1901000</v>
          </cell>
          <cell r="X528">
            <v>83.759054257794602</v>
          </cell>
          <cell r="Y528">
            <v>73.291334198176855</v>
          </cell>
          <cell r="Z528">
            <v>159.22596214406752</v>
          </cell>
          <cell r="AA528">
            <v>139.32682631073419</v>
          </cell>
        </row>
        <row r="529">
          <cell r="A529">
            <v>1911000</v>
          </cell>
          <cell r="B529">
            <v>28.837654106680947</v>
          </cell>
          <cell r="C529">
            <v>34.347510547266914</v>
          </cell>
          <cell r="D529">
            <v>2.4595780288617792</v>
          </cell>
          <cell r="E529">
            <v>2.6530423045034555</v>
          </cell>
          <cell r="F529">
            <v>17.482687565376523</v>
          </cell>
          <cell r="G529">
            <v>1.0449059029682863</v>
          </cell>
          <cell r="H529">
            <v>13.765993978027351</v>
          </cell>
          <cell r="I529">
            <v>16.406051548934162</v>
          </cell>
          <cell r="J529">
            <v>8.2011241923257714</v>
          </cell>
          <cell r="K529">
            <v>7.2214337691170094</v>
          </cell>
          <cell r="L529">
            <v>1.5411946871569131</v>
          </cell>
          <cell r="M529">
            <v>0.59687439120420882</v>
          </cell>
          <cell r="N529">
            <v>0.14164573624734783</v>
          </cell>
          <cell r="O529">
            <v>5.3476900928089917</v>
          </cell>
          <cell r="P529">
            <v>140.04738685147964</v>
          </cell>
          <cell r="Q529">
            <v>73.284870147294427</v>
          </cell>
          <cell r="R529">
            <v>17.431999999999995</v>
          </cell>
          <cell r="S529">
            <v>0.80286016666666693</v>
          </cell>
          <cell r="T529">
            <v>1.6642756666666667</v>
          </cell>
          <cell r="U529">
            <v>159.94652268481298</v>
          </cell>
          <cell r="V529">
            <v>83.697814068452629</v>
          </cell>
          <cell r="W529">
            <v>1911000</v>
          </cell>
          <cell r="X529">
            <v>83.697814068452629</v>
          </cell>
          <cell r="Y529">
            <v>73.284870147294427</v>
          </cell>
          <cell r="Z529">
            <v>159.94652268481298</v>
          </cell>
          <cell r="AA529">
            <v>140.04738685147964</v>
          </cell>
        </row>
        <row r="530">
          <cell r="A530">
            <v>1921000</v>
          </cell>
          <cell r="B530">
            <v>28.988557581859808</v>
          </cell>
          <cell r="C530">
            <v>34.527246342909343</v>
          </cell>
          <cell r="D530">
            <v>2.4724486621891559</v>
          </cell>
          <cell r="E530">
            <v>2.666925309759884</v>
          </cell>
          <cell r="F530">
            <v>17.574172063363843</v>
          </cell>
          <cell r="G530">
            <v>1.0496193045623987</v>
          </cell>
          <cell r="H530">
            <v>13.83802952997935</v>
          </cell>
          <cell r="I530">
            <v>16.481764797753957</v>
          </cell>
          <cell r="J530">
            <v>8.2440395465503951</v>
          </cell>
          <cell r="K530">
            <v>7.2592225381861724</v>
          </cell>
          <cell r="L530">
            <v>1.5478631943779939</v>
          </cell>
          <cell r="M530">
            <v>0.59999775274897171</v>
          </cell>
          <cell r="N530">
            <v>0.14238694889123765</v>
          </cell>
          <cell r="O530">
            <v>5.3756738190926603</v>
          </cell>
          <cell r="P530">
            <v>140.76794739222518</v>
          </cell>
          <cell r="Q530">
            <v>73.278473395223941</v>
          </cell>
          <cell r="R530">
            <v>17.431999999999995</v>
          </cell>
          <cell r="S530">
            <v>0.80286016666666693</v>
          </cell>
          <cell r="T530">
            <v>1.6642756666666667</v>
          </cell>
          <cell r="U530">
            <v>160.66708322555851</v>
          </cell>
          <cell r="V530">
            <v>83.63721146567336</v>
          </cell>
          <cell r="W530">
            <v>1921000</v>
          </cell>
          <cell r="X530">
            <v>83.63721146567336</v>
          </cell>
          <cell r="Y530">
            <v>73.278473395223941</v>
          </cell>
          <cell r="Z530">
            <v>160.66708322555851</v>
          </cell>
          <cell r="AA530">
            <v>140.76794739222518</v>
          </cell>
        </row>
        <row r="531">
          <cell r="A531">
            <v>1931000</v>
          </cell>
          <cell r="B531">
            <v>29.139461057038673</v>
          </cell>
          <cell r="C531">
            <v>34.706982138551759</v>
          </cell>
          <cell r="D531">
            <v>2.4853192955165335</v>
          </cell>
          <cell r="E531">
            <v>2.6808083150163124</v>
          </cell>
          <cell r="F531">
            <v>17.66565656135116</v>
          </cell>
          <cell r="G531">
            <v>1.0543327061565115</v>
          </cell>
          <cell r="H531">
            <v>13.910065081931352</v>
          </cell>
          <cell r="I531">
            <v>16.557478046573749</v>
          </cell>
          <cell r="J531">
            <v>8.2869549007750187</v>
          </cell>
          <cell r="K531">
            <v>7.2970113072553362</v>
          </cell>
          <cell r="L531">
            <v>1.5545317015990749</v>
          </cell>
          <cell r="M531">
            <v>0.60312111429373472</v>
          </cell>
          <cell r="N531">
            <v>0.1431281615351275</v>
          </cell>
          <cell r="O531">
            <v>5.403657545376328</v>
          </cell>
          <cell r="P531">
            <v>141.48850793297066</v>
          </cell>
          <cell r="Q531">
            <v>73.272142896411523</v>
          </cell>
          <cell r="R531">
            <v>17.431999999999995</v>
          </cell>
          <cell r="S531">
            <v>0.80286016666666693</v>
          </cell>
          <cell r="T531">
            <v>1.6642756666666667</v>
          </cell>
          <cell r="U531">
            <v>161.387643766304</v>
          </cell>
          <cell r="V531">
            <v>83.577236543917138</v>
          </cell>
          <cell r="W531">
            <v>1931000</v>
          </cell>
          <cell r="X531">
            <v>83.577236543917138</v>
          </cell>
          <cell r="Y531">
            <v>73.272142896411523</v>
          </cell>
          <cell r="Z531">
            <v>161.387643766304</v>
          </cell>
          <cell r="AA531">
            <v>141.48850793297066</v>
          </cell>
        </row>
        <row r="532">
          <cell r="A532">
            <v>1941000</v>
          </cell>
          <cell r="B532">
            <v>29.290364532217541</v>
          </cell>
          <cell r="C532">
            <v>34.886717934194188</v>
          </cell>
          <cell r="D532">
            <v>2.4981899288439107</v>
          </cell>
          <cell r="E532">
            <v>2.6946913202727405</v>
          </cell>
          <cell r="F532">
            <v>17.75714105933848</v>
          </cell>
          <cell r="G532">
            <v>1.0590461077506244</v>
          </cell>
          <cell r="H532">
            <v>13.982100633883352</v>
          </cell>
          <cell r="I532">
            <v>16.633191295393541</v>
          </cell>
          <cell r="J532">
            <v>8.3298702549996442</v>
          </cell>
          <cell r="K532">
            <v>7.3348000763244983</v>
          </cell>
          <cell r="L532">
            <v>1.561200208820156</v>
          </cell>
          <cell r="M532">
            <v>0.60624447583849772</v>
          </cell>
          <cell r="N532">
            <v>0.14386937417901735</v>
          </cell>
          <cell r="O532">
            <v>5.4316412716599967</v>
          </cell>
          <cell r="P532">
            <v>142.20906847371623</v>
          </cell>
          <cell r="Q532">
            <v>73.265877626850198</v>
          </cell>
          <cell r="R532">
            <v>17.431999999999995</v>
          </cell>
          <cell r="S532">
            <v>0.80286016666666693</v>
          </cell>
          <cell r="T532">
            <v>1.6642756666666667</v>
          </cell>
          <cell r="U532">
            <v>162.10820430704956</v>
          </cell>
          <cell r="V532">
            <v>83.51787960177721</v>
          </cell>
          <cell r="W532">
            <v>1941000</v>
          </cell>
          <cell r="X532">
            <v>83.51787960177721</v>
          </cell>
          <cell r="Y532">
            <v>73.265877626850198</v>
          </cell>
          <cell r="Z532">
            <v>162.10820430704956</v>
          </cell>
          <cell r="AA532">
            <v>142.20906847371623</v>
          </cell>
        </row>
        <row r="533">
          <cell r="A533">
            <v>1951000</v>
          </cell>
          <cell r="B533">
            <v>29.441268007396399</v>
          </cell>
          <cell r="C533">
            <v>35.06645372983661</v>
          </cell>
          <cell r="D533">
            <v>2.5110605621712874</v>
          </cell>
          <cell r="E533">
            <v>2.708574325529169</v>
          </cell>
          <cell r="F533">
            <v>17.8486255573258</v>
          </cell>
          <cell r="G533">
            <v>1.0637595093447372</v>
          </cell>
          <cell r="H533">
            <v>14.054136185835354</v>
          </cell>
          <cell r="I533">
            <v>16.708904544213336</v>
          </cell>
          <cell r="J533">
            <v>8.3727856092242696</v>
          </cell>
          <cell r="K533">
            <v>7.3725888453936612</v>
          </cell>
          <cell r="L533">
            <v>1.5678687160412368</v>
          </cell>
          <cell r="M533">
            <v>0.60936783738326072</v>
          </cell>
          <cell r="N533">
            <v>0.14461058682290717</v>
          </cell>
          <cell r="O533">
            <v>5.4596249979436644</v>
          </cell>
          <cell r="P533">
            <v>142.92962901446171</v>
          </cell>
          <cell r="Q533">
            <v>73.259676583527281</v>
          </cell>
          <cell r="R533">
            <v>17.431999999999995</v>
          </cell>
          <cell r="S533">
            <v>0.80286016666666693</v>
          </cell>
          <cell r="T533">
            <v>1.6642756666666667</v>
          </cell>
          <cell r="U533">
            <v>162.82876484779504</v>
          </cell>
          <cell r="V533">
            <v>83.459131136747843</v>
          </cell>
          <cell r="W533">
            <v>1951000</v>
          </cell>
          <cell r="X533">
            <v>83.459131136747843</v>
          </cell>
          <cell r="Y533">
            <v>73.259676583527281</v>
          </cell>
          <cell r="Z533">
            <v>162.82876484779504</v>
          </cell>
          <cell r="AA533">
            <v>142.92962901446171</v>
          </cell>
        </row>
        <row r="534">
          <cell r="A534">
            <v>1961000</v>
          </cell>
          <cell r="B534">
            <v>29.592171482575264</v>
          </cell>
          <cell r="C534">
            <v>35.246189525479032</v>
          </cell>
          <cell r="D534">
            <v>2.523931195498665</v>
          </cell>
          <cell r="E534">
            <v>2.7224573307855975</v>
          </cell>
          <cell r="F534">
            <v>17.940110055313113</v>
          </cell>
          <cell r="G534">
            <v>1.06847291093885</v>
          </cell>
          <cell r="H534">
            <v>14.126171737787356</v>
          </cell>
          <cell r="I534">
            <v>16.784617793033128</v>
          </cell>
          <cell r="J534">
            <v>8.4157009634488933</v>
          </cell>
          <cell r="K534">
            <v>7.4103776144628233</v>
          </cell>
          <cell r="L534">
            <v>1.5745372232623178</v>
          </cell>
          <cell r="M534">
            <v>0.61249119892802362</v>
          </cell>
          <cell r="N534">
            <v>0.14535179946679702</v>
          </cell>
          <cell r="O534">
            <v>5.487608724227333</v>
          </cell>
          <cell r="P534">
            <v>143.65018955520719</v>
          </cell>
          <cell r="Q534">
            <v>73.253538783889439</v>
          </cell>
          <cell r="R534">
            <v>17.431999999999995</v>
          </cell>
          <cell r="S534">
            <v>0.80286016666666693</v>
          </cell>
          <cell r="T534">
            <v>1.6642756666666667</v>
          </cell>
          <cell r="U534">
            <v>163.54932538854052</v>
          </cell>
          <cell r="V534">
            <v>83.40098184015325</v>
          </cell>
          <cell r="W534">
            <v>1961000</v>
          </cell>
          <cell r="X534">
            <v>83.40098184015325</v>
          </cell>
          <cell r="Y534">
            <v>73.253538783889439</v>
          </cell>
          <cell r="Z534">
            <v>163.54932538854052</v>
          </cell>
          <cell r="AA534">
            <v>143.65018955520719</v>
          </cell>
        </row>
        <row r="535">
          <cell r="A535">
            <v>1971000</v>
          </cell>
          <cell r="B535">
            <v>29.743074957754128</v>
          </cell>
          <cell r="C535">
            <v>35.425925321121454</v>
          </cell>
          <cell r="D535">
            <v>2.5368018288260417</v>
          </cell>
          <cell r="E535">
            <v>2.7363403360420255</v>
          </cell>
          <cell r="F535">
            <v>18.031594553300433</v>
          </cell>
          <cell r="G535">
            <v>1.0731863125329628</v>
          </cell>
          <cell r="H535">
            <v>14.198207289739354</v>
          </cell>
          <cell r="I535">
            <v>16.860331041852923</v>
          </cell>
          <cell r="J535">
            <v>8.4586163176735187</v>
          </cell>
          <cell r="K535">
            <v>7.4481663835319862</v>
          </cell>
          <cell r="L535">
            <v>1.5812057304833989</v>
          </cell>
          <cell r="M535">
            <v>0.61561456047278684</v>
          </cell>
          <cell r="N535">
            <v>0.14609301211068687</v>
          </cell>
          <cell r="O535">
            <v>5.5155924505110008</v>
          </cell>
          <cell r="P535">
            <v>144.37075009595273</v>
          </cell>
          <cell r="Q535">
            <v>73.24746326532356</v>
          </cell>
          <cell r="R535">
            <v>17.431999999999995</v>
          </cell>
          <cell r="S535">
            <v>0.80286016666666693</v>
          </cell>
          <cell r="T535">
            <v>1.6642756666666667</v>
          </cell>
          <cell r="U535">
            <v>164.26988592928606</v>
          </cell>
          <cell r="V535">
            <v>83.343422592230368</v>
          </cell>
          <cell r="W535">
            <v>1971000</v>
          </cell>
          <cell r="X535">
            <v>83.343422592230368</v>
          </cell>
          <cell r="Y535">
            <v>73.24746326532356</v>
          </cell>
          <cell r="Z535">
            <v>164.26988592928606</v>
          </cell>
          <cell r="AA535">
            <v>144.37075009595273</v>
          </cell>
        </row>
        <row r="536">
          <cell r="A536">
            <v>1981000</v>
          </cell>
          <cell r="B536">
            <v>29.893978432932993</v>
          </cell>
          <cell r="C536">
            <v>35.605661116763869</v>
          </cell>
          <cell r="D536">
            <v>2.5496724621534188</v>
          </cell>
          <cell r="E536">
            <v>2.7502233412984536</v>
          </cell>
          <cell r="F536">
            <v>18.123079051287753</v>
          </cell>
          <cell r="G536">
            <v>1.0778997141270756</v>
          </cell>
          <cell r="H536">
            <v>14.270242841691354</v>
          </cell>
          <cell r="I536">
            <v>16.936044290672715</v>
          </cell>
          <cell r="J536">
            <v>8.5015316718981424</v>
          </cell>
          <cell r="K536">
            <v>7.4859551526011492</v>
          </cell>
          <cell r="L536">
            <v>1.5878742377044801</v>
          </cell>
          <cell r="M536">
            <v>0.61873792201754974</v>
          </cell>
          <cell r="N536">
            <v>0.14683422475457669</v>
          </cell>
          <cell r="O536">
            <v>5.5435761767946694</v>
          </cell>
          <cell r="P536">
            <v>145.09131063669818</v>
          </cell>
          <cell r="Q536">
            <v>73.241449084653297</v>
          </cell>
          <cell r="R536">
            <v>17.431999999999995</v>
          </cell>
          <cell r="S536">
            <v>0.80286016666666693</v>
          </cell>
          <cell r="T536">
            <v>1.6642756666666667</v>
          </cell>
          <cell r="U536">
            <v>164.99044647003151</v>
          </cell>
          <cell r="V536">
            <v>83.286444457360687</v>
          </cell>
          <cell r="W536">
            <v>1981000</v>
          </cell>
          <cell r="X536">
            <v>83.286444457360687</v>
          </cell>
          <cell r="Y536">
            <v>73.241449084653297</v>
          </cell>
          <cell r="Z536">
            <v>164.99044647003151</v>
          </cell>
          <cell r="AA536">
            <v>145.09131063669818</v>
          </cell>
        </row>
        <row r="537">
          <cell r="A537">
            <v>1991000</v>
          </cell>
          <cell r="B537">
            <v>30.044881908111858</v>
          </cell>
          <cell r="C537">
            <v>35.785396912406291</v>
          </cell>
          <cell r="D537">
            <v>2.5625430954807968</v>
          </cell>
          <cell r="E537">
            <v>2.7641063465548821</v>
          </cell>
          <cell r="F537">
            <v>18.21456354927507</v>
          </cell>
          <cell r="G537">
            <v>1.0826131157211885</v>
          </cell>
          <cell r="H537">
            <v>14.342278393643356</v>
          </cell>
          <cell r="I537">
            <v>17.011757539492507</v>
          </cell>
          <cell r="J537">
            <v>8.5444470261227679</v>
          </cell>
          <cell r="K537">
            <v>7.5237439216703113</v>
          </cell>
          <cell r="L537">
            <v>1.5945427449255607</v>
          </cell>
          <cell r="M537">
            <v>0.62186128356231263</v>
          </cell>
          <cell r="N537">
            <v>0.14757543739846654</v>
          </cell>
          <cell r="O537">
            <v>5.5715599030783372</v>
          </cell>
          <cell r="P537">
            <v>145.81187117744366</v>
          </cell>
          <cell r="Q537">
            <v>73.235495317651257</v>
          </cell>
          <cell r="R537">
            <v>17.431999999999995</v>
          </cell>
          <cell r="S537">
            <v>0.80286016666666693</v>
          </cell>
          <cell r="T537">
            <v>1.6642756666666667</v>
          </cell>
          <cell r="U537">
            <v>165.711007010777</v>
          </cell>
          <cell r="V537">
            <v>83.230038679445997</v>
          </cell>
          <cell r="W537">
            <v>1991000</v>
          </cell>
          <cell r="X537">
            <v>83.230038679445997</v>
          </cell>
          <cell r="Y537">
            <v>73.235495317651257</v>
          </cell>
          <cell r="Z537">
            <v>165.711007010777</v>
          </cell>
          <cell r="AA537">
            <v>145.81187117744366</v>
          </cell>
        </row>
        <row r="538">
          <cell r="A538">
            <v>2001000</v>
          </cell>
          <cell r="B538">
            <v>30.195785383290726</v>
          </cell>
          <cell r="C538">
            <v>35.965132708048721</v>
          </cell>
          <cell r="D538">
            <v>2.5754137288081735</v>
          </cell>
          <cell r="E538">
            <v>2.7779893518113106</v>
          </cell>
          <cell r="F538">
            <v>18.306048047262387</v>
          </cell>
          <cell r="G538">
            <v>1.0873265173153008</v>
          </cell>
          <cell r="H538">
            <v>14.414313945595358</v>
          </cell>
          <cell r="I538">
            <v>17.087470788312302</v>
          </cell>
          <cell r="J538">
            <v>8.5873623803473915</v>
          </cell>
          <cell r="K538">
            <v>7.5615326907394751</v>
          </cell>
          <cell r="L538">
            <v>1.601211252146642</v>
          </cell>
          <cell r="M538">
            <v>0.62498464510707585</v>
          </cell>
          <cell r="N538">
            <v>0.14831665004235636</v>
          </cell>
          <cell r="O538">
            <v>5.5995436293620058</v>
          </cell>
          <cell r="P538">
            <v>146.53243171818926</v>
          </cell>
          <cell r="Q538">
            <v>73.229601058565351</v>
          </cell>
          <cell r="R538">
            <v>17.431999999999995</v>
          </cell>
          <cell r="S538">
            <v>0.80286016666666693</v>
          </cell>
          <cell r="T538">
            <v>1.6642756666666667</v>
          </cell>
          <cell r="U538">
            <v>166.43156755152259</v>
          </cell>
          <cell r="V538">
            <v>83.174196677422586</v>
          </cell>
          <cell r="W538">
            <v>2001000</v>
          </cell>
          <cell r="X538">
            <v>83.174196677422586</v>
          </cell>
          <cell r="Y538">
            <v>73.229601058565351</v>
          </cell>
          <cell r="Z538">
            <v>166.43156755152259</v>
          </cell>
          <cell r="AA538">
            <v>146.53243171818926</v>
          </cell>
        </row>
        <row r="539">
          <cell r="A539">
            <v>2011000</v>
          </cell>
          <cell r="B539">
            <v>30.346688858469587</v>
          </cell>
          <cell r="C539">
            <v>36.144868503691143</v>
          </cell>
          <cell r="D539">
            <v>2.5882843621355511</v>
          </cell>
          <cell r="E539">
            <v>2.7918723570677391</v>
          </cell>
          <cell r="F539">
            <v>18.39753254524971</v>
          </cell>
          <cell r="G539">
            <v>1.0920399189094137</v>
          </cell>
          <cell r="H539">
            <v>14.486349497547357</v>
          </cell>
          <cell r="I539">
            <v>17.163184037132094</v>
          </cell>
          <cell r="J539">
            <v>8.630277734572017</v>
          </cell>
          <cell r="K539">
            <v>7.5993214598086372</v>
          </cell>
          <cell r="L539">
            <v>1.607879759367723</v>
          </cell>
          <cell r="M539">
            <v>0.62810800665183875</v>
          </cell>
          <cell r="N539">
            <v>0.14905786268624618</v>
          </cell>
          <cell r="O539">
            <v>5.6275273556456735</v>
          </cell>
          <cell r="P539">
            <v>147.25299225893474</v>
          </cell>
          <cell r="Q539">
            <v>73.223765419659244</v>
          </cell>
          <cell r="R539">
            <v>17.431999999999995</v>
          </cell>
          <cell r="S539">
            <v>0.80286016666666693</v>
          </cell>
          <cell r="T539">
            <v>1.6642756666666667</v>
          </cell>
          <cell r="U539">
            <v>167.15212809226807</v>
          </cell>
          <cell r="V539">
            <v>83.118910040909029</v>
          </cell>
          <cell r="W539">
            <v>2011000</v>
          </cell>
          <cell r="X539">
            <v>83.118910040909029</v>
          </cell>
          <cell r="Y539">
            <v>73.223765419659244</v>
          </cell>
          <cell r="Z539">
            <v>167.15212809226807</v>
          </cell>
          <cell r="AA539">
            <v>147.25299225893474</v>
          </cell>
        </row>
        <row r="540">
          <cell r="A540">
            <v>2021000</v>
          </cell>
          <cell r="B540">
            <v>30.497592333648452</v>
          </cell>
          <cell r="C540">
            <v>36.324604299333565</v>
          </cell>
          <cell r="D540">
            <v>2.6011549954629283</v>
          </cell>
          <cell r="E540">
            <v>2.8057553623241676</v>
          </cell>
          <cell r="F540">
            <v>18.48901704323703</v>
          </cell>
          <cell r="G540">
            <v>1.0967533205035265</v>
          </cell>
          <cell r="H540">
            <v>14.558385049499359</v>
          </cell>
          <cell r="I540">
            <v>17.238897285951886</v>
          </cell>
          <cell r="J540">
            <v>8.6731930887966406</v>
          </cell>
          <cell r="K540">
            <v>7.637110228877801</v>
          </cell>
          <cell r="L540">
            <v>1.614548266588804</v>
          </cell>
          <cell r="M540">
            <v>0.63123136819660186</v>
          </cell>
          <cell r="N540">
            <v>0.14979907533013606</v>
          </cell>
          <cell r="O540">
            <v>5.6555110819293422</v>
          </cell>
          <cell r="P540">
            <v>147.97355279968022</v>
          </cell>
          <cell r="Q540">
            <v>73.217987530767047</v>
          </cell>
          <cell r="R540">
            <v>17.431999999999995</v>
          </cell>
          <cell r="S540">
            <v>0.80286016666666693</v>
          </cell>
          <cell r="T540">
            <v>1.6642756666666667</v>
          </cell>
          <cell r="U540">
            <v>167.87268863301355</v>
          </cell>
          <cell r="V540">
            <v>83.064170525983954</v>
          </cell>
          <cell r="W540">
            <v>2021000</v>
          </cell>
          <cell r="X540">
            <v>83.064170525983954</v>
          </cell>
          <cell r="Y540">
            <v>73.217987530767047</v>
          </cell>
          <cell r="Z540">
            <v>167.87268863301355</v>
          </cell>
          <cell r="AA540">
            <v>147.97355279968022</v>
          </cell>
        </row>
        <row r="541">
          <cell r="A541">
            <v>2031000</v>
          </cell>
          <cell r="B541">
            <v>30.648495808827317</v>
          </cell>
          <cell r="C541">
            <v>36.504340094975987</v>
          </cell>
          <cell r="D541">
            <v>2.6140256287903054</v>
          </cell>
          <cell r="E541">
            <v>2.8196383675805956</v>
          </cell>
          <cell r="F541">
            <v>18.580501541224343</v>
          </cell>
          <cell r="G541">
            <v>1.1014667220976393</v>
          </cell>
          <cell r="H541">
            <v>14.630420601451361</v>
          </cell>
          <cell r="I541">
            <v>17.314610534771681</v>
          </cell>
          <cell r="J541">
            <v>8.7161084430212661</v>
          </cell>
          <cell r="K541">
            <v>7.674898997946964</v>
          </cell>
          <cell r="L541">
            <v>1.6212167738098846</v>
          </cell>
          <cell r="M541">
            <v>0.63435472974136475</v>
          </cell>
          <cell r="N541">
            <v>0.15054028797402588</v>
          </cell>
          <cell r="O541">
            <v>5.6834948082130099</v>
          </cell>
          <cell r="P541">
            <v>148.69411334042576</v>
          </cell>
          <cell r="Q541">
            <v>73.212266538860533</v>
          </cell>
          <cell r="R541">
            <v>17.431999999999995</v>
          </cell>
          <cell r="S541">
            <v>0.80286016666666693</v>
          </cell>
          <cell r="T541">
            <v>1.6642756666666667</v>
          </cell>
          <cell r="U541">
            <v>168.59324917375909</v>
          </cell>
          <cell r="V541">
            <v>83.009970051087691</v>
          </cell>
          <cell r="W541">
            <v>2031000</v>
          </cell>
          <cell r="X541">
            <v>83.009970051087691</v>
          </cell>
          <cell r="Y541">
            <v>73.212266538860533</v>
          </cell>
          <cell r="Z541">
            <v>168.59324917375909</v>
          </cell>
          <cell r="AA541">
            <v>148.69411334042576</v>
          </cell>
        </row>
        <row r="542">
          <cell r="A542">
            <v>2041000</v>
          </cell>
          <cell r="B542">
            <v>30.799399284006178</v>
          </cell>
          <cell r="C542">
            <v>36.684075890618402</v>
          </cell>
          <cell r="D542">
            <v>2.6268962621176826</v>
          </cell>
          <cell r="E542">
            <v>2.8335213728370241</v>
          </cell>
          <cell r="F542">
            <v>18.67198603921166</v>
          </cell>
          <cell r="G542">
            <v>1.1061801236917521</v>
          </cell>
          <cell r="H542">
            <v>14.702456153403363</v>
          </cell>
          <cell r="I542">
            <v>17.390323783591473</v>
          </cell>
          <cell r="J542">
            <v>8.7590237972458915</v>
          </cell>
          <cell r="K542">
            <v>7.7126877670161269</v>
          </cell>
          <cell r="L542">
            <v>1.6278852810309659</v>
          </cell>
          <cell r="M542">
            <v>0.63747809128612776</v>
          </cell>
          <cell r="N542">
            <v>0.15128150061791573</v>
          </cell>
          <cell r="O542">
            <v>5.7114785344966785</v>
          </cell>
          <cell r="P542">
            <v>149.41467388117124</v>
          </cell>
          <cell r="Q542">
            <v>73.206601607629224</v>
          </cell>
          <cell r="R542">
            <v>17.431999999999995</v>
          </cell>
          <cell r="S542">
            <v>0.80286016666666693</v>
          </cell>
          <cell r="T542">
            <v>1.6642756666666667</v>
          </cell>
          <cell r="U542">
            <v>169.31380971450457</v>
          </cell>
          <cell r="V542">
            <v>82.956300693044867</v>
          </cell>
          <cell r="W542">
            <v>2041000</v>
          </cell>
          <cell r="X542">
            <v>82.956300693044867</v>
          </cell>
          <cell r="Y542">
            <v>73.206601607629224</v>
          </cell>
          <cell r="Z542">
            <v>169.31380971450457</v>
          </cell>
          <cell r="AA542">
            <v>149.41467388117124</v>
          </cell>
        </row>
        <row r="543">
          <cell r="A543">
            <v>2051000</v>
          </cell>
          <cell r="B543">
            <v>30.950302759185043</v>
          </cell>
          <cell r="C543">
            <v>36.863811686260831</v>
          </cell>
          <cell r="D543">
            <v>2.6397668954450597</v>
          </cell>
          <cell r="E543">
            <v>2.8474043780934526</v>
          </cell>
          <cell r="F543">
            <v>18.76347053719898</v>
          </cell>
          <cell r="G543">
            <v>1.1108935252858652</v>
          </cell>
          <cell r="H543">
            <v>14.774491705355361</v>
          </cell>
          <cell r="I543">
            <v>17.466037032411265</v>
          </cell>
          <cell r="J543">
            <v>8.8019391514705152</v>
          </cell>
          <cell r="K543">
            <v>7.7504765360852899</v>
          </cell>
          <cell r="L543">
            <v>1.6345537882520467</v>
          </cell>
          <cell r="M543">
            <v>0.64060145283089076</v>
          </cell>
          <cell r="N543">
            <v>0.15202271326180553</v>
          </cell>
          <cell r="O543">
            <v>5.7394622607803472</v>
          </cell>
          <cell r="P543">
            <v>150.13523442191678</v>
          </cell>
          <cell r="Q543">
            <v>73.200991917073026</v>
          </cell>
          <cell r="R543">
            <v>17.431999999999995</v>
          </cell>
          <cell r="S543">
            <v>0.80286016666666693</v>
          </cell>
          <cell r="T543">
            <v>1.6642756666666667</v>
          </cell>
          <cell r="U543">
            <v>170.03437025525011</v>
          </cell>
          <cell r="V543">
            <v>82.903154683203368</v>
          </cell>
          <cell r="W543">
            <v>2051000</v>
          </cell>
          <cell r="X543">
            <v>82.903154683203368</v>
          </cell>
          <cell r="Y543">
            <v>73.200991917073026</v>
          </cell>
          <cell r="Z543">
            <v>170.03437025525011</v>
          </cell>
          <cell r="AA543">
            <v>150.13523442191678</v>
          </cell>
        </row>
        <row r="544">
          <cell r="A544">
            <v>2061000</v>
          </cell>
          <cell r="B544">
            <v>31.101206234363907</v>
          </cell>
          <cell r="C544">
            <v>37.043547481903254</v>
          </cell>
          <cell r="D544">
            <v>2.6526375287724369</v>
          </cell>
          <cell r="E544">
            <v>2.8612873833498811</v>
          </cell>
          <cell r="F544">
            <v>18.854955035186297</v>
          </cell>
          <cell r="G544">
            <v>1.115606926879978</v>
          </cell>
          <cell r="H544">
            <v>14.846527257307361</v>
          </cell>
          <cell r="I544">
            <v>17.541750281231057</v>
          </cell>
          <cell r="J544">
            <v>8.8448545056951389</v>
          </cell>
          <cell r="K544">
            <v>7.7882653051544528</v>
          </cell>
          <cell r="L544">
            <v>1.6412222954731279</v>
          </cell>
          <cell r="M544">
            <v>0.64372481437565365</v>
          </cell>
          <cell r="N544">
            <v>0.15276392590569537</v>
          </cell>
          <cell r="O544">
            <v>5.7674459870640149</v>
          </cell>
          <cell r="P544">
            <v>150.85579496266223</v>
          </cell>
          <cell r="Q544">
            <v>73.195436663106364</v>
          </cell>
          <cell r="R544">
            <v>17.431999999999995</v>
          </cell>
          <cell r="S544">
            <v>0.80286016666666693</v>
          </cell>
          <cell r="T544">
            <v>1.6642756666666667</v>
          </cell>
          <cell r="U544">
            <v>170.75493079599556</v>
          </cell>
          <cell r="V544">
            <v>82.85052440368537</v>
          </cell>
          <cell r="W544">
            <v>2061000</v>
          </cell>
          <cell r="X544">
            <v>82.85052440368537</v>
          </cell>
          <cell r="Y544">
            <v>73.195436663106364</v>
          </cell>
          <cell r="Z544">
            <v>170.75493079599556</v>
          </cell>
          <cell r="AA544">
            <v>150.85579496266223</v>
          </cell>
        </row>
        <row r="545">
          <cell r="A545">
            <v>2071000</v>
          </cell>
          <cell r="B545">
            <v>31.252109709542768</v>
          </cell>
          <cell r="C545">
            <v>37.223283277545676</v>
          </cell>
          <cell r="D545">
            <v>2.6655081620998144</v>
          </cell>
          <cell r="E545">
            <v>2.8751703886063091</v>
          </cell>
          <cell r="F545">
            <v>18.946439533173617</v>
          </cell>
          <cell r="G545">
            <v>1.1203203284740908</v>
          </cell>
          <cell r="H545">
            <v>14.918562809259363</v>
          </cell>
          <cell r="I545">
            <v>17.617463530050852</v>
          </cell>
          <cell r="J545">
            <v>8.8877698599197625</v>
          </cell>
          <cell r="K545">
            <v>7.826054074223614</v>
          </cell>
          <cell r="L545">
            <v>1.647890802694209</v>
          </cell>
          <cell r="M545">
            <v>0.64684817592041677</v>
          </cell>
          <cell r="N545">
            <v>0.15350513854958525</v>
          </cell>
          <cell r="O545">
            <v>5.7954297133476835</v>
          </cell>
          <cell r="P545">
            <v>151.57635550340774</v>
          </cell>
          <cell r="Q545">
            <v>73.189935057174182</v>
          </cell>
          <cell r="R545">
            <v>17.431999999999995</v>
          </cell>
          <cell r="S545">
            <v>0.80286016666666693</v>
          </cell>
          <cell r="T545">
            <v>1.6642756666666667</v>
          </cell>
          <cell r="U545">
            <v>171.47549133674107</v>
          </cell>
          <cell r="V545">
            <v>82.798402383747501</v>
          </cell>
          <cell r="W545">
            <v>2071000</v>
          </cell>
          <cell r="X545">
            <v>82.798402383747501</v>
          </cell>
          <cell r="Y545">
            <v>73.189935057174182</v>
          </cell>
          <cell r="Z545">
            <v>171.47549133674107</v>
          </cell>
          <cell r="AA545">
            <v>151.57635550340774</v>
          </cell>
        </row>
        <row r="546">
          <cell r="A546">
            <v>2081000</v>
          </cell>
          <cell r="B546">
            <v>31.403013184721633</v>
          </cell>
          <cell r="C546">
            <v>37.403019073188098</v>
          </cell>
          <cell r="D546">
            <v>2.6783787954271912</v>
          </cell>
          <cell r="E546">
            <v>2.8890533938627372</v>
          </cell>
          <cell r="F546">
            <v>19.037924031160937</v>
          </cell>
          <cell r="G546">
            <v>1.1250337300682032</v>
          </cell>
          <cell r="H546">
            <v>14.990598361211365</v>
          </cell>
          <cell r="I546">
            <v>17.693176778870644</v>
          </cell>
          <cell r="J546">
            <v>8.9306852141443898</v>
          </cell>
          <cell r="K546">
            <v>7.8638428432927778</v>
          </cell>
          <cell r="L546">
            <v>1.6545593099152898</v>
          </cell>
          <cell r="M546">
            <v>0.64997153746517977</v>
          </cell>
          <cell r="N546">
            <v>0.15424635119347507</v>
          </cell>
          <cell r="O546">
            <v>5.8234134396313513</v>
          </cell>
          <cell r="P546">
            <v>152.29691604415331</v>
          </cell>
          <cell r="Q546">
            <v>73.184486325878567</v>
          </cell>
          <cell r="R546">
            <v>17.431999999999995</v>
          </cell>
          <cell r="S546">
            <v>0.80286016666666693</v>
          </cell>
          <cell r="T546">
            <v>1.6642756666666667</v>
          </cell>
          <cell r="U546">
            <v>172.19605187748664</v>
          </cell>
          <cell r="V546">
            <v>82.746781296245373</v>
          </cell>
          <cell r="W546">
            <v>2081000</v>
          </cell>
          <cell r="X546">
            <v>82.746781296245373</v>
          </cell>
          <cell r="Y546">
            <v>73.184486325878567</v>
          </cell>
          <cell r="Z546">
            <v>172.19605187748664</v>
          </cell>
          <cell r="AA546">
            <v>152.29691604415331</v>
          </cell>
        </row>
        <row r="547">
          <cell r="A547">
            <v>2091000</v>
          </cell>
          <cell r="B547">
            <v>31.553916659900501</v>
          </cell>
          <cell r="C547">
            <v>37.582754868830527</v>
          </cell>
          <cell r="D547">
            <v>2.6912494287545683</v>
          </cell>
          <cell r="E547">
            <v>2.9029363991191652</v>
          </cell>
          <cell r="F547">
            <v>19.129408529148254</v>
          </cell>
          <cell r="G547">
            <v>1.129747131662316</v>
          </cell>
          <cell r="H547">
            <v>15.062633913163364</v>
          </cell>
          <cell r="I547">
            <v>17.768890027690436</v>
          </cell>
          <cell r="J547">
            <v>8.9736005683690152</v>
          </cell>
          <cell r="K547">
            <v>7.9016316123619399</v>
          </cell>
          <cell r="L547">
            <v>1.6612278171363708</v>
          </cell>
          <cell r="M547">
            <v>0.65309489900994278</v>
          </cell>
          <cell r="N547">
            <v>0.15498756383736489</v>
          </cell>
          <cell r="O547">
            <v>5.8513971659150199</v>
          </cell>
          <cell r="P547">
            <v>153.01747658489876</v>
          </cell>
          <cell r="Q547">
            <v>73.179089710616338</v>
          </cell>
          <cell r="R547">
            <v>17.431999999999995</v>
          </cell>
          <cell r="S547">
            <v>0.80286016666666693</v>
          </cell>
          <cell r="T547">
            <v>1.6642756666666667</v>
          </cell>
          <cell r="U547">
            <v>172.91661241823209</v>
          </cell>
          <cell r="V547">
            <v>82.695653954199955</v>
          </cell>
          <cell r="W547">
            <v>2091000</v>
          </cell>
          <cell r="X547">
            <v>82.695653954199955</v>
          </cell>
          <cell r="Y547">
            <v>73.179089710616338</v>
          </cell>
          <cell r="Z547">
            <v>172.91661241823209</v>
          </cell>
          <cell r="AA547">
            <v>153.01747658489876</v>
          </cell>
        </row>
        <row r="548">
          <cell r="A548">
            <v>2101000</v>
          </cell>
          <cell r="B548">
            <v>31.704820135079359</v>
          </cell>
          <cell r="C548">
            <v>37.762490664472942</v>
          </cell>
          <cell r="D548">
            <v>2.7041200620819459</v>
          </cell>
          <cell r="E548">
            <v>2.9168194043755937</v>
          </cell>
          <cell r="F548">
            <v>19.22089302713557</v>
          </cell>
          <cell r="G548">
            <v>1.1344605332564288</v>
          </cell>
          <cell r="H548">
            <v>15.134669465115365</v>
          </cell>
          <cell r="I548">
            <v>17.844603276510227</v>
          </cell>
          <cell r="J548">
            <v>9.0165159225936389</v>
          </cell>
          <cell r="K548">
            <v>7.9394203814311028</v>
          </cell>
          <cell r="L548">
            <v>1.6678963243574516</v>
          </cell>
          <cell r="M548">
            <v>0.65621826055470567</v>
          </cell>
          <cell r="N548">
            <v>0.15572877648125472</v>
          </cell>
          <cell r="O548">
            <v>5.8793808921986876</v>
          </cell>
          <cell r="P548">
            <v>153.7380371256443</v>
          </cell>
          <cell r="Q548">
            <v>73.173744467227181</v>
          </cell>
          <cell r="R548">
            <v>17.431999999999995</v>
          </cell>
          <cell r="S548">
            <v>0.80286016666666693</v>
          </cell>
          <cell r="T548">
            <v>1.6642756666666667</v>
          </cell>
          <cell r="U548">
            <v>173.63717295897763</v>
          </cell>
          <cell r="V548">
            <v>82.645013307461994</v>
          </cell>
          <cell r="W548">
            <v>2101000</v>
          </cell>
          <cell r="X548">
            <v>82.645013307461994</v>
          </cell>
          <cell r="Y548">
            <v>73.173744467227181</v>
          </cell>
          <cell r="Z548">
            <v>173.63717295897763</v>
          </cell>
          <cell r="AA548">
            <v>153.7380371256443</v>
          </cell>
        </row>
        <row r="549">
          <cell r="A549">
            <v>2111000</v>
          </cell>
          <cell r="B549">
            <v>31.855723610258224</v>
          </cell>
          <cell r="C549">
            <v>37.942226460115364</v>
          </cell>
          <cell r="D549">
            <v>2.7169906954093226</v>
          </cell>
          <cell r="E549">
            <v>2.9307024096320222</v>
          </cell>
          <cell r="F549">
            <v>19.312377525122891</v>
          </cell>
          <cell r="G549">
            <v>1.1391739348505416</v>
          </cell>
          <cell r="H549">
            <v>15.206705017067364</v>
          </cell>
          <cell r="I549">
            <v>17.920316525330023</v>
          </cell>
          <cell r="J549">
            <v>9.0594312768182625</v>
          </cell>
          <cell r="K549">
            <v>7.9772091505002667</v>
          </cell>
          <cell r="L549">
            <v>1.6745648315785329</v>
          </cell>
          <cell r="M549">
            <v>0.65934162209946878</v>
          </cell>
          <cell r="N549">
            <v>0.15646998912514457</v>
          </cell>
          <cell r="O549">
            <v>5.9073646184823563</v>
          </cell>
          <cell r="P549">
            <v>154.45859766638981</v>
          </cell>
          <cell r="Q549">
            <v>73.168449865651255</v>
          </cell>
          <cell r="R549">
            <v>17.431999999999995</v>
          </cell>
          <cell r="S549">
            <v>0.80286016666666693</v>
          </cell>
          <cell r="T549">
            <v>1.6642756666666667</v>
          </cell>
          <cell r="U549">
            <v>174.35773349972314</v>
          </cell>
          <cell r="V549">
            <v>82.594852439470927</v>
          </cell>
          <cell r="W549">
            <v>2111000</v>
          </cell>
          <cell r="X549">
            <v>82.594852439470927</v>
          </cell>
          <cell r="Y549">
            <v>73.168449865651255</v>
          </cell>
          <cell r="Z549">
            <v>174.35773349972314</v>
          </cell>
          <cell r="AA549">
            <v>154.45859766638981</v>
          </cell>
        </row>
        <row r="550">
          <cell r="A550">
            <v>2121000</v>
          </cell>
          <cell r="B550">
            <v>32.006627085437096</v>
          </cell>
          <cell r="C550">
            <v>38.121962255757786</v>
          </cell>
          <cell r="D550">
            <v>2.7298613287366997</v>
          </cell>
          <cell r="E550">
            <v>2.9445854148884503</v>
          </cell>
          <cell r="F550">
            <v>19.403862023110211</v>
          </cell>
          <cell r="G550">
            <v>1.1438873364446545</v>
          </cell>
          <cell r="H550">
            <v>15.278740569019366</v>
          </cell>
          <cell r="I550">
            <v>17.996029774149815</v>
          </cell>
          <cell r="J550">
            <v>9.1023466310428862</v>
          </cell>
          <cell r="K550">
            <v>8.0149979195694279</v>
          </cell>
          <cell r="L550">
            <v>1.6812333387996137</v>
          </cell>
          <cell r="M550">
            <v>0.66246498364423168</v>
          </cell>
          <cell r="N550">
            <v>0.15721120176903441</v>
          </cell>
          <cell r="O550">
            <v>5.935348344766024</v>
          </cell>
          <cell r="P550">
            <v>155.17915820713529</v>
          </cell>
          <cell r="Q550">
            <v>73.163205189597022</v>
          </cell>
          <cell r="R550">
            <v>17.431999999999995</v>
          </cell>
          <cell r="S550">
            <v>0.80286016666666693</v>
          </cell>
          <cell r="T550">
            <v>1.6642756666666667</v>
          </cell>
          <cell r="U550">
            <v>175.07829404046862</v>
          </cell>
          <cell r="V550">
            <v>82.545164564105903</v>
          </cell>
          <cell r="W550">
            <v>2121000</v>
          </cell>
          <cell r="X550">
            <v>82.545164564105903</v>
          </cell>
          <cell r="Y550">
            <v>73.163205189597022</v>
          </cell>
          <cell r="Z550">
            <v>175.07829404046862</v>
          </cell>
          <cell r="AA550">
            <v>155.17915820713529</v>
          </cell>
        </row>
        <row r="551">
          <cell r="A551">
            <v>2131000</v>
          </cell>
          <cell r="B551">
            <v>32.157530560615953</v>
          </cell>
          <cell r="C551">
            <v>38.301698051400216</v>
          </cell>
          <cell r="D551">
            <v>2.7427319620640773</v>
          </cell>
          <cell r="E551">
            <v>2.9584684201448792</v>
          </cell>
          <cell r="F551">
            <v>19.495346521097524</v>
          </cell>
          <cell r="G551">
            <v>1.1486007380387673</v>
          </cell>
          <cell r="H551">
            <v>15.35077612097137</v>
          </cell>
          <cell r="I551">
            <v>18.071743022969606</v>
          </cell>
          <cell r="J551">
            <v>9.1452619852675099</v>
          </cell>
          <cell r="K551">
            <v>8.0527866886385926</v>
          </cell>
          <cell r="L551">
            <v>1.6879018460206947</v>
          </cell>
          <cell r="M551">
            <v>0.66558834518899468</v>
          </cell>
          <cell r="N551">
            <v>0.15795241441292424</v>
          </cell>
          <cell r="O551">
            <v>5.9633320710496927</v>
          </cell>
          <cell r="P551">
            <v>155.89971874788088</v>
          </cell>
          <cell r="Q551">
            <v>73.158009736218162</v>
          </cell>
          <cell r="R551">
            <v>17.431999999999995</v>
          </cell>
          <cell r="S551">
            <v>0.80286016666666693</v>
          </cell>
          <cell r="T551">
            <v>1.6642756666666667</v>
          </cell>
          <cell r="U551">
            <v>175.79885458121421</v>
          </cell>
          <cell r="V551">
            <v>82.495943022625156</v>
          </cell>
          <cell r="W551">
            <v>2131000</v>
          </cell>
          <cell r="X551">
            <v>82.495943022625156</v>
          </cell>
          <cell r="Y551">
            <v>73.158009736218162</v>
          </cell>
          <cell r="Z551">
            <v>175.79885458121421</v>
          </cell>
          <cell r="AA551">
            <v>155.89971874788088</v>
          </cell>
        </row>
        <row r="552">
          <cell r="A552">
            <v>2141000</v>
          </cell>
          <cell r="B552">
            <v>32.308434035794818</v>
          </cell>
          <cell r="C552">
            <v>38.481433847042638</v>
          </cell>
          <cell r="D552">
            <v>2.755602595391454</v>
          </cell>
          <cell r="E552">
            <v>2.9723514254013077</v>
          </cell>
          <cell r="F552">
            <v>19.586831019084844</v>
          </cell>
          <cell r="G552">
            <v>1.1533141396328797</v>
          </cell>
          <cell r="H552">
            <v>15.422811672923368</v>
          </cell>
          <cell r="I552">
            <v>18.147456271789402</v>
          </cell>
          <cell r="J552">
            <v>9.1881773394921389</v>
          </cell>
          <cell r="K552">
            <v>8.0905754577077555</v>
          </cell>
          <cell r="L552">
            <v>1.6945703532417755</v>
          </cell>
          <cell r="M552">
            <v>0.66871170673375779</v>
          </cell>
          <cell r="N552">
            <v>0.15869362705681408</v>
          </cell>
          <cell r="O552">
            <v>5.9913157973333604</v>
          </cell>
          <cell r="P552">
            <v>156.62027928862631</v>
          </cell>
          <cell r="Q552">
            <v>73.152862815799296</v>
          </cell>
          <cell r="R552">
            <v>17.431999999999995</v>
          </cell>
          <cell r="S552">
            <v>0.80286016666666693</v>
          </cell>
          <cell r="T552">
            <v>1.6642756666666667</v>
          </cell>
          <cell r="U552">
            <v>176.51941512195964</v>
          </cell>
          <cell r="V552">
            <v>82.447181280691098</v>
          </cell>
          <cell r="W552">
            <v>2141000</v>
          </cell>
          <cell r="X552">
            <v>82.447181280691098</v>
          </cell>
          <cell r="Y552">
            <v>73.152862815799296</v>
          </cell>
          <cell r="Z552">
            <v>176.51941512195964</v>
          </cell>
          <cell r="AA552">
            <v>156.62027928862631</v>
          </cell>
        </row>
        <row r="553">
          <cell r="A553">
            <v>2151000</v>
          </cell>
          <cell r="B553">
            <v>32.45933751097369</v>
          </cell>
          <cell r="C553">
            <v>38.661169642685053</v>
          </cell>
          <cell r="D553">
            <v>2.7684732287188312</v>
          </cell>
          <cell r="E553">
            <v>2.9862344306577362</v>
          </cell>
          <cell r="F553">
            <v>19.678315517072161</v>
          </cell>
          <cell r="G553">
            <v>1.1580275412269925</v>
          </cell>
          <cell r="H553">
            <v>15.49484722487537</v>
          </cell>
          <cell r="I553">
            <v>18.223169520609193</v>
          </cell>
          <cell r="J553">
            <v>9.2310926937167626</v>
          </cell>
          <cell r="K553">
            <v>8.1283642267769167</v>
          </cell>
          <cell r="L553">
            <v>1.7012388604628568</v>
          </cell>
          <cell r="M553">
            <v>0.67183506827852069</v>
          </cell>
          <cell r="N553">
            <v>0.15943483970070391</v>
          </cell>
          <cell r="O553">
            <v>6.019299523617029</v>
          </cell>
          <cell r="P553">
            <v>157.34083982937182</v>
          </cell>
          <cell r="Q553">
            <v>73.147763751451336</v>
          </cell>
          <cell r="R553">
            <v>17.431999999999995</v>
          </cell>
          <cell r="S553">
            <v>0.80286016666666693</v>
          </cell>
          <cell r="T553">
            <v>1.6642756666666667</v>
          </cell>
          <cell r="U553">
            <v>177.23997566270515</v>
          </cell>
          <cell r="V553">
            <v>82.398872925478912</v>
          </cell>
          <cell r="W553">
            <v>2151000</v>
          </cell>
          <cell r="X553">
            <v>82.398872925478912</v>
          </cell>
          <cell r="Y553">
            <v>73.147763751451336</v>
          </cell>
          <cell r="Z553">
            <v>177.23997566270515</v>
          </cell>
          <cell r="AA553">
            <v>157.34083982937182</v>
          </cell>
        </row>
        <row r="554">
          <cell r="A554">
            <v>2161000</v>
          </cell>
          <cell r="B554">
            <v>32.610240986152547</v>
          </cell>
          <cell r="C554">
            <v>38.840905438327475</v>
          </cell>
          <cell r="D554">
            <v>2.7813438620462088</v>
          </cell>
          <cell r="E554">
            <v>3.0001174359141642</v>
          </cell>
          <cell r="F554">
            <v>19.769800015059481</v>
          </cell>
          <cell r="G554">
            <v>1.1627409428211057</v>
          </cell>
          <cell r="H554">
            <v>15.56688277682737</v>
          </cell>
          <cell r="I554">
            <v>18.298882769428985</v>
          </cell>
          <cell r="J554">
            <v>9.2740080479413862</v>
          </cell>
          <cell r="K554">
            <v>8.1661529958460797</v>
          </cell>
          <cell r="L554">
            <v>1.7079073676839378</v>
          </cell>
          <cell r="M554">
            <v>0.67495842982328369</v>
          </cell>
          <cell r="N554">
            <v>0.16017605234459376</v>
          </cell>
          <cell r="O554">
            <v>6.0472832499006968</v>
          </cell>
          <cell r="P554">
            <v>158.0614003701173</v>
          </cell>
          <cell r="Q554">
            <v>73.142711878814112</v>
          </cell>
          <cell r="R554">
            <v>17.431999999999995</v>
          </cell>
          <cell r="S554">
            <v>0.80286016666666693</v>
          </cell>
          <cell r="T554">
            <v>1.6642756666666667</v>
          </cell>
          <cell r="U554">
            <v>177.96053620345063</v>
          </cell>
          <cell r="V554">
            <v>82.351011662864707</v>
          </cell>
          <cell r="W554">
            <v>2161000</v>
          </cell>
          <cell r="X554">
            <v>82.351011662864707</v>
          </cell>
          <cell r="Y554">
            <v>73.142711878814112</v>
          </cell>
          <cell r="Z554">
            <v>177.96053620345063</v>
          </cell>
          <cell r="AA554">
            <v>158.0614003701173</v>
          </cell>
        </row>
        <row r="555">
          <cell r="A555">
            <v>2171000</v>
          </cell>
          <cell r="B555">
            <v>32.761144461331412</v>
          </cell>
          <cell r="C555">
            <v>39.020641233969904</v>
          </cell>
          <cell r="D555">
            <v>2.7942144953735855</v>
          </cell>
          <cell r="E555">
            <v>3.0140004411705927</v>
          </cell>
          <cell r="F555">
            <v>19.861284513046801</v>
          </cell>
          <cell r="G555">
            <v>1.1674543444152181</v>
          </cell>
          <cell r="H555">
            <v>15.638918328779372</v>
          </cell>
          <cell r="I555">
            <v>18.374596018248781</v>
          </cell>
          <cell r="J555">
            <v>9.3169234021660099</v>
          </cell>
          <cell r="K555">
            <v>8.2039417649152426</v>
          </cell>
          <cell r="L555">
            <v>1.7145758749050188</v>
          </cell>
          <cell r="M555">
            <v>0.67808179136804669</v>
          </cell>
          <cell r="N555">
            <v>0.16091726498848358</v>
          </cell>
          <cell r="O555">
            <v>6.0752669761843654</v>
          </cell>
          <cell r="P555">
            <v>158.78196091086284</v>
          </cell>
          <cell r="Q555">
            <v>73.137706545768239</v>
          </cell>
          <cell r="R555">
            <v>17.431999999999995</v>
          </cell>
          <cell r="S555">
            <v>0.80286016666666693</v>
          </cell>
          <cell r="T555">
            <v>1.6642756666666667</v>
          </cell>
          <cell r="U555">
            <v>178.68109674419617</v>
          </cell>
          <cell r="V555">
            <v>82.303591314691928</v>
          </cell>
          <cell r="W555">
            <v>2171000</v>
          </cell>
          <cell r="X555">
            <v>82.303591314691928</v>
          </cell>
          <cell r="Y555">
            <v>73.137706545768239</v>
          </cell>
          <cell r="Z555">
            <v>178.68109674419617</v>
          </cell>
          <cell r="AA555">
            <v>158.78196091086284</v>
          </cell>
        </row>
        <row r="556">
          <cell r="A556">
            <v>2181000</v>
          </cell>
          <cell r="B556">
            <v>32.912047936510277</v>
          </cell>
          <cell r="C556">
            <v>39.200377029612326</v>
          </cell>
          <cell r="D556">
            <v>2.8070851287009631</v>
          </cell>
          <cell r="E556">
            <v>3.0278834464270203</v>
          </cell>
          <cell r="F556">
            <v>19.952769011034121</v>
          </cell>
          <cell r="G556">
            <v>1.1721677460093309</v>
          </cell>
          <cell r="H556">
            <v>15.71095388073137</v>
          </cell>
          <cell r="I556">
            <v>18.450309267068572</v>
          </cell>
          <cell r="J556">
            <v>9.3598387563906336</v>
          </cell>
          <cell r="K556">
            <v>8.2417305339844038</v>
          </cell>
          <cell r="L556">
            <v>1.7212443821260996</v>
          </cell>
          <cell r="M556">
            <v>0.6812051529128097</v>
          </cell>
          <cell r="N556">
            <v>0.16165847763237343</v>
          </cell>
          <cell r="O556">
            <v>6.1032507024680331</v>
          </cell>
          <cell r="P556">
            <v>159.50252145160835</v>
          </cell>
          <cell r="Q556">
            <v>73.132747112154206</v>
          </cell>
          <cell r="R556">
            <v>17.431999999999995</v>
          </cell>
          <cell r="S556">
            <v>0.80286016666666693</v>
          </cell>
          <cell r="T556">
            <v>1.6642756666666667</v>
          </cell>
          <cell r="U556">
            <v>179.40165728494168</v>
          </cell>
          <cell r="V556">
            <v>82.256605816112639</v>
          </cell>
          <cell r="W556">
            <v>2181000</v>
          </cell>
          <cell r="X556">
            <v>82.256605816112639</v>
          </cell>
          <cell r="Y556">
            <v>73.132747112154206</v>
          </cell>
          <cell r="Z556">
            <v>179.40165728494168</v>
          </cell>
          <cell r="AA556">
            <v>159.50252145160835</v>
          </cell>
        </row>
        <row r="557">
          <cell r="A557">
            <v>2191000</v>
          </cell>
          <cell r="B557">
            <v>33.062951411689134</v>
          </cell>
          <cell r="C557">
            <v>39.380112825254749</v>
          </cell>
          <cell r="D557">
            <v>2.8199557620283402</v>
          </cell>
          <cell r="E557">
            <v>3.0417664516834488</v>
          </cell>
          <cell r="F557">
            <v>20.044253509021441</v>
          </cell>
          <cell r="G557">
            <v>1.176881147603444</v>
          </cell>
          <cell r="H557">
            <v>15.782989432683372</v>
          </cell>
          <cell r="I557">
            <v>18.526022515888364</v>
          </cell>
          <cell r="J557">
            <v>9.402754110615259</v>
          </cell>
          <cell r="K557">
            <v>8.2795193030535685</v>
          </cell>
          <cell r="L557">
            <v>1.7279128893471807</v>
          </cell>
          <cell r="M557">
            <v>0.68432851445757259</v>
          </cell>
          <cell r="N557">
            <v>0.16239969027626328</v>
          </cell>
          <cell r="O557">
            <v>6.1312344287517018</v>
          </cell>
          <cell r="P557">
            <v>160.22308199235385</v>
          </cell>
          <cell r="Q557">
            <v>73.127832949499705</v>
          </cell>
          <cell r="R557">
            <v>17.431999999999995</v>
          </cell>
          <cell r="S557">
            <v>0.80286016666666693</v>
          </cell>
          <cell r="T557">
            <v>1.6642756666666667</v>
          </cell>
          <cell r="U557">
            <v>180.12221782568719</v>
          </cell>
          <cell r="V557">
            <v>82.210049213001909</v>
          </cell>
          <cell r="W557">
            <v>2191000</v>
          </cell>
          <cell r="X557">
            <v>82.210049213001909</v>
          </cell>
          <cell r="Y557">
            <v>73.127832949499705</v>
          </cell>
          <cell r="Z557">
            <v>180.12221782568719</v>
          </cell>
          <cell r="AA557">
            <v>160.22308199235385</v>
          </cell>
        </row>
        <row r="558">
          <cell r="A558">
            <v>2201000</v>
          </cell>
          <cell r="B558">
            <v>33.213854886867999</v>
          </cell>
          <cell r="C558">
            <v>39.559848620897164</v>
          </cell>
          <cell r="D558">
            <v>2.8328263953557169</v>
          </cell>
          <cell r="E558">
            <v>3.0556494569398773</v>
          </cell>
          <cell r="F558">
            <v>20.135738007008754</v>
          </cell>
          <cell r="G558">
            <v>1.1815945491975568</v>
          </cell>
          <cell r="H558">
            <v>15.855024984635374</v>
          </cell>
          <cell r="I558">
            <v>18.60173576470816</v>
          </cell>
          <cell r="J558">
            <v>9.4456694648398845</v>
          </cell>
          <cell r="K558">
            <v>8.3173080721227315</v>
          </cell>
          <cell r="L558">
            <v>1.7345813965682615</v>
          </cell>
          <cell r="M558">
            <v>0.6874518760023357</v>
          </cell>
          <cell r="N558">
            <v>0.1631409029201531</v>
          </cell>
          <cell r="O558">
            <v>6.1592181550353695</v>
          </cell>
          <cell r="P558">
            <v>160.94364253309936</v>
          </cell>
          <cell r="Q558">
            <v>73.122963440753921</v>
          </cell>
          <cell r="R558">
            <v>17.431999999999995</v>
          </cell>
          <cell r="S558">
            <v>0.80286016666666693</v>
          </cell>
          <cell r="T558">
            <v>1.6642756666666667</v>
          </cell>
          <cell r="U558">
            <v>180.8427783664327</v>
          </cell>
          <cell r="V558">
            <v>82.163915659442381</v>
          </cell>
          <cell r="W558">
            <v>2201000</v>
          </cell>
          <cell r="X558">
            <v>82.163915659442381</v>
          </cell>
          <cell r="Y558">
            <v>73.122963440753921</v>
          </cell>
          <cell r="Z558">
            <v>180.8427783664327</v>
          </cell>
          <cell r="AA558">
            <v>160.94364253309936</v>
          </cell>
        </row>
        <row r="559">
          <cell r="A559">
            <v>2211000</v>
          </cell>
          <cell r="B559">
            <v>33.364758362046871</v>
          </cell>
          <cell r="C559">
            <v>39.739584416539593</v>
          </cell>
          <cell r="D559">
            <v>2.8456970286830945</v>
          </cell>
          <cell r="E559">
            <v>3.0695324621963054</v>
          </cell>
          <cell r="F559">
            <v>20.227222504996071</v>
          </cell>
          <cell r="G559">
            <v>1.1863079507916696</v>
          </cell>
          <cell r="H559">
            <v>15.927060536587375</v>
          </cell>
          <cell r="I559">
            <v>18.677449013527951</v>
          </cell>
          <cell r="J559">
            <v>9.4885848190645099</v>
          </cell>
          <cell r="K559">
            <v>8.3550968411918944</v>
          </cell>
          <cell r="L559">
            <v>1.7412499037893423</v>
          </cell>
          <cell r="M559">
            <v>0.69057523754709871</v>
          </cell>
          <cell r="N559">
            <v>0.16388211556404292</v>
          </cell>
          <cell r="O559">
            <v>6.1872018813190381</v>
          </cell>
          <cell r="P559">
            <v>161.66420307384482</v>
          </cell>
          <cell r="Q559">
            <v>73.118137980029317</v>
          </cell>
          <cell r="R559">
            <v>17.431999999999995</v>
          </cell>
          <cell r="S559">
            <v>0.80286016666666693</v>
          </cell>
          <cell r="T559">
            <v>1.6642756666666667</v>
          </cell>
          <cell r="U559">
            <v>181.56333890717815</v>
          </cell>
          <cell r="V559">
            <v>82.118199415277317</v>
          </cell>
          <cell r="W559">
            <v>2211000</v>
          </cell>
          <cell r="X559">
            <v>82.118199415277317</v>
          </cell>
          <cell r="Y559">
            <v>73.118137980029317</v>
          </cell>
          <cell r="Z559">
            <v>181.56333890717815</v>
          </cell>
          <cell r="AA559">
            <v>161.66420307384482</v>
          </cell>
        </row>
        <row r="560">
          <cell r="A560">
            <v>2221000</v>
          </cell>
          <cell r="B560">
            <v>33.515661837225728</v>
          </cell>
          <cell r="C560">
            <v>39.919320212182015</v>
          </cell>
          <cell r="D560">
            <v>2.8585676620104716</v>
          </cell>
          <cell r="E560">
            <v>3.0834154674527339</v>
          </cell>
          <cell r="F560">
            <v>20.318707002983391</v>
          </cell>
          <cell r="G560">
            <v>1.1910213523857824</v>
          </cell>
          <cell r="H560">
            <v>15.999096088539373</v>
          </cell>
          <cell r="I560">
            <v>18.753162262347747</v>
          </cell>
          <cell r="J560">
            <v>9.5315001732891336</v>
          </cell>
          <cell r="K560">
            <v>8.3928856102610574</v>
          </cell>
          <cell r="L560">
            <v>1.7479184110104238</v>
          </cell>
          <cell r="M560">
            <v>0.6936985990918616</v>
          </cell>
          <cell r="N560">
            <v>0.16462332820793277</v>
          </cell>
          <cell r="O560">
            <v>6.2151856076027059</v>
          </cell>
          <cell r="P560">
            <v>162.38476361459041</v>
          </cell>
          <cell r="Q560">
            <v>73.113355972350476</v>
          </cell>
          <cell r="R560">
            <v>17.431999999999995</v>
          </cell>
          <cell r="S560">
            <v>0.80286016666666693</v>
          </cell>
          <cell r="T560">
            <v>1.6642756666666667</v>
          </cell>
          <cell r="U560">
            <v>182.28389944792374</v>
          </cell>
          <cell r="V560">
            <v>82.072894843729742</v>
          </cell>
          <cell r="W560">
            <v>2221000</v>
          </cell>
          <cell r="X560">
            <v>82.072894843729742</v>
          </cell>
          <cell r="Y560">
            <v>73.113355972350476</v>
          </cell>
          <cell r="Z560">
            <v>182.28389944792374</v>
          </cell>
          <cell r="AA560">
            <v>162.38476361459041</v>
          </cell>
        </row>
        <row r="561">
          <cell r="A561">
            <v>2231000</v>
          </cell>
          <cell r="B561">
            <v>33.666565312404593</v>
          </cell>
          <cell r="C561">
            <v>40.099056007824437</v>
          </cell>
          <cell r="D561">
            <v>2.8714382953378488</v>
          </cell>
          <cell r="E561">
            <v>3.0972984727091624</v>
          </cell>
          <cell r="F561">
            <v>20.410191500970708</v>
          </cell>
          <cell r="G561">
            <v>1.1957347539798953</v>
          </cell>
          <cell r="H561">
            <v>16.071131640491377</v>
          </cell>
          <cell r="I561">
            <v>18.828875511167539</v>
          </cell>
          <cell r="J561">
            <v>9.574415527513759</v>
          </cell>
          <cell r="K561">
            <v>8.4306743793302186</v>
          </cell>
          <cell r="L561">
            <v>1.7545869182315046</v>
          </cell>
          <cell r="M561">
            <v>0.69682196063662472</v>
          </cell>
          <cell r="N561">
            <v>0.16536454085182259</v>
          </cell>
          <cell r="O561">
            <v>6.2431693338863745</v>
          </cell>
          <cell r="P561">
            <v>163.10532415533584</v>
          </cell>
          <cell r="Q561">
            <v>73.108616833409158</v>
          </cell>
          <cell r="R561">
            <v>17.431999999999995</v>
          </cell>
          <cell r="S561">
            <v>0.80286016666666693</v>
          </cell>
          <cell r="T561">
            <v>1.6642756666666667</v>
          </cell>
          <cell r="U561">
            <v>183.00445998866917</v>
          </cell>
          <cell r="V561">
            <v>82.027996409085233</v>
          </cell>
          <cell r="W561">
            <v>2231000</v>
          </cell>
          <cell r="X561">
            <v>82.027996409085233</v>
          </cell>
          <cell r="Y561">
            <v>73.108616833409158</v>
          </cell>
          <cell r="Z561">
            <v>183.00445998866917</v>
          </cell>
          <cell r="AA561">
            <v>163.10532415533584</v>
          </cell>
        </row>
        <row r="562">
          <cell r="A562">
            <v>2241000</v>
          </cell>
          <cell r="B562">
            <v>33.817468787583465</v>
          </cell>
          <cell r="C562">
            <v>40.278791803466859</v>
          </cell>
          <cell r="D562">
            <v>2.8843089286652264</v>
          </cell>
          <cell r="E562">
            <v>3.1111814779655909</v>
          </cell>
          <cell r="F562">
            <v>20.501675998958028</v>
          </cell>
          <cell r="G562">
            <v>1.2004481555740076</v>
          </cell>
          <cell r="H562">
            <v>16.143167192443379</v>
          </cell>
          <cell r="I562">
            <v>18.90458875998733</v>
          </cell>
          <cell r="J562">
            <v>9.6173308817383827</v>
          </cell>
          <cell r="K562">
            <v>8.4684631483993833</v>
          </cell>
          <cell r="L562">
            <v>1.7612554254525854</v>
          </cell>
          <cell r="M562">
            <v>0.69994532218138761</v>
          </cell>
          <cell r="N562">
            <v>0.16610575349571247</v>
          </cell>
          <cell r="O562">
            <v>6.2711530601700423</v>
          </cell>
          <cell r="P562">
            <v>163.82588469608135</v>
          </cell>
          <cell r="Q562">
            <v>73.103919989326798</v>
          </cell>
          <cell r="R562">
            <v>17.431999999999995</v>
          </cell>
          <cell r="S562">
            <v>0.80286016666666693</v>
          </cell>
          <cell r="T562">
            <v>1.6642756666666667</v>
          </cell>
          <cell r="U562">
            <v>183.72502052941468</v>
          </cell>
          <cell r="V562">
            <v>81.983498674437598</v>
          </cell>
          <cell r="W562">
            <v>2241000</v>
          </cell>
          <cell r="X562">
            <v>81.983498674437598</v>
          </cell>
          <cell r="Y562">
            <v>73.103919989326798</v>
          </cell>
          <cell r="Z562">
            <v>183.72502052941468</v>
          </cell>
          <cell r="AA562">
            <v>163.82588469608135</v>
          </cell>
        </row>
        <row r="563">
          <cell r="A563">
            <v>2251000</v>
          </cell>
          <cell r="B563">
            <v>33.96837226276233</v>
          </cell>
          <cell r="C563">
            <v>40.458527599109281</v>
          </cell>
          <cell r="D563">
            <v>2.8971795619926035</v>
          </cell>
          <cell r="E563">
            <v>3.1250644832220194</v>
          </cell>
          <cell r="F563">
            <v>20.593160496945348</v>
          </cell>
          <cell r="G563">
            <v>1.2051615571681205</v>
          </cell>
          <cell r="H563">
            <v>16.215202744395377</v>
          </cell>
          <cell r="I563">
            <v>18.980302008807126</v>
          </cell>
          <cell r="J563">
            <v>9.6602462359630064</v>
          </cell>
          <cell r="K563">
            <v>8.5062519174685463</v>
          </cell>
          <cell r="L563">
            <v>1.7679239326736662</v>
          </cell>
          <cell r="M563">
            <v>0.70306868372615061</v>
          </cell>
          <cell r="N563">
            <v>0.16684696613960232</v>
          </cell>
          <cell r="O563">
            <v>6.2991367864537109</v>
          </cell>
          <cell r="P563">
            <v>164.54644523682688</v>
          </cell>
          <cell r="Q563">
            <v>73.099264876422424</v>
          </cell>
          <cell r="R563">
            <v>17.431999999999995</v>
          </cell>
          <cell r="S563">
            <v>0.80286016666666693</v>
          </cell>
          <cell r="T563">
            <v>1.6642756666666667</v>
          </cell>
          <cell r="U563">
            <v>184.44558107016022</v>
          </cell>
          <cell r="V563">
            <v>81.939396299493652</v>
          </cell>
          <cell r="W563">
            <v>2251000</v>
          </cell>
          <cell r="X563">
            <v>81.939396299493652</v>
          </cell>
          <cell r="Y563">
            <v>73.099264876422424</v>
          </cell>
          <cell r="Z563">
            <v>184.44558107016022</v>
          </cell>
          <cell r="AA563">
            <v>164.54644523682688</v>
          </cell>
        </row>
        <row r="564">
          <cell r="A564">
            <v>2261000</v>
          </cell>
          <cell r="B564">
            <v>34.119275737941194</v>
          </cell>
          <cell r="C564">
            <v>40.638263394751704</v>
          </cell>
          <cell r="D564">
            <v>2.9100501953199802</v>
          </cell>
          <cell r="E564">
            <v>3.1389474884784478</v>
          </cell>
          <cell r="F564">
            <v>20.684644994932668</v>
          </cell>
          <cell r="G564">
            <v>1.2098749587622333</v>
          </cell>
          <cell r="H564">
            <v>16.287238296347375</v>
          </cell>
          <cell r="I564">
            <v>19.056015257626918</v>
          </cell>
          <cell r="J564">
            <v>9.7031615901876318</v>
          </cell>
          <cell r="K564">
            <v>8.5440406865377074</v>
          </cell>
          <cell r="L564">
            <v>1.7745924398947472</v>
          </cell>
          <cell r="M564">
            <v>0.70619204527091362</v>
          </cell>
          <cell r="N564">
            <v>0.16758817878349211</v>
          </cell>
          <cell r="O564">
            <v>6.3271205127373786</v>
          </cell>
          <cell r="P564">
            <v>165.26700577757234</v>
          </cell>
          <cell r="Q564">
            <v>73.094650940987322</v>
          </cell>
          <cell r="R564">
            <v>17.431999999999995</v>
          </cell>
          <cell r="S564">
            <v>0.80286016666666693</v>
          </cell>
          <cell r="T564">
            <v>1.6642756666666667</v>
          </cell>
          <cell r="U564">
            <v>185.16614161090567</v>
          </cell>
          <cell r="V564">
            <v>81.895684038436826</v>
          </cell>
          <cell r="W564">
            <v>2261000</v>
          </cell>
          <cell r="X564">
            <v>81.895684038436826</v>
          </cell>
          <cell r="Y564">
            <v>73.094650940987322</v>
          </cell>
          <cell r="Z564">
            <v>185.16614161090567</v>
          </cell>
          <cell r="AA564">
            <v>165.26700577757234</v>
          </cell>
        </row>
        <row r="565">
          <cell r="A565">
            <v>2271000</v>
          </cell>
          <cell r="B565">
            <v>34.270179213120059</v>
          </cell>
          <cell r="C565">
            <v>40.817999190394126</v>
          </cell>
          <cell r="D565">
            <v>2.9229208286473578</v>
          </cell>
          <cell r="E565">
            <v>3.1528304937348763</v>
          </cell>
          <cell r="F565">
            <v>20.776129492919978</v>
          </cell>
          <cell r="G565">
            <v>1.2145883603563461</v>
          </cell>
          <cell r="H565">
            <v>16.359273848299377</v>
          </cell>
          <cell r="I565">
            <v>19.131728506446709</v>
          </cell>
          <cell r="J565">
            <v>9.7460769444122572</v>
          </cell>
          <cell r="K565">
            <v>8.5818294556068704</v>
          </cell>
          <cell r="L565">
            <v>1.7812609471158285</v>
          </cell>
          <cell r="M565">
            <v>0.70931540681567662</v>
          </cell>
          <cell r="N565">
            <v>0.16832939142738196</v>
          </cell>
          <cell r="O565">
            <v>6.3551042390210473</v>
          </cell>
          <cell r="P565">
            <v>165.98756631831793</v>
          </cell>
          <cell r="Q565">
            <v>73.090077639065584</v>
          </cell>
          <cell r="R565">
            <v>17.431999999999995</v>
          </cell>
          <cell r="S565">
            <v>0.80286016666666693</v>
          </cell>
          <cell r="T565">
            <v>1.6642756666666667</v>
          </cell>
          <cell r="U565">
            <v>185.88670215165126</v>
          </cell>
          <cell r="V565">
            <v>81.85235673784733</v>
          </cell>
          <cell r="W565">
            <v>2271000</v>
          </cell>
          <cell r="X565">
            <v>81.85235673784733</v>
          </cell>
          <cell r="Y565">
            <v>73.090077639065584</v>
          </cell>
          <cell r="Z565">
            <v>185.88670215165126</v>
          </cell>
          <cell r="AA565">
            <v>165.98756631831793</v>
          </cell>
        </row>
        <row r="566">
          <cell r="A566">
            <v>2281000</v>
          </cell>
          <cell r="B566">
            <v>34.421082688298924</v>
          </cell>
          <cell r="C566">
            <v>40.997734986036541</v>
          </cell>
          <cell r="D566">
            <v>2.935791461974735</v>
          </cell>
          <cell r="E566">
            <v>3.1667134989913039</v>
          </cell>
          <cell r="F566">
            <v>20.867613990907298</v>
          </cell>
          <cell r="G566">
            <v>1.2193017619504589</v>
          </cell>
          <cell r="H566">
            <v>16.431309400251379</v>
          </cell>
          <cell r="I566">
            <v>19.207441755266505</v>
          </cell>
          <cell r="J566">
            <v>9.7889922986368827</v>
          </cell>
          <cell r="K566">
            <v>8.6196182246760333</v>
          </cell>
          <cell r="L566">
            <v>1.7879294543369095</v>
          </cell>
          <cell r="M566">
            <v>0.71243876836043973</v>
          </cell>
          <cell r="N566">
            <v>0.16907060407127178</v>
          </cell>
          <cell r="O566">
            <v>6.383087965304715</v>
          </cell>
          <cell r="P566">
            <v>166.70812685906338</v>
          </cell>
          <cell r="Q566">
            <v>73.085544436239971</v>
          </cell>
          <cell r="R566">
            <v>17.431999999999995</v>
          </cell>
          <cell r="S566">
            <v>0.80286016666666693</v>
          </cell>
          <cell r="T566">
            <v>1.6642756666666667</v>
          </cell>
          <cell r="U566">
            <v>186.60726269239672</v>
          </cell>
          <cell r="V566">
            <v>81.809409334676332</v>
          </cell>
          <cell r="W566">
            <v>2281000</v>
          </cell>
          <cell r="X566">
            <v>81.809409334676332</v>
          </cell>
          <cell r="Y566">
            <v>73.085544436239971</v>
          </cell>
          <cell r="Z566">
            <v>186.60726269239672</v>
          </cell>
          <cell r="AA566">
            <v>166.70812685906338</v>
          </cell>
        </row>
        <row r="567">
          <cell r="A567">
            <v>2291000</v>
          </cell>
          <cell r="B567">
            <v>34.571986163477781</v>
          </cell>
          <cell r="C567">
            <v>41.17747078167897</v>
          </cell>
          <cell r="D567">
            <v>2.9486620953021121</v>
          </cell>
          <cell r="E567">
            <v>3.1805965042477324</v>
          </cell>
          <cell r="F567">
            <v>20.959098488894618</v>
          </cell>
          <cell r="G567">
            <v>1.2240151635445717</v>
          </cell>
          <cell r="H567">
            <v>16.503344952203381</v>
          </cell>
          <cell r="I567">
            <v>19.283155004086296</v>
          </cell>
          <cell r="J567">
            <v>9.8319076528615064</v>
          </cell>
          <cell r="K567">
            <v>8.6574069937451963</v>
          </cell>
          <cell r="L567">
            <v>1.7945979615579903</v>
          </cell>
          <cell r="M567">
            <v>0.71556212990520263</v>
          </cell>
          <cell r="N567">
            <v>0.16981181671516166</v>
          </cell>
          <cell r="O567">
            <v>6.4110716915883836</v>
          </cell>
          <cell r="P567">
            <v>167.42868739980889</v>
          </cell>
          <cell r="Q567">
            <v>73.081050807424234</v>
          </cell>
          <cell r="R567">
            <v>17.431999999999995</v>
          </cell>
          <cell r="S567">
            <v>0.80286016666666693</v>
          </cell>
          <cell r="T567">
            <v>1.6642756666666667</v>
          </cell>
          <cell r="U567">
            <v>187.32782323314223</v>
          </cell>
          <cell r="V567">
            <v>81.766836854274217</v>
          </cell>
          <cell r="W567">
            <v>2291000</v>
          </cell>
          <cell r="X567">
            <v>81.766836854274217</v>
          </cell>
          <cell r="Y567">
            <v>73.081050807424234</v>
          </cell>
          <cell r="Z567">
            <v>187.32782323314223</v>
          </cell>
          <cell r="AA567">
            <v>167.42868739980889</v>
          </cell>
        </row>
        <row r="568">
          <cell r="A568">
            <v>2301000</v>
          </cell>
          <cell r="B568">
            <v>34.722889638656646</v>
          </cell>
          <cell r="C568">
            <v>41.357206577321399</v>
          </cell>
          <cell r="D568">
            <v>2.9615327286294892</v>
          </cell>
          <cell r="E568">
            <v>3.1944795095041609</v>
          </cell>
          <cell r="F568">
            <v>21.050582986881938</v>
          </cell>
          <cell r="G568">
            <v>1.2287285651386846</v>
          </cell>
          <cell r="H568">
            <v>16.575380504155383</v>
          </cell>
          <cell r="I568">
            <v>19.358868252906088</v>
          </cell>
          <cell r="J568">
            <v>9.87482300708613</v>
          </cell>
          <cell r="K568">
            <v>8.6951957628143592</v>
          </cell>
          <cell r="L568">
            <v>1.8012664687790714</v>
          </cell>
          <cell r="M568">
            <v>0.71868549144996574</v>
          </cell>
          <cell r="N568">
            <v>0.17055302935905148</v>
          </cell>
          <cell r="O568">
            <v>6.4390554178720514</v>
          </cell>
          <cell r="P568">
            <v>168.1492479405544</v>
          </cell>
          <cell r="Q568">
            <v>73.076596236659881</v>
          </cell>
          <cell r="R568">
            <v>17.431999999999995</v>
          </cell>
          <cell r="S568">
            <v>0.80286016666666693</v>
          </cell>
          <cell r="T568">
            <v>1.6642756666666667</v>
          </cell>
          <cell r="U568">
            <v>188.04838377388774</v>
          </cell>
          <cell r="V568">
            <v>81.724634408469242</v>
          </cell>
          <cell r="W568">
            <v>2301000</v>
          </cell>
          <cell r="X568">
            <v>81.724634408469242</v>
          </cell>
          <cell r="Y568">
            <v>73.076596236659881</v>
          </cell>
          <cell r="Z568">
            <v>188.04838377388774</v>
          </cell>
          <cell r="AA568">
            <v>168.1492479405544</v>
          </cell>
        </row>
        <row r="569">
          <cell r="A569">
            <v>2311000</v>
          </cell>
          <cell r="B569">
            <v>34.873793113835511</v>
          </cell>
          <cell r="C569">
            <v>41.536942372963807</v>
          </cell>
          <cell r="D569">
            <v>2.9744033619568664</v>
          </cell>
          <cell r="E569">
            <v>3.208362514760589</v>
          </cell>
          <cell r="F569">
            <v>21.142067484869255</v>
          </cell>
          <cell r="G569">
            <v>1.2334419667327969</v>
          </cell>
          <cell r="H569">
            <v>16.647416056107382</v>
          </cell>
          <cell r="I569">
            <v>19.434581501725884</v>
          </cell>
          <cell r="J569">
            <v>9.9177383613107555</v>
          </cell>
          <cell r="K569">
            <v>8.7329845318835222</v>
          </cell>
          <cell r="L569">
            <v>1.8079349760001524</v>
          </cell>
          <cell r="M569">
            <v>0.72180885299472863</v>
          </cell>
          <cell r="N569">
            <v>0.1712942420029413</v>
          </cell>
          <cell r="O569">
            <v>6.46703914415572</v>
          </cell>
          <cell r="P569">
            <v>168.86980848129997</v>
          </cell>
          <cell r="Q569">
            <v>73.072180216919079</v>
          </cell>
          <cell r="R569">
            <v>17.431999999999995</v>
          </cell>
          <cell r="S569">
            <v>0.80286016666666693</v>
          </cell>
          <cell r="T569">
            <v>1.6642756666666667</v>
          </cell>
          <cell r="U569">
            <v>188.7689443146333</v>
          </cell>
          <cell r="V569">
            <v>81.682797193696786</v>
          </cell>
          <cell r="W569">
            <v>2311000</v>
          </cell>
          <cell r="X569">
            <v>81.682797193696786</v>
          </cell>
          <cell r="Y569">
            <v>73.072180216919079</v>
          </cell>
          <cell r="Z569">
            <v>188.7689443146333</v>
          </cell>
          <cell r="AA569">
            <v>168.86980848129997</v>
          </cell>
        </row>
        <row r="570">
          <cell r="A570">
            <v>2321000</v>
          </cell>
          <cell r="B570">
            <v>35.024696589014376</v>
          </cell>
          <cell r="C570">
            <v>41.716678168606229</v>
          </cell>
          <cell r="D570">
            <v>2.9872739952842435</v>
          </cell>
          <cell r="E570">
            <v>3.2222455200170175</v>
          </cell>
          <cell r="F570">
            <v>21.233551982856575</v>
          </cell>
          <cell r="G570">
            <v>1.2381553683269098</v>
          </cell>
          <cell r="H570">
            <v>16.719451608059384</v>
          </cell>
          <cell r="I570">
            <v>19.510294750545675</v>
          </cell>
          <cell r="J570">
            <v>9.9606537155353791</v>
          </cell>
          <cell r="K570">
            <v>8.7707733009526851</v>
          </cell>
          <cell r="L570">
            <v>1.8146034832212332</v>
          </cell>
          <cell r="M570">
            <v>0.72493221453949175</v>
          </cell>
          <cell r="N570">
            <v>0.17203545464683115</v>
          </cell>
          <cell r="O570">
            <v>6.4950228704393878</v>
          </cell>
          <cell r="P570">
            <v>169.59036902204539</v>
          </cell>
          <cell r="Q570">
            <v>73.06780224991185</v>
          </cell>
          <cell r="R570">
            <v>17.431999999999995</v>
          </cell>
          <cell r="S570">
            <v>0.80286016666666693</v>
          </cell>
          <cell r="T570">
            <v>1.6642756666666667</v>
          </cell>
          <cell r="U570">
            <v>189.48950485537873</v>
          </cell>
          <cell r="V570">
            <v>81.641320489176522</v>
          </cell>
          <cell r="W570">
            <v>2321000</v>
          </cell>
          <cell r="X570">
            <v>81.641320489176522</v>
          </cell>
          <cell r="Y570">
            <v>73.06780224991185</v>
          </cell>
          <cell r="Z570">
            <v>189.48950485537873</v>
          </cell>
          <cell r="AA570">
            <v>169.59036902204539</v>
          </cell>
        </row>
        <row r="571">
          <cell r="A571">
            <v>2331000</v>
          </cell>
          <cell r="B571">
            <v>35.17560006419324</v>
          </cell>
          <cell r="C571">
            <v>41.896413964248659</v>
          </cell>
          <cell r="D571">
            <v>3.0001446286116207</v>
          </cell>
          <cell r="E571">
            <v>3.236128525273446</v>
          </cell>
          <cell r="F571">
            <v>21.325036480843899</v>
          </cell>
          <cell r="G571">
            <v>1.2428687699210228</v>
          </cell>
          <cell r="H571">
            <v>16.791487160011386</v>
          </cell>
          <cell r="I571">
            <v>19.586007999365464</v>
          </cell>
          <cell r="J571">
            <v>10.003569069760006</v>
          </cell>
          <cell r="K571">
            <v>8.8085620700218481</v>
          </cell>
          <cell r="L571">
            <v>1.8212719904423145</v>
          </cell>
          <cell r="M571">
            <v>0.72805557608425464</v>
          </cell>
          <cell r="N571">
            <v>0.17277666729072097</v>
          </cell>
          <cell r="O571">
            <v>6.5230065967230564</v>
          </cell>
          <cell r="P571">
            <v>170.31092956279093</v>
          </cell>
          <cell r="Q571">
            <v>73.063461845899155</v>
          </cell>
          <cell r="R571">
            <v>17.431999999999995</v>
          </cell>
          <cell r="S571">
            <v>0.80286016666666693</v>
          </cell>
          <cell r="T571">
            <v>1.6642756666666667</v>
          </cell>
          <cell r="U571">
            <v>190.21006539612426</v>
          </cell>
          <cell r="V571">
            <v>81.600199655136961</v>
          </cell>
          <cell r="W571">
            <v>2331000</v>
          </cell>
          <cell r="X571">
            <v>81.600199655136961</v>
          </cell>
          <cell r="Y571">
            <v>73.063461845899155</v>
          </cell>
          <cell r="Z571">
            <v>190.21006539612426</v>
          </cell>
          <cell r="AA571">
            <v>170.31092956279093</v>
          </cell>
        </row>
        <row r="572">
          <cell r="A572">
            <v>2341000</v>
          </cell>
          <cell r="B572">
            <v>35.326503539372105</v>
          </cell>
          <cell r="C572">
            <v>42.076149759891088</v>
          </cell>
          <cell r="D572">
            <v>3.0130152619389978</v>
          </cell>
          <cell r="E572">
            <v>3.250011530529874</v>
          </cell>
          <cell r="F572">
            <v>21.416520978831205</v>
          </cell>
          <cell r="G572">
            <v>1.2475821715151356</v>
          </cell>
          <cell r="H572">
            <v>16.86352271196338</v>
          </cell>
          <cell r="I572">
            <v>19.661721248185263</v>
          </cell>
          <cell r="J572">
            <v>10.04648442398463</v>
          </cell>
          <cell r="K572">
            <v>8.8463508390910093</v>
          </cell>
          <cell r="L572">
            <v>1.8279404976633955</v>
          </cell>
          <cell r="M572">
            <v>0.73117893762901764</v>
          </cell>
          <cell r="N572">
            <v>0.17351787993461082</v>
          </cell>
          <cell r="O572">
            <v>6.5509903230067241</v>
          </cell>
          <cell r="P572">
            <v>171.03149010353644</v>
          </cell>
          <cell r="Q572">
            <v>73.059158523509794</v>
          </cell>
          <cell r="R572">
            <v>17.431999999999995</v>
          </cell>
          <cell r="S572">
            <v>0.80286016666666693</v>
          </cell>
          <cell r="T572">
            <v>1.6642756666666667</v>
          </cell>
          <cell r="U572">
            <v>190.93062593686977</v>
          </cell>
          <cell r="V572">
            <v>81.559430131084909</v>
          </cell>
          <cell r="W572">
            <v>2341000</v>
          </cell>
          <cell r="X572">
            <v>81.559430131084909</v>
          </cell>
          <cell r="Y572">
            <v>73.059158523509794</v>
          </cell>
          <cell r="Z572">
            <v>190.93062593686977</v>
          </cell>
          <cell r="AA572">
            <v>171.03149010353644</v>
          </cell>
        </row>
        <row r="573">
          <cell r="A573">
            <v>2351000</v>
          </cell>
          <cell r="B573">
            <v>35.47740701455097</v>
          </cell>
          <cell r="C573">
            <v>42.25588555553351</v>
          </cell>
          <cell r="D573">
            <v>3.025885895266375</v>
          </cell>
          <cell r="E573">
            <v>3.2638945357863025</v>
          </cell>
          <cell r="F573">
            <v>21.508005476818528</v>
          </cell>
          <cell r="G573">
            <v>1.2522955731092484</v>
          </cell>
          <cell r="H573">
            <v>16.935558263915386</v>
          </cell>
          <cell r="I573">
            <v>19.737434497005051</v>
          </cell>
          <cell r="J573">
            <v>10.089399778209254</v>
          </cell>
          <cell r="K573">
            <v>8.884139608160174</v>
          </cell>
          <cell r="L573">
            <v>1.8346090048844763</v>
          </cell>
          <cell r="M573">
            <v>0.73430229917378076</v>
          </cell>
          <cell r="N573">
            <v>0.17425909257850067</v>
          </cell>
          <cell r="O573">
            <v>6.5789740492903928</v>
          </cell>
          <cell r="P573">
            <v>171.75205064428192</v>
          </cell>
          <cell r="Q573">
            <v>73.054891809562704</v>
          </cell>
          <cell r="R573">
            <v>17.431999999999995</v>
          </cell>
          <cell r="S573">
            <v>0.80286016666666693</v>
          </cell>
          <cell r="T573">
            <v>1.6642756666666667</v>
          </cell>
          <cell r="U573">
            <v>191.65118647761525</v>
          </cell>
          <cell r="V573">
            <v>81.519007434119629</v>
          </cell>
          <cell r="W573">
            <v>2351000</v>
          </cell>
          <cell r="X573">
            <v>81.519007434119629</v>
          </cell>
          <cell r="Y573">
            <v>73.054891809562704</v>
          </cell>
          <cell r="Z573">
            <v>191.65118647761525</v>
          </cell>
          <cell r="AA573">
            <v>171.75205064428192</v>
          </cell>
        </row>
        <row r="574">
          <cell r="A574">
            <v>2361000</v>
          </cell>
          <cell r="B574">
            <v>35.628310489729834</v>
          </cell>
          <cell r="C574">
            <v>42.435621351175925</v>
          </cell>
          <cell r="D574">
            <v>3.0387565285937526</v>
          </cell>
          <cell r="E574">
            <v>3.277777541042731</v>
          </cell>
          <cell r="F574">
            <v>21.599489974805849</v>
          </cell>
          <cell r="G574">
            <v>1.2570089747033613</v>
          </cell>
          <cell r="H574">
            <v>17.007593815867384</v>
          </cell>
          <cell r="I574">
            <v>19.81314774582485</v>
          </cell>
          <cell r="J574">
            <v>10.132315132433877</v>
          </cell>
          <cell r="K574">
            <v>8.9219283772293352</v>
          </cell>
          <cell r="L574">
            <v>1.8412775121055573</v>
          </cell>
          <cell r="M574">
            <v>0.73742566071854365</v>
          </cell>
          <cell r="N574">
            <v>0.17500030522239049</v>
          </cell>
          <cell r="O574">
            <v>6.6069577755740605</v>
          </cell>
          <cell r="P574">
            <v>172.47261118502746</v>
          </cell>
          <cell r="Q574">
            <v>73.050661238893454</v>
          </cell>
          <cell r="R574">
            <v>17.431999999999995</v>
          </cell>
          <cell r="S574">
            <v>0.80286016666666693</v>
          </cell>
          <cell r="T574">
            <v>1.6642756666666667</v>
          </cell>
          <cell r="U574">
            <v>192.37174701836079</v>
          </cell>
          <cell r="V574">
            <v>81.478927157289618</v>
          </cell>
          <cell r="W574">
            <v>2361000</v>
          </cell>
          <cell r="X574">
            <v>81.478927157289618</v>
          </cell>
          <cell r="Y574">
            <v>73.050661238893454</v>
          </cell>
          <cell r="Z574">
            <v>192.37174701836079</v>
          </cell>
          <cell r="AA574">
            <v>172.47261118502746</v>
          </cell>
        </row>
        <row r="575">
          <cell r="A575">
            <v>2371000</v>
          </cell>
          <cell r="B575">
            <v>35.779213964908699</v>
          </cell>
          <cell r="C575">
            <v>42.615357146818354</v>
          </cell>
          <cell r="D575">
            <v>3.0516271619211293</v>
          </cell>
          <cell r="E575">
            <v>3.2916605462991591</v>
          </cell>
          <cell r="F575">
            <v>21.690974472793165</v>
          </cell>
          <cell r="G575">
            <v>1.2617223762974741</v>
          </cell>
          <cell r="H575">
            <v>17.079629367819386</v>
          </cell>
          <cell r="I575">
            <v>19.888860994644638</v>
          </cell>
          <cell r="J575">
            <v>10.175230486658503</v>
          </cell>
          <cell r="K575">
            <v>8.9597171462984981</v>
          </cell>
          <cell r="L575">
            <v>1.8479460193266384</v>
          </cell>
          <cell r="M575">
            <v>0.74054902226330666</v>
          </cell>
          <cell r="N575">
            <v>0.17574151786628034</v>
          </cell>
          <cell r="O575">
            <v>6.6349415018577291</v>
          </cell>
          <cell r="P575">
            <v>173.19317172577291</v>
          </cell>
          <cell r="Q575">
            <v>73.046466354185114</v>
          </cell>
          <cell r="R575">
            <v>17.431999999999995</v>
          </cell>
          <cell r="S575">
            <v>0.80286016666666693</v>
          </cell>
          <cell r="T575">
            <v>1.6642756666666667</v>
          </cell>
          <cell r="U575">
            <v>193.09230755910625</v>
          </cell>
          <cell r="V575">
            <v>81.439184967990826</v>
          </cell>
          <cell r="W575">
            <v>2371000</v>
          </cell>
          <cell r="X575">
            <v>81.439184967990826</v>
          </cell>
          <cell r="Y575">
            <v>73.046466354185114</v>
          </cell>
          <cell r="Z575">
            <v>193.09230755910625</v>
          </cell>
          <cell r="AA575">
            <v>173.19317172577291</v>
          </cell>
        </row>
        <row r="576">
          <cell r="A576">
            <v>2381000</v>
          </cell>
          <cell r="B576">
            <v>35.930117440087564</v>
          </cell>
          <cell r="C576">
            <v>42.795092942460776</v>
          </cell>
          <cell r="D576">
            <v>3.0644977952485064</v>
          </cell>
          <cell r="E576">
            <v>3.3055435515555875</v>
          </cell>
          <cell r="F576">
            <v>21.782458970780485</v>
          </cell>
          <cell r="G576">
            <v>1.2664357778915865</v>
          </cell>
          <cell r="H576">
            <v>17.151664919771388</v>
          </cell>
          <cell r="I576">
            <v>19.964574243464433</v>
          </cell>
          <cell r="J576">
            <v>10.218145840883128</v>
          </cell>
          <cell r="K576">
            <v>8.9975059153676611</v>
          </cell>
          <cell r="L576">
            <v>1.8546145265477194</v>
          </cell>
          <cell r="M576">
            <v>0.74367238380806966</v>
          </cell>
          <cell r="N576">
            <v>0.17648273051017016</v>
          </cell>
          <cell r="O576">
            <v>6.6629252281413969</v>
          </cell>
          <cell r="P576">
            <v>173.91373226651851</v>
          </cell>
          <cell r="Q576">
            <v>73.042306705803654</v>
          </cell>
          <cell r="R576">
            <v>17.431999999999995</v>
          </cell>
          <cell r="S576">
            <v>0.80286016666666693</v>
          </cell>
          <cell r="T576">
            <v>1.6642756666666667</v>
          </cell>
          <cell r="U576">
            <v>193.81286809985184</v>
          </cell>
          <cell r="V576">
            <v>81.399776606405652</v>
          </cell>
          <cell r="W576">
            <v>2381000</v>
          </cell>
          <cell r="X576">
            <v>81.399776606405652</v>
          </cell>
          <cell r="Y576">
            <v>73.042306705803654</v>
          </cell>
          <cell r="Z576">
            <v>193.81286809985184</v>
          </cell>
          <cell r="AA576">
            <v>173.91373226651851</v>
          </cell>
        </row>
        <row r="577">
          <cell r="A577">
            <v>2391000</v>
          </cell>
          <cell r="B577">
            <v>36.081020915266421</v>
          </cell>
          <cell r="C577">
            <v>42.974828738103199</v>
          </cell>
          <cell r="D577">
            <v>3.0773684285758836</v>
          </cell>
          <cell r="E577">
            <v>3.319426556812016</v>
          </cell>
          <cell r="F577">
            <v>21.873943468767806</v>
          </cell>
          <cell r="G577">
            <v>1.2711491794856993</v>
          </cell>
          <cell r="H577">
            <v>17.223700471723387</v>
          </cell>
          <cell r="I577">
            <v>20.040287492284225</v>
          </cell>
          <cell r="J577">
            <v>10.261061195107752</v>
          </cell>
          <cell r="K577">
            <v>9.035294684436824</v>
          </cell>
          <cell r="L577">
            <v>1.8612830337688002</v>
          </cell>
          <cell r="M577">
            <v>0.74679574535283255</v>
          </cell>
          <cell r="N577">
            <v>0.17722394315405998</v>
          </cell>
          <cell r="O577">
            <v>6.6909089544250655</v>
          </cell>
          <cell r="P577">
            <v>174.63429280726396</v>
          </cell>
          <cell r="Q577">
            <v>73.038181851636949</v>
          </cell>
          <cell r="R577">
            <v>17.431999999999995</v>
          </cell>
          <cell r="S577">
            <v>0.80286016666666693</v>
          </cell>
          <cell r="T577">
            <v>1.6642756666666667</v>
          </cell>
          <cell r="U577">
            <v>194.53342864059729</v>
          </cell>
          <cell r="V577">
            <v>81.360697883980464</v>
          </cell>
          <cell r="W577">
            <v>2391000</v>
          </cell>
          <cell r="X577">
            <v>81.360697883980464</v>
          </cell>
          <cell r="Y577">
            <v>73.038181851636949</v>
          </cell>
          <cell r="Z577">
            <v>194.53342864059729</v>
          </cell>
          <cell r="AA577">
            <v>174.63429280726396</v>
          </cell>
        </row>
        <row r="578">
          <cell r="A578">
            <v>2401000</v>
          </cell>
          <cell r="B578">
            <v>36.231924390445286</v>
          </cell>
          <cell r="C578">
            <v>43.154564533745621</v>
          </cell>
          <cell r="D578">
            <v>3.0902390619032607</v>
          </cell>
          <cell r="E578">
            <v>3.3333095620684441</v>
          </cell>
          <cell r="F578">
            <v>21.965427966755122</v>
          </cell>
          <cell r="G578">
            <v>1.2758625810798121</v>
          </cell>
          <cell r="H578">
            <v>17.295736023675389</v>
          </cell>
          <cell r="I578">
            <v>20.11600074110402</v>
          </cell>
          <cell r="J578">
            <v>10.303976549332377</v>
          </cell>
          <cell r="K578">
            <v>9.073083453505987</v>
          </cell>
          <cell r="L578">
            <v>1.8679515409898813</v>
          </cell>
          <cell r="M578">
            <v>0.74991910689759567</v>
          </cell>
          <cell r="N578">
            <v>0.17796515579794986</v>
          </cell>
          <cell r="O578">
            <v>6.7188926807087332</v>
          </cell>
          <cell r="P578">
            <v>175.35485334800947</v>
          </cell>
          <cell r="Q578">
            <v>73.034091356938561</v>
          </cell>
          <cell r="R578">
            <v>17.431999999999995</v>
          </cell>
          <cell r="S578">
            <v>0.80286016666666693</v>
          </cell>
          <cell r="T578">
            <v>1.6642756666666667</v>
          </cell>
          <cell r="U578">
            <v>195.2539891813428</v>
          </cell>
          <cell r="V578">
            <v>81.321944681942028</v>
          </cell>
          <cell r="W578">
            <v>2401000</v>
          </cell>
          <cell r="X578">
            <v>81.321944681942028</v>
          </cell>
          <cell r="Y578">
            <v>73.034091356938561</v>
          </cell>
          <cell r="Z578">
            <v>195.2539891813428</v>
          </cell>
          <cell r="AA578">
            <v>175.35485334800947</v>
          </cell>
        </row>
        <row r="579">
          <cell r="A579">
            <v>2411000</v>
          </cell>
          <cell r="B579">
            <v>36.382827865624151</v>
          </cell>
          <cell r="C579">
            <v>43.33430032938805</v>
          </cell>
          <cell r="D579">
            <v>3.1031096952306378</v>
          </cell>
          <cell r="E579">
            <v>3.3471925673248726</v>
          </cell>
          <cell r="F579">
            <v>22.056912464742435</v>
          </cell>
          <cell r="G579">
            <v>1.2805759826739254</v>
          </cell>
          <cell r="H579">
            <v>17.36777157562739</v>
          </cell>
          <cell r="I579">
            <v>20.191713989923809</v>
          </cell>
          <cell r="J579">
            <v>10.346891903557001</v>
          </cell>
          <cell r="K579">
            <v>9.1108722225751499</v>
          </cell>
          <cell r="L579">
            <v>1.8746200482109623</v>
          </cell>
          <cell r="M579">
            <v>0.75304246844235867</v>
          </cell>
          <cell r="N579">
            <v>0.17870636844183968</v>
          </cell>
          <cell r="O579">
            <v>6.7468764069924019</v>
          </cell>
          <cell r="P579">
            <v>176.07541388875501</v>
          </cell>
          <cell r="Q579">
            <v>73.030034794174625</v>
          </cell>
          <cell r="R579">
            <v>17.431999999999995</v>
          </cell>
          <cell r="S579">
            <v>0.80286016666666693</v>
          </cell>
          <cell r="T579">
            <v>1.6642756666666667</v>
          </cell>
          <cell r="U579">
            <v>195.97454972208834</v>
          </cell>
          <cell r="V579">
            <v>81.283512949849992</v>
          </cell>
          <cell r="W579">
            <v>2411000</v>
          </cell>
          <cell r="X579">
            <v>81.283512949849992</v>
          </cell>
          <cell r="Y579">
            <v>73.030034794174625</v>
          </cell>
          <cell r="Z579">
            <v>195.97454972208834</v>
          </cell>
          <cell r="AA579">
            <v>176.07541388875501</v>
          </cell>
        </row>
        <row r="580">
          <cell r="A580">
            <v>2421000</v>
          </cell>
          <cell r="B580">
            <v>36.533731340803016</v>
          </cell>
          <cell r="C580">
            <v>43.514036125030465</v>
          </cell>
          <cell r="D580">
            <v>3.115980328558015</v>
          </cell>
          <cell r="E580">
            <v>3.3610755725813011</v>
          </cell>
          <cell r="F580">
            <v>22.148396962729755</v>
          </cell>
          <cell r="G580">
            <v>1.2852893842680377</v>
          </cell>
          <cell r="H580">
            <v>17.439807127579392</v>
          </cell>
          <cell r="I580">
            <v>20.267427238743608</v>
          </cell>
          <cell r="J580">
            <v>10.389807257781628</v>
          </cell>
          <cell r="K580">
            <v>9.1486609916443129</v>
          </cell>
          <cell r="L580">
            <v>1.8812885554320429</v>
          </cell>
          <cell r="M580">
            <v>0.75616582998712167</v>
          </cell>
          <cell r="N580">
            <v>0.17944758108572953</v>
          </cell>
          <cell r="O580">
            <v>6.7748601332760696</v>
          </cell>
          <cell r="P580">
            <v>176.79597442950046</v>
          </cell>
          <cell r="Q580">
            <v>73.026011742875042</v>
          </cell>
          <cell r="R580">
            <v>17.431999999999995</v>
          </cell>
          <cell r="S580">
            <v>0.80286016666666693</v>
          </cell>
          <cell r="T580">
            <v>1.6642756666666667</v>
          </cell>
          <cell r="U580">
            <v>196.69511026283379</v>
          </cell>
          <cell r="V580">
            <v>81.245398704185789</v>
          </cell>
          <cell r="W580">
            <v>2421000</v>
          </cell>
          <cell r="X580">
            <v>81.245398704185789</v>
          </cell>
          <cell r="Y580">
            <v>73.026011742875042</v>
          </cell>
          <cell r="Z580">
            <v>196.69511026283379</v>
          </cell>
          <cell r="AA580">
            <v>176.79597442950046</v>
          </cell>
        </row>
        <row r="581">
          <cell r="A581">
            <v>2431000</v>
          </cell>
          <cell r="B581">
            <v>36.68463481598188</v>
          </cell>
          <cell r="C581">
            <v>43.693771920672887</v>
          </cell>
          <cell r="D581">
            <v>3.1288509618853926</v>
          </cell>
          <cell r="E581">
            <v>3.3749585778377291</v>
          </cell>
          <cell r="F581">
            <v>22.239881460717076</v>
          </cell>
          <cell r="G581">
            <v>1.2900027858621506</v>
          </cell>
          <cell r="H581">
            <v>17.511842679531391</v>
          </cell>
          <cell r="I581">
            <v>20.343140487563396</v>
          </cell>
          <cell r="J581">
            <v>10.432722612006252</v>
          </cell>
          <cell r="K581">
            <v>9.1864497607134759</v>
          </cell>
          <cell r="L581">
            <v>1.8879570626531239</v>
          </cell>
          <cell r="M581">
            <v>0.75928919153188468</v>
          </cell>
          <cell r="N581">
            <v>0.18018879372961932</v>
          </cell>
          <cell r="O581">
            <v>6.8028438595597382</v>
          </cell>
          <cell r="P581">
            <v>177.51653497024603</v>
          </cell>
          <cell r="Q581">
            <v>73.022021789488278</v>
          </cell>
          <cell r="R581">
            <v>17.431999999999995</v>
          </cell>
          <cell r="S581">
            <v>0.80286016666666693</v>
          </cell>
          <cell r="T581">
            <v>1.6642756666666667</v>
          </cell>
          <cell r="U581">
            <v>197.41567080357936</v>
          </cell>
          <cell r="V581">
            <v>81.207598026976285</v>
          </cell>
          <cell r="W581">
            <v>2431000</v>
          </cell>
          <cell r="X581">
            <v>81.207598026976285</v>
          </cell>
          <cell r="Y581">
            <v>73.022021789488278</v>
          </cell>
          <cell r="Z581">
            <v>197.41567080357936</v>
          </cell>
          <cell r="AA581">
            <v>177.51653497024603</v>
          </cell>
        </row>
        <row r="582">
          <cell r="A582">
            <v>2441000</v>
          </cell>
          <cell r="B582">
            <v>36.835538291160745</v>
          </cell>
          <cell r="C582">
            <v>43.873507716315309</v>
          </cell>
          <cell r="D582">
            <v>3.1417215952127693</v>
          </cell>
          <cell r="E582">
            <v>3.3888415830941576</v>
          </cell>
          <cell r="F582">
            <v>22.331365958704392</v>
          </cell>
          <cell r="G582">
            <v>1.2947161874562634</v>
          </cell>
          <cell r="H582">
            <v>17.583878231483393</v>
          </cell>
          <cell r="I582">
            <v>20.418853736383191</v>
          </cell>
          <cell r="J582">
            <v>10.475637966230877</v>
          </cell>
          <cell r="K582">
            <v>9.224238529782637</v>
          </cell>
          <cell r="L582">
            <v>1.8946255698742052</v>
          </cell>
          <cell r="M582">
            <v>0.76241255307664768</v>
          </cell>
          <cell r="N582">
            <v>0.18093000637350917</v>
          </cell>
          <cell r="O582">
            <v>6.830827585843406</v>
          </cell>
          <cell r="P582">
            <v>178.23709551099145</v>
          </cell>
          <cell r="Q582">
            <v>73.018064527239432</v>
          </cell>
          <cell r="R582">
            <v>17.431999999999995</v>
          </cell>
          <cell r="S582">
            <v>0.80286016666666693</v>
          </cell>
          <cell r="T582">
            <v>1.6642756666666667</v>
          </cell>
          <cell r="U582">
            <v>198.13623134432478</v>
          </cell>
          <cell r="V582">
            <v>81.17010706445096</v>
          </cell>
          <cell r="W582">
            <v>2441000</v>
          </cell>
          <cell r="X582">
            <v>81.17010706445096</v>
          </cell>
          <cell r="Y582">
            <v>73.018064527239432</v>
          </cell>
          <cell r="Z582">
            <v>198.13623134432478</v>
          </cell>
          <cell r="AA582">
            <v>178.23709551099145</v>
          </cell>
        </row>
        <row r="583">
          <cell r="A583">
            <v>2451000</v>
          </cell>
          <cell r="B583">
            <v>36.98644176633961</v>
          </cell>
          <cell r="C583">
            <v>44.053243511957724</v>
          </cell>
          <cell r="D583">
            <v>3.1545922285401464</v>
          </cell>
          <cell r="E583">
            <v>3.4027245883505861</v>
          </cell>
          <cell r="F583">
            <v>22.422850456691712</v>
          </cell>
          <cell r="G583">
            <v>1.2994295890503762</v>
          </cell>
          <cell r="H583">
            <v>17.655913783435395</v>
          </cell>
          <cell r="I583">
            <v>20.494566985202983</v>
          </cell>
          <cell r="J583">
            <v>10.518553320455501</v>
          </cell>
          <cell r="K583">
            <v>9.2620272988518018</v>
          </cell>
          <cell r="L583">
            <v>1.9012940770952864</v>
          </cell>
          <cell r="M583">
            <v>0.76553591462141057</v>
          </cell>
          <cell r="N583">
            <v>0.18167121901739902</v>
          </cell>
          <cell r="O583">
            <v>6.8588113121270746</v>
          </cell>
          <cell r="P583">
            <v>178.95765605173702</v>
          </cell>
          <cell r="Q583">
            <v>73.014139555992259</v>
          </cell>
          <cell r="R583">
            <v>17.431999999999995</v>
          </cell>
          <cell r="S583">
            <v>0.80286016666666693</v>
          </cell>
          <cell r="T583">
            <v>1.6642756666666667</v>
          </cell>
          <cell r="U583">
            <v>198.85679188507035</v>
          </cell>
          <cell r="V583">
            <v>81.132922025732498</v>
          </cell>
          <cell r="W583">
            <v>2451000</v>
          </cell>
          <cell r="X583">
            <v>81.132922025732498</v>
          </cell>
          <cell r="Y583">
            <v>73.014139555992259</v>
          </cell>
          <cell r="Z583">
            <v>198.85679188507035</v>
          </cell>
          <cell r="AA583">
            <v>178.95765605173702</v>
          </cell>
        </row>
        <row r="584">
          <cell r="A584">
            <v>2461000</v>
          </cell>
          <cell r="B584">
            <v>37.137345241518474</v>
          </cell>
          <cell r="C584">
            <v>44.232979307600154</v>
          </cell>
          <cell r="D584">
            <v>3.167462861867524</v>
          </cell>
          <cell r="E584">
            <v>3.4166075936070142</v>
          </cell>
          <cell r="F584">
            <v>22.514334954679029</v>
          </cell>
          <cell r="G584">
            <v>1.3041429906444892</v>
          </cell>
          <cell r="H584">
            <v>17.727949335387397</v>
          </cell>
          <cell r="I584">
            <v>20.570280234022778</v>
          </cell>
          <cell r="J584">
            <v>10.561468674680127</v>
          </cell>
          <cell r="K584">
            <v>9.2998160679209629</v>
          </cell>
          <cell r="L584">
            <v>1.907962584316367</v>
          </cell>
          <cell r="M584">
            <v>0.76865927616617358</v>
          </cell>
          <cell r="N584">
            <v>0.18241243166128884</v>
          </cell>
          <cell r="O584">
            <v>6.8867950384107424</v>
          </cell>
          <cell r="P584">
            <v>179.67821659248256</v>
          </cell>
          <cell r="Q584">
            <v>73.010246482113999</v>
          </cell>
          <cell r="R584">
            <v>17.431999999999995</v>
          </cell>
          <cell r="S584">
            <v>0.80286016666666693</v>
          </cell>
          <cell r="T584">
            <v>1.6642756666666667</v>
          </cell>
          <cell r="U584">
            <v>199.57735242581589</v>
          </cell>
          <cell r="V584">
            <v>81.096039181558666</v>
          </cell>
          <cell r="W584">
            <v>2461000</v>
          </cell>
          <cell r="X584">
            <v>81.096039181558666</v>
          </cell>
          <cell r="Y584">
            <v>73.010246482113999</v>
          </cell>
          <cell r="Z584">
            <v>199.57735242581589</v>
          </cell>
          <cell r="AA584">
            <v>179.67821659248256</v>
          </cell>
        </row>
        <row r="585">
          <cell r="A585">
            <v>2471000</v>
          </cell>
          <cell r="B585">
            <v>37.288248716697339</v>
          </cell>
          <cell r="C585">
            <v>44.412715103242576</v>
          </cell>
          <cell r="D585">
            <v>3.1803334951949007</v>
          </cell>
          <cell r="E585">
            <v>3.4304905988634427</v>
          </cell>
          <cell r="F585">
            <v>22.605819452666349</v>
          </cell>
          <cell r="G585">
            <v>1.3088563922386021</v>
          </cell>
          <cell r="H585">
            <v>17.799984887339392</v>
          </cell>
          <cell r="I585">
            <v>20.64599348284257</v>
          </cell>
          <cell r="J585">
            <v>10.604384028904752</v>
          </cell>
          <cell r="K585">
            <v>9.3376048369901277</v>
          </cell>
          <cell r="L585">
            <v>1.9146310915374478</v>
          </cell>
          <cell r="M585">
            <v>0.77178263771093658</v>
          </cell>
          <cell r="N585">
            <v>0.18315364430517866</v>
          </cell>
          <cell r="O585">
            <v>6.914778764694411</v>
          </cell>
          <cell r="P585">
            <v>180.39877713322804</v>
          </cell>
          <cell r="Q585">
            <v>73.006384918344011</v>
          </cell>
          <cell r="R585">
            <v>17.431999999999995</v>
          </cell>
          <cell r="S585">
            <v>0.80286016666666693</v>
          </cell>
          <cell r="T585">
            <v>1.6642756666666667</v>
          </cell>
          <cell r="U585">
            <v>200.29791296656137</v>
          </cell>
          <cell r="V585">
            <v>81.059454863035754</v>
          </cell>
          <cell r="W585">
            <v>2471000</v>
          </cell>
          <cell r="X585">
            <v>81.059454863035754</v>
          </cell>
          <cell r="Y585">
            <v>73.006384918344011</v>
          </cell>
          <cell r="Z585">
            <v>200.29791296656137</v>
          </cell>
          <cell r="AA585">
            <v>180.39877713322804</v>
          </cell>
        </row>
        <row r="586">
          <cell r="A586">
            <v>2481000</v>
          </cell>
          <cell r="B586">
            <v>37.439152191876211</v>
          </cell>
          <cell r="C586">
            <v>44.592450898884984</v>
          </cell>
          <cell r="D586">
            <v>3.1932041285222783</v>
          </cell>
          <cell r="E586">
            <v>3.4443736041198707</v>
          </cell>
          <cell r="F586">
            <v>22.697303950653662</v>
          </cell>
          <cell r="G586">
            <v>1.3135697938327149</v>
          </cell>
          <cell r="H586">
            <v>17.872020439291394</v>
          </cell>
          <cell r="I586">
            <v>20.721706731662358</v>
          </cell>
          <cell r="J586">
            <v>10.647299383129376</v>
          </cell>
          <cell r="K586">
            <v>9.3753936060592888</v>
          </cell>
          <cell r="L586">
            <v>1.9212995987585291</v>
          </cell>
          <cell r="M586">
            <v>0.77490599925569958</v>
          </cell>
          <cell r="N586">
            <v>0.18389485694906854</v>
          </cell>
          <cell r="O586">
            <v>6.9427624909780787</v>
          </cell>
          <cell r="P586">
            <v>181.11933767397352</v>
          </cell>
          <cell r="Q586">
            <v>73.002554483665264</v>
          </cell>
          <cell r="R586">
            <v>17.431999999999995</v>
          </cell>
          <cell r="S586">
            <v>0.80286016666666693</v>
          </cell>
          <cell r="T586">
            <v>1.6642756666666667</v>
          </cell>
          <cell r="U586">
            <v>201.01847350730685</v>
          </cell>
          <cell r="V586">
            <v>81.02316546042195</v>
          </cell>
          <cell r="W586">
            <v>2481000</v>
          </cell>
          <cell r="X586">
            <v>81.02316546042195</v>
          </cell>
          <cell r="Y586">
            <v>73.002554483665264</v>
          </cell>
          <cell r="Z586">
            <v>201.01847350730685</v>
          </cell>
          <cell r="AA586">
            <v>181.11933767397352</v>
          </cell>
        </row>
        <row r="587">
          <cell r="A587">
            <v>2491000</v>
          </cell>
          <cell r="B587">
            <v>37.590055667055076</v>
          </cell>
          <cell r="C587">
            <v>44.772186694527406</v>
          </cell>
          <cell r="D587">
            <v>3.2060747618496559</v>
          </cell>
          <cell r="E587">
            <v>3.4582566093762988</v>
          </cell>
          <cell r="F587">
            <v>22.788788448640982</v>
          </cell>
          <cell r="G587">
            <v>1.3182831954268273</v>
          </cell>
          <cell r="H587">
            <v>17.944055991243392</v>
          </cell>
          <cell r="I587">
            <v>20.797419980482154</v>
          </cell>
          <cell r="J587">
            <v>10.690214737354001</v>
          </cell>
          <cell r="K587">
            <v>9.4131823751284518</v>
          </cell>
          <cell r="L587">
            <v>1.9279681059796103</v>
          </cell>
          <cell r="M587">
            <v>0.7780293608004627</v>
          </cell>
          <cell r="N587">
            <v>0.18463606959295839</v>
          </cell>
          <cell r="O587">
            <v>6.9707462172617474</v>
          </cell>
          <cell r="P587">
            <v>181.839898214719</v>
          </cell>
          <cell r="Q587">
            <v>72.998754803179054</v>
          </cell>
          <cell r="R587">
            <v>17.431999999999995</v>
          </cell>
          <cell r="S587">
            <v>0.80286016666666693</v>
          </cell>
          <cell r="T587">
            <v>1.6642756666666667</v>
          </cell>
          <cell r="U587">
            <v>201.73903404805233</v>
          </cell>
          <cell r="V587">
            <v>80.987167421939915</v>
          </cell>
          <cell r="W587">
            <v>2491000</v>
          </cell>
          <cell r="X587">
            <v>80.987167421939915</v>
          </cell>
          <cell r="Y587">
            <v>72.998754803179054</v>
          </cell>
          <cell r="Z587">
            <v>201.73903404805233</v>
          </cell>
          <cell r="AA587">
            <v>181.839898214719</v>
          </cell>
        </row>
        <row r="588">
          <cell r="A588">
            <v>2501000</v>
          </cell>
          <cell r="B588">
            <v>37.740959142233926</v>
          </cell>
          <cell r="C588">
            <v>44.951922490169835</v>
          </cell>
          <cell r="D588">
            <v>3.2189453951770335</v>
          </cell>
          <cell r="E588">
            <v>3.4721396146327272</v>
          </cell>
          <cell r="F588">
            <v>22.880272946628303</v>
          </cell>
          <cell r="G588">
            <v>1.3229965970209401</v>
          </cell>
          <cell r="H588">
            <v>18.016091543195397</v>
          </cell>
          <cell r="I588">
            <v>20.873133229301946</v>
          </cell>
          <cell r="J588">
            <v>10.733130091578625</v>
          </cell>
          <cell r="K588">
            <v>9.4509711441976147</v>
          </cell>
          <cell r="L588">
            <v>1.9346366132006911</v>
          </cell>
          <cell r="M588">
            <v>0.78115272234522559</v>
          </cell>
          <cell r="N588">
            <v>0.18537728223684824</v>
          </cell>
          <cell r="O588">
            <v>6.9987299435454151</v>
          </cell>
          <cell r="P588">
            <v>182.56045875546451</v>
          </cell>
          <cell r="Q588">
            <v>72.994985507982605</v>
          </cell>
          <cell r="R588">
            <v>17.431999999999995</v>
          </cell>
          <cell r="S588">
            <v>0.80286016666666693</v>
          </cell>
          <cell r="T588">
            <v>1.6642756666666667</v>
          </cell>
          <cell r="U588">
            <v>202.45959458879784</v>
          </cell>
          <cell r="V588">
            <v>80.951457252618084</v>
          </cell>
          <cell r="W588">
            <v>2501000</v>
          </cell>
          <cell r="X588">
            <v>80.951457252618084</v>
          </cell>
          <cell r="Y588">
            <v>72.994985507982605</v>
          </cell>
          <cell r="Z588">
            <v>202.45959458879784</v>
          </cell>
          <cell r="AA588">
            <v>182.56045875546451</v>
          </cell>
        </row>
        <row r="589">
          <cell r="A589">
            <v>2511000</v>
          </cell>
          <cell r="B589">
            <v>37.891862617412791</v>
          </cell>
          <cell r="C589">
            <v>45.131658285812257</v>
          </cell>
          <cell r="D589">
            <v>3.2318160285044097</v>
          </cell>
          <cell r="E589">
            <v>3.4860226198891562</v>
          </cell>
          <cell r="F589">
            <v>22.971757444615623</v>
          </cell>
          <cell r="G589">
            <v>1.3277099986150529</v>
          </cell>
          <cell r="H589">
            <v>18.088127095147396</v>
          </cell>
          <cell r="I589">
            <v>20.948846478121741</v>
          </cell>
          <cell r="J589">
            <v>10.776045445803248</v>
          </cell>
          <cell r="K589">
            <v>9.4887599132667759</v>
          </cell>
          <cell r="L589">
            <v>1.9413051204217719</v>
          </cell>
          <cell r="M589">
            <v>0.7842760838899886</v>
          </cell>
          <cell r="N589">
            <v>0.18611849488073803</v>
          </cell>
          <cell r="O589">
            <v>7.0267136698290837</v>
          </cell>
          <cell r="P589">
            <v>183.28101929621002</v>
          </cell>
          <cell r="Q589">
            <v>72.991246235049786</v>
          </cell>
          <cell r="R589">
            <v>17.431999999999995</v>
          </cell>
          <cell r="S589">
            <v>0.80286016666666693</v>
          </cell>
          <cell r="T589">
            <v>1.6642756666666667</v>
          </cell>
          <cell r="U589">
            <v>203.18015512954335</v>
          </cell>
          <cell r="V589">
            <v>80.916031513159439</v>
          </cell>
          <cell r="W589">
            <v>2511000</v>
          </cell>
          <cell r="X589">
            <v>80.916031513159439</v>
          </cell>
          <cell r="Y589">
            <v>72.991246235049786</v>
          </cell>
          <cell r="Z589">
            <v>203.18015512954335</v>
          </cell>
          <cell r="AA589">
            <v>183.28101929621002</v>
          </cell>
        </row>
        <row r="590">
          <cell r="A590">
            <v>2521000</v>
          </cell>
          <cell r="B590">
            <v>38.042766092591663</v>
          </cell>
          <cell r="C590">
            <v>45.311394081454686</v>
          </cell>
          <cell r="D590">
            <v>3.2446866618317873</v>
          </cell>
          <cell r="E590">
            <v>3.4999056251455842</v>
          </cell>
          <cell r="F590">
            <v>23.063241942602939</v>
          </cell>
          <cell r="G590">
            <v>1.3324234002091657</v>
          </cell>
          <cell r="H590">
            <v>18.160162647099398</v>
          </cell>
          <cell r="I590">
            <v>21.024559726941529</v>
          </cell>
          <cell r="J590">
            <v>10.818960800027876</v>
          </cell>
          <cell r="K590">
            <v>9.5265486823359407</v>
          </cell>
          <cell r="L590">
            <v>1.947973627642853</v>
          </cell>
          <cell r="M590">
            <v>0.7873994454347516</v>
          </cell>
          <cell r="N590">
            <v>0.18685970752462788</v>
          </cell>
          <cell r="O590">
            <v>7.0546973961127515</v>
          </cell>
          <cell r="P590">
            <v>184.00157983695553</v>
          </cell>
          <cell r="Q590">
            <v>72.987536627114451</v>
          </cell>
          <cell r="R590">
            <v>17.431999999999995</v>
          </cell>
          <cell r="S590">
            <v>0.80286016666666693</v>
          </cell>
          <cell r="T590">
            <v>1.6642756666666667</v>
          </cell>
          <cell r="U590">
            <v>203.90071567028886</v>
          </cell>
          <cell r="V590">
            <v>80.880886818837311</v>
          </cell>
          <cell r="W590">
            <v>2521000</v>
          </cell>
          <cell r="X590">
            <v>80.880886818837311</v>
          </cell>
          <cell r="Y590">
            <v>72.987536627114451</v>
          </cell>
          <cell r="Z590">
            <v>203.90071567028886</v>
          </cell>
          <cell r="AA590">
            <v>184.00157983695553</v>
          </cell>
        </row>
        <row r="591">
          <cell r="A591">
            <v>2531000</v>
          </cell>
          <cell r="B591">
            <v>38.19366956777052</v>
          </cell>
          <cell r="C591">
            <v>45.491129877097094</v>
          </cell>
          <cell r="D591">
            <v>3.257557295159164</v>
          </cell>
          <cell r="E591">
            <v>3.5137886304020127</v>
          </cell>
          <cell r="F591">
            <v>23.15472644059026</v>
          </cell>
          <cell r="G591">
            <v>1.3371368018032785</v>
          </cell>
          <cell r="H591">
            <v>18.2321981990514</v>
          </cell>
          <cell r="I591">
            <v>21.100272975761328</v>
          </cell>
          <cell r="J591">
            <v>10.861876154252499</v>
          </cell>
          <cell r="K591">
            <v>9.5643374514051036</v>
          </cell>
          <cell r="L591">
            <v>1.9546421348639342</v>
          </cell>
          <cell r="M591">
            <v>0.79052280697951449</v>
          </cell>
          <cell r="N591">
            <v>0.1876009201685177</v>
          </cell>
          <cell r="O591">
            <v>7.0826811223964201</v>
          </cell>
          <cell r="P591">
            <v>184.72214037770104</v>
          </cell>
          <cell r="Q591">
            <v>72.983856332556712</v>
          </cell>
          <cell r="R591">
            <v>17.431999999999995</v>
          </cell>
          <cell r="S591">
            <v>0.80286016666666693</v>
          </cell>
          <cell r="T591">
            <v>1.6642756666666667</v>
          </cell>
          <cell r="U591">
            <v>204.62127621103437</v>
          </cell>
          <cell r="V591">
            <v>80.846019838417376</v>
          </cell>
          <cell r="W591">
            <v>2531000</v>
          </cell>
          <cell r="X591">
            <v>80.846019838417376</v>
          </cell>
          <cell r="Y591">
            <v>72.983856332556712</v>
          </cell>
          <cell r="Z591">
            <v>204.62127621103437</v>
          </cell>
          <cell r="AA591">
            <v>184.72214037770104</v>
          </cell>
        </row>
        <row r="592">
          <cell r="A592">
            <v>2541000</v>
          </cell>
          <cell r="B592">
            <v>38.344573042949385</v>
          </cell>
          <cell r="C592">
            <v>45.670865672739524</v>
          </cell>
          <cell r="D592">
            <v>3.2704279284865416</v>
          </cell>
          <cell r="E592">
            <v>3.5276716356584412</v>
          </cell>
          <cell r="F592">
            <v>23.24621093857758</v>
          </cell>
          <cell r="G592">
            <v>1.3418502033973914</v>
          </cell>
          <cell r="H592">
            <v>18.304233751003398</v>
          </cell>
          <cell r="I592">
            <v>21.175986224581116</v>
          </cell>
          <cell r="J592">
            <v>10.904791508477125</v>
          </cell>
          <cell r="K592">
            <v>9.6021262204742648</v>
          </cell>
          <cell r="L592">
            <v>1.961310642085015</v>
          </cell>
          <cell r="M592">
            <v>0.7936461685242775</v>
          </cell>
          <cell r="N592">
            <v>0.18834213281240755</v>
          </cell>
          <cell r="O592">
            <v>7.1106648486800879</v>
          </cell>
          <cell r="P592">
            <v>185.44270091844658</v>
          </cell>
          <cell r="Q592">
            <v>72.98020500529185</v>
          </cell>
          <cell r="R592">
            <v>17.431999999999995</v>
          </cell>
          <cell r="S592">
            <v>0.80286016666666693</v>
          </cell>
          <cell r="T592">
            <v>1.6642756666666667</v>
          </cell>
          <cell r="U592">
            <v>205.34183675177991</v>
          </cell>
          <cell r="V592">
            <v>80.811427293105041</v>
          </cell>
          <cell r="W592">
            <v>2541000</v>
          </cell>
          <cell r="X592">
            <v>80.811427293105041</v>
          </cell>
          <cell r="Y592">
            <v>72.98020500529185</v>
          </cell>
          <cell r="Z592">
            <v>205.34183675177991</v>
          </cell>
          <cell r="AA592">
            <v>185.44270091844658</v>
          </cell>
        </row>
        <row r="593">
          <cell r="A593">
            <v>2551000</v>
          </cell>
          <cell r="B593">
            <v>38.49547651812825</v>
          </cell>
          <cell r="C593">
            <v>45.850601468381946</v>
          </cell>
          <cell r="D593">
            <v>3.2832985618139188</v>
          </cell>
          <cell r="E593">
            <v>3.5415546409148693</v>
          </cell>
          <cell r="F593">
            <v>23.337695436564896</v>
          </cell>
          <cell r="G593">
            <v>1.3465636049915042</v>
          </cell>
          <cell r="H593">
            <v>18.376269302955404</v>
          </cell>
          <cell r="I593">
            <v>21.251699473400912</v>
          </cell>
          <cell r="J593">
            <v>10.947706862701748</v>
          </cell>
          <cell r="K593">
            <v>9.6399149895434277</v>
          </cell>
          <cell r="L593">
            <v>1.9679791493060959</v>
          </cell>
          <cell r="M593">
            <v>0.79676953006904061</v>
          </cell>
          <cell r="N593">
            <v>0.18908334545629737</v>
          </cell>
          <cell r="O593">
            <v>7.1386485749637565</v>
          </cell>
          <cell r="P593">
            <v>186.16326145919209</v>
          </cell>
          <cell r="Q593">
            <v>72.976582304661733</v>
          </cell>
          <cell r="R593">
            <v>17.431999999999995</v>
          </cell>
          <cell r="S593">
            <v>0.80286016666666693</v>
          </cell>
          <cell r="T593">
            <v>1.6642756666666667</v>
          </cell>
          <cell r="U593">
            <v>206.06239729252542</v>
          </cell>
          <cell r="V593">
            <v>80.777105955517612</v>
          </cell>
          <cell r="W593">
            <v>2551000</v>
          </cell>
          <cell r="X593">
            <v>80.777105955517612</v>
          </cell>
          <cell r="Y593">
            <v>72.976582304661733</v>
          </cell>
          <cell r="Z593">
            <v>206.06239729252542</v>
          </cell>
          <cell r="AA593">
            <v>186.16326145919209</v>
          </cell>
        </row>
        <row r="594">
          <cell r="A594">
            <v>2561000</v>
          </cell>
          <cell r="B594">
            <v>38.646379993307114</v>
          </cell>
          <cell r="C594">
            <v>46.030337264024368</v>
          </cell>
          <cell r="D594">
            <v>3.2961691951412955</v>
          </cell>
          <cell r="E594">
            <v>3.5554376461712978</v>
          </cell>
          <cell r="F594">
            <v>23.429179934552213</v>
          </cell>
          <cell r="G594">
            <v>1.3512770065856166</v>
          </cell>
          <cell r="H594">
            <v>18.448304854907402</v>
          </cell>
          <cell r="I594">
            <v>21.327412722220704</v>
          </cell>
          <cell r="J594">
            <v>10.990622216926372</v>
          </cell>
          <cell r="K594">
            <v>9.6777037586125942</v>
          </cell>
          <cell r="L594">
            <v>1.9746476565271771</v>
          </cell>
          <cell r="M594">
            <v>0.79989289161380372</v>
          </cell>
          <cell r="N594">
            <v>0.1898245581001872</v>
          </cell>
          <cell r="O594">
            <v>7.1666323012474242</v>
          </cell>
          <cell r="P594">
            <v>186.88382199993757</v>
          </cell>
          <cell r="Q594">
            <v>72.972987895328998</v>
          </cell>
          <cell r="R594">
            <v>17.431999999999995</v>
          </cell>
          <cell r="S594">
            <v>0.80286016666666693</v>
          </cell>
          <cell r="T594">
            <v>1.6642756666666667</v>
          </cell>
          <cell r="U594">
            <v>206.7829578332709</v>
          </cell>
          <cell r="V594">
            <v>80.743052648680546</v>
          </cell>
          <cell r="W594">
            <v>2561000</v>
          </cell>
          <cell r="X594">
            <v>80.743052648680546</v>
          </cell>
          <cell r="Y594">
            <v>72.972987895328998</v>
          </cell>
          <cell r="Z594">
            <v>206.7829578332709</v>
          </cell>
          <cell r="AA594">
            <v>186.88382199993757</v>
          </cell>
        </row>
        <row r="595">
          <cell r="A595">
            <v>2571000</v>
          </cell>
          <cell r="B595">
            <v>38.797283468485979</v>
          </cell>
          <cell r="C595">
            <v>46.21007305966679</v>
          </cell>
          <cell r="D595">
            <v>3.3090398284686731</v>
          </cell>
          <cell r="E595">
            <v>3.5693206514277263</v>
          </cell>
          <cell r="F595">
            <v>23.520664432539533</v>
          </cell>
          <cell r="G595">
            <v>1.3559904081797294</v>
          </cell>
          <cell r="H595">
            <v>18.520340406859404</v>
          </cell>
          <cell r="I595">
            <v>21.403125971040499</v>
          </cell>
          <cell r="J595">
            <v>11.033537571150998</v>
          </cell>
          <cell r="K595">
            <v>9.7154925276817536</v>
          </cell>
          <cell r="L595">
            <v>1.9813161637482579</v>
          </cell>
          <cell r="M595">
            <v>0.80301625315856651</v>
          </cell>
          <cell r="N595">
            <v>0.19056577074407705</v>
          </cell>
          <cell r="O595">
            <v>7.1946160275310929</v>
          </cell>
          <cell r="P595">
            <v>187.6043825406831</v>
          </cell>
          <cell r="Q595">
            <v>72.969421447173517</v>
          </cell>
          <cell r="R595">
            <v>17.431999999999995</v>
          </cell>
          <cell r="S595">
            <v>0.80286016666666693</v>
          </cell>
          <cell r="T595">
            <v>1.6642756666666667</v>
          </cell>
          <cell r="U595">
            <v>207.50351837401644</v>
          </cell>
          <cell r="V595">
            <v>80.709264245047237</v>
          </cell>
          <cell r="W595">
            <v>2571000</v>
          </cell>
          <cell r="X595">
            <v>80.709264245047237</v>
          </cell>
          <cell r="Y595">
            <v>72.969421447173517</v>
          </cell>
          <cell r="Z595">
            <v>207.50351837401644</v>
          </cell>
          <cell r="AA595">
            <v>187.6043825406831</v>
          </cell>
        </row>
        <row r="596">
          <cell r="A596">
            <v>2581000</v>
          </cell>
          <cell r="B596">
            <v>38.948186943664851</v>
          </cell>
          <cell r="C596">
            <v>46.389808855309219</v>
          </cell>
          <cell r="D596">
            <v>3.3219104617960502</v>
          </cell>
          <cell r="E596">
            <v>3.5832036566841539</v>
          </cell>
          <cell r="F596">
            <v>23.612148930526846</v>
          </cell>
          <cell r="G596">
            <v>1.3607038097738422</v>
          </cell>
          <cell r="H596">
            <v>18.592375958811406</v>
          </cell>
          <cell r="I596">
            <v>21.478839219860287</v>
          </cell>
          <cell r="J596">
            <v>11.076452925375623</v>
          </cell>
          <cell r="K596">
            <v>9.7532812967509184</v>
          </cell>
          <cell r="L596">
            <v>1.9879846709693392</v>
          </cell>
          <cell r="M596">
            <v>0.80613961470332973</v>
          </cell>
          <cell r="N596">
            <v>0.19130698338796692</v>
          </cell>
          <cell r="O596">
            <v>7.2225997538147606</v>
          </cell>
          <cell r="P596">
            <v>188.32494308142859</v>
          </cell>
          <cell r="Q596">
            <v>72.96588263519125</v>
          </cell>
          <cell r="R596">
            <v>17.431999999999995</v>
          </cell>
          <cell r="S596">
            <v>0.80286016666666693</v>
          </cell>
          <cell r="T596">
            <v>1.6642756666666667</v>
          </cell>
          <cell r="U596">
            <v>208.22407891476192</v>
          </cell>
          <cell r="V596">
            <v>80.675737665541234</v>
          </cell>
          <cell r="W596">
            <v>2581000</v>
          </cell>
          <cell r="X596">
            <v>80.675737665541234</v>
          </cell>
          <cell r="Y596">
            <v>72.96588263519125</v>
          </cell>
          <cell r="Z596">
            <v>208.22407891476192</v>
          </cell>
          <cell r="AA596">
            <v>188.32494308142859</v>
          </cell>
        </row>
        <row r="597">
          <cell r="A597">
            <v>2591000</v>
          </cell>
          <cell r="B597">
            <v>39.099090418843716</v>
          </cell>
          <cell r="C597">
            <v>46.569544650951634</v>
          </cell>
          <cell r="D597">
            <v>3.3347810951234269</v>
          </cell>
          <cell r="E597">
            <v>3.5970866619405824</v>
          </cell>
          <cell r="F597">
            <v>23.703633428514166</v>
          </cell>
          <cell r="G597">
            <v>1.3654172113679552</v>
          </cell>
          <cell r="H597">
            <v>18.664411510763401</v>
          </cell>
          <cell r="I597">
            <v>21.554552468680086</v>
          </cell>
          <cell r="J597">
            <v>11.119368279600247</v>
          </cell>
          <cell r="K597">
            <v>9.7910700658200778</v>
          </cell>
          <cell r="L597">
            <v>1.99465317819042</v>
          </cell>
          <cell r="M597">
            <v>0.80926297624809251</v>
          </cell>
          <cell r="N597">
            <v>0.19204819603185674</v>
          </cell>
          <cell r="O597">
            <v>7.2505834800984292</v>
          </cell>
          <cell r="P597">
            <v>189.04550362217407</v>
          </cell>
          <cell r="Q597">
            <v>72.962371139395614</v>
          </cell>
          <cell r="R597">
            <v>17.431999999999995</v>
          </cell>
          <cell r="S597">
            <v>0.80286016666666693</v>
          </cell>
          <cell r="T597">
            <v>1.6642756666666667</v>
          </cell>
          <cell r="U597">
            <v>208.9446394555074</v>
          </cell>
          <cell r="V597">
            <v>80.642469878621156</v>
          </cell>
          <cell r="W597">
            <v>2591000</v>
          </cell>
          <cell r="X597">
            <v>80.642469878621156</v>
          </cell>
          <cell r="Y597">
            <v>72.962371139395614</v>
          </cell>
          <cell r="Z597">
            <v>208.9446394555074</v>
          </cell>
          <cell r="AA597">
            <v>189.04550362217407</v>
          </cell>
        </row>
        <row r="598">
          <cell r="A598">
            <v>2601000</v>
          </cell>
          <cell r="B598">
            <v>39.249993894022573</v>
          </cell>
          <cell r="C598">
            <v>46.749280446594057</v>
          </cell>
          <cell r="D598">
            <v>3.3476517284508045</v>
          </cell>
          <cell r="E598">
            <v>3.6109696671970108</v>
          </cell>
          <cell r="F598">
            <v>23.795117926501486</v>
          </cell>
          <cell r="G598">
            <v>1.3701306129620681</v>
          </cell>
          <cell r="H598">
            <v>18.736447062715403</v>
          </cell>
          <cell r="I598">
            <v>21.630265717499874</v>
          </cell>
          <cell r="J598">
            <v>11.162283633824872</v>
          </cell>
          <cell r="K598">
            <v>9.8288588348892407</v>
          </cell>
          <cell r="L598">
            <v>2.0013216854115008</v>
          </cell>
          <cell r="M598">
            <v>0.81238633779285541</v>
          </cell>
          <cell r="N598">
            <v>0.19278940867574659</v>
          </cell>
          <cell r="O598">
            <v>7.2785672063820979</v>
          </cell>
          <cell r="P598">
            <v>189.76606416291958</v>
          </cell>
          <cell r="Q598">
            <v>72.95888664472109</v>
          </cell>
          <cell r="R598">
            <v>17.431999999999995</v>
          </cell>
          <cell r="S598">
            <v>0.80286016666666693</v>
          </cell>
          <cell r="T598">
            <v>1.6642756666666667</v>
          </cell>
          <cell r="U598">
            <v>209.66519999625291</v>
          </cell>
          <cell r="V598">
            <v>80.60945789936676</v>
          </cell>
          <cell r="W598">
            <v>2601000</v>
          </cell>
          <cell r="X598">
            <v>80.60945789936676</v>
          </cell>
          <cell r="Y598">
            <v>72.95888664472109</v>
          </cell>
          <cell r="Z598">
            <v>209.66519999625291</v>
          </cell>
          <cell r="AA598">
            <v>189.76606416291958</v>
          </cell>
        </row>
        <row r="599">
          <cell r="A599">
            <v>2611000</v>
          </cell>
          <cell r="B599">
            <v>39.400897369201438</v>
          </cell>
          <cell r="C599">
            <v>46.929016242236479</v>
          </cell>
          <cell r="D599">
            <v>3.3605223617781821</v>
          </cell>
          <cell r="E599">
            <v>3.6248526724534389</v>
          </cell>
          <cell r="F599">
            <v>23.886602424488807</v>
          </cell>
          <cell r="G599">
            <v>1.3748440145561809</v>
          </cell>
          <cell r="H599">
            <v>18.808482614667405</v>
          </cell>
          <cell r="I599">
            <v>21.705978966319673</v>
          </cell>
          <cell r="J599">
            <v>11.205198988049496</v>
          </cell>
          <cell r="K599">
            <v>9.8666476039584072</v>
          </cell>
          <cell r="L599">
            <v>2.0079901926325823</v>
          </cell>
          <cell r="M599">
            <v>0.81550969933761852</v>
          </cell>
          <cell r="N599">
            <v>0.19353062131963641</v>
          </cell>
          <cell r="O599">
            <v>7.3065509326657656</v>
          </cell>
          <cell r="P599">
            <v>190.48662470366509</v>
          </cell>
          <cell r="Q599">
            <v>72.955428840928803</v>
          </cell>
          <cell r="R599">
            <v>17.431999999999995</v>
          </cell>
          <cell r="S599">
            <v>0.80286016666666693</v>
          </cell>
          <cell r="T599">
            <v>1.6642756666666667</v>
          </cell>
          <cell r="U599">
            <v>210.38576053699842</v>
          </cell>
          <cell r="V599">
            <v>80.576698788586143</v>
          </cell>
          <cell r="W599">
            <v>2611000</v>
          </cell>
          <cell r="X599">
            <v>80.576698788586143</v>
          </cell>
          <cell r="Y599">
            <v>72.955428840928803</v>
          </cell>
          <cell r="Z599">
            <v>210.38576053699842</v>
          </cell>
          <cell r="AA599">
            <v>190.48662470366509</v>
          </cell>
        </row>
        <row r="600">
          <cell r="A600">
            <v>2621000</v>
          </cell>
          <cell r="B600">
            <v>39.551800844380296</v>
          </cell>
          <cell r="C600">
            <v>47.108752037878908</v>
          </cell>
          <cell r="D600">
            <v>3.3733929951055583</v>
          </cell>
          <cell r="E600">
            <v>3.6387356777098674</v>
          </cell>
          <cell r="F600">
            <v>23.978086922476123</v>
          </cell>
          <cell r="G600">
            <v>1.3795574161502937</v>
          </cell>
          <cell r="H600">
            <v>18.880518166619407</v>
          </cell>
          <cell r="I600">
            <v>21.781692215139461</v>
          </cell>
          <cell r="J600">
            <v>11.248114342274121</v>
          </cell>
          <cell r="K600">
            <v>9.9044363730275684</v>
          </cell>
          <cell r="L600">
            <v>2.0146586998536629</v>
          </cell>
          <cell r="M600">
            <v>0.81863306088238164</v>
          </cell>
          <cell r="N600">
            <v>0.19427183396352626</v>
          </cell>
          <cell r="O600">
            <v>7.3345346589494342</v>
          </cell>
          <cell r="P600">
            <v>191.2071852444106</v>
          </cell>
          <cell r="Q600">
            <v>72.951997422514538</v>
          </cell>
          <cell r="R600">
            <v>17.431999999999995</v>
          </cell>
          <cell r="S600">
            <v>0.80286016666666693</v>
          </cell>
          <cell r="T600">
            <v>1.6642756666666667</v>
          </cell>
          <cell r="U600">
            <v>211.10632107774393</v>
          </cell>
          <cell r="V600">
            <v>80.544189651943498</v>
          </cell>
          <cell r="W600">
            <v>2621000</v>
          </cell>
          <cell r="X600">
            <v>80.544189651943498</v>
          </cell>
          <cell r="Y600">
            <v>72.951997422514538</v>
          </cell>
          <cell r="Z600">
            <v>211.10632107774393</v>
          </cell>
          <cell r="AA600">
            <v>191.2071852444106</v>
          </cell>
        </row>
        <row r="601">
          <cell r="A601">
            <v>2631000</v>
          </cell>
          <cell r="B601">
            <v>39.702704319559167</v>
          </cell>
          <cell r="C601">
            <v>47.28848783352133</v>
          </cell>
          <cell r="D601">
            <v>3.3862636284329359</v>
          </cell>
          <cell r="E601">
            <v>3.6526186829662959</v>
          </cell>
          <cell r="F601">
            <v>24.06957142046344</v>
          </cell>
          <cell r="G601">
            <v>1.3842708177444061</v>
          </cell>
          <cell r="H601">
            <v>18.952553718571405</v>
          </cell>
          <cell r="I601">
            <v>21.857405463959257</v>
          </cell>
          <cell r="J601">
            <v>11.291029696498745</v>
          </cell>
          <cell r="K601">
            <v>9.9422251420967314</v>
          </cell>
          <cell r="L601">
            <v>2.0213272070747439</v>
          </cell>
          <cell r="M601">
            <v>0.82175642242714464</v>
          </cell>
          <cell r="N601">
            <v>0.19501304660741609</v>
          </cell>
          <cell r="O601">
            <v>7.362518385233102</v>
          </cell>
          <cell r="P601">
            <v>191.92774578515613</v>
          </cell>
          <cell r="Q601">
            <v>72.948592088618824</v>
          </cell>
          <cell r="R601">
            <v>17.431999999999995</v>
          </cell>
          <cell r="S601">
            <v>0.80286016666666693</v>
          </cell>
          <cell r="T601">
            <v>1.6642756666666667</v>
          </cell>
          <cell r="U601">
            <v>211.82688161848947</v>
          </cell>
          <cell r="V601">
            <v>80.511927639106602</v>
          </cell>
          <cell r="W601">
            <v>2631000</v>
          </cell>
          <cell r="X601">
            <v>80.511927639106602</v>
          </cell>
          <cell r="Y601">
            <v>72.948592088618824</v>
          </cell>
          <cell r="Z601">
            <v>211.82688161848947</v>
          </cell>
          <cell r="AA601">
            <v>191.92774578515613</v>
          </cell>
        </row>
        <row r="602">
          <cell r="A602">
            <v>2641000</v>
          </cell>
          <cell r="B602">
            <v>39.853607794738032</v>
          </cell>
          <cell r="C602">
            <v>47.468223629163752</v>
          </cell>
          <cell r="D602">
            <v>3.3991342617603135</v>
          </cell>
          <cell r="E602">
            <v>3.6665016882227248</v>
          </cell>
          <cell r="F602">
            <v>24.16105591845076</v>
          </cell>
          <cell r="G602">
            <v>1.3889842193385189</v>
          </cell>
          <cell r="H602">
            <v>19.024589270523407</v>
          </cell>
          <cell r="I602">
            <v>21.933118712779049</v>
          </cell>
          <cell r="J602">
            <v>11.333945050723369</v>
          </cell>
          <cell r="K602">
            <v>9.9800139111658925</v>
          </cell>
          <cell r="L602">
            <v>2.0279957142958245</v>
          </cell>
          <cell r="M602">
            <v>0.82487978397190764</v>
          </cell>
          <cell r="N602">
            <v>0.19575425925130591</v>
          </cell>
          <cell r="O602">
            <v>7.3905021115167706</v>
          </cell>
          <cell r="P602">
            <v>192.64830632590164</v>
          </cell>
          <cell r="Q602">
            <v>72.94521254293889</v>
          </cell>
          <cell r="R602">
            <v>17.431999999999995</v>
          </cell>
          <cell r="S602">
            <v>0.80286016666666693</v>
          </cell>
          <cell r="T602">
            <v>1.6642756666666667</v>
          </cell>
          <cell r="U602">
            <v>212.54744215923498</v>
          </cell>
          <cell r="V602">
            <v>80.479909942913665</v>
          </cell>
          <cell r="W602">
            <v>2641000</v>
          </cell>
          <cell r="X602">
            <v>80.479909942913665</v>
          </cell>
          <cell r="Y602">
            <v>72.94521254293889</v>
          </cell>
          <cell r="Z602">
            <v>212.54744215923498</v>
          </cell>
          <cell r="AA602">
            <v>192.64830632590164</v>
          </cell>
        </row>
        <row r="603">
          <cell r="A603">
            <v>2651000</v>
          </cell>
          <cell r="B603">
            <v>40.00451126991689</v>
          </cell>
          <cell r="C603">
            <v>47.647959424806167</v>
          </cell>
          <cell r="D603">
            <v>3.4120048950876907</v>
          </cell>
          <cell r="E603">
            <v>3.6803846934791529</v>
          </cell>
          <cell r="F603">
            <v>24.252540416438073</v>
          </cell>
          <cell r="G603">
            <v>1.3936976209326317</v>
          </cell>
          <cell r="H603">
            <v>19.096624822475409</v>
          </cell>
          <cell r="I603">
            <v>22.008831961598844</v>
          </cell>
          <cell r="J603">
            <v>11.376860404947994</v>
          </cell>
          <cell r="K603">
            <v>10.017802680235057</v>
          </cell>
          <cell r="L603">
            <v>2.034664221516906</v>
          </cell>
          <cell r="M603">
            <v>0.82800314551667065</v>
          </cell>
          <cell r="N603">
            <v>0.19649547189519576</v>
          </cell>
          <cell r="O603">
            <v>7.4184858378004384</v>
          </cell>
          <cell r="P603">
            <v>193.36886686664715</v>
          </cell>
          <cell r="Q603">
            <v>72.94185849364284</v>
          </cell>
          <cell r="R603">
            <v>17.431999999999995</v>
          </cell>
          <cell r="S603">
            <v>0.80286016666666693</v>
          </cell>
          <cell r="T603">
            <v>1.6642756666666667</v>
          </cell>
          <cell r="U603">
            <v>213.26800269998049</v>
          </cell>
          <cell r="V603">
            <v>80.448133798559212</v>
          </cell>
          <cell r="W603">
            <v>2651000</v>
          </cell>
          <cell r="X603">
            <v>80.448133798559212</v>
          </cell>
          <cell r="Y603">
            <v>72.94185849364284</v>
          </cell>
          <cell r="Z603">
            <v>213.26800269998049</v>
          </cell>
          <cell r="AA603">
            <v>193.36886686664715</v>
          </cell>
        </row>
        <row r="604">
          <cell r="A604">
            <v>2661000</v>
          </cell>
          <cell r="B604">
            <v>40.155414745095754</v>
          </cell>
          <cell r="C604">
            <v>47.827695220448597</v>
          </cell>
          <cell r="D604">
            <v>3.4248755284150674</v>
          </cell>
          <cell r="E604">
            <v>3.6942676987355814</v>
          </cell>
          <cell r="F604">
            <v>24.344024914425393</v>
          </cell>
          <cell r="G604">
            <v>1.3984110225267445</v>
          </cell>
          <cell r="H604">
            <v>19.168660374427411</v>
          </cell>
          <cell r="I604">
            <v>22.084545210418632</v>
          </cell>
          <cell r="J604">
            <v>11.419775759172621</v>
          </cell>
          <cell r="K604">
            <v>10.05559144930422</v>
          </cell>
          <cell r="L604">
            <v>2.0413327287379874</v>
          </cell>
          <cell r="M604">
            <v>0.83112650706143354</v>
          </cell>
          <cell r="N604">
            <v>0.19723668453908558</v>
          </cell>
          <cell r="O604">
            <v>7.446469564084107</v>
          </cell>
          <cell r="P604">
            <v>194.08942740739263</v>
          </cell>
          <cell r="Q604">
            <v>72.938529653285471</v>
          </cell>
          <cell r="R604">
            <v>17.431999999999995</v>
          </cell>
          <cell r="S604">
            <v>0.80286016666666693</v>
          </cell>
          <cell r="T604">
            <v>1.6642756666666667</v>
          </cell>
          <cell r="U604">
            <v>213.98856324072597</v>
          </cell>
          <cell r="V604">
            <v>80.416596482798184</v>
          </cell>
          <cell r="W604">
            <v>2661000</v>
          </cell>
          <cell r="X604">
            <v>80.416596482798184</v>
          </cell>
          <cell r="Y604">
            <v>72.938529653285471</v>
          </cell>
          <cell r="Z604">
            <v>213.98856324072597</v>
          </cell>
          <cell r="AA604">
            <v>194.08942740739263</v>
          </cell>
        </row>
        <row r="605">
          <cell r="A605">
            <v>2671000</v>
          </cell>
          <cell r="B605">
            <v>40.306318220274626</v>
          </cell>
          <cell r="C605">
            <v>48.007431016091019</v>
          </cell>
          <cell r="D605">
            <v>3.4377461617424445</v>
          </cell>
          <cell r="E605">
            <v>3.7081507039920099</v>
          </cell>
          <cell r="F605">
            <v>24.435509412412717</v>
          </cell>
          <cell r="G605">
            <v>1.4031244241208574</v>
          </cell>
          <cell r="H605">
            <v>19.240695926379413</v>
          </cell>
          <cell r="I605">
            <v>22.160258459238431</v>
          </cell>
          <cell r="J605">
            <v>11.462691113397245</v>
          </cell>
          <cell r="K605">
            <v>10.093380218373385</v>
          </cell>
          <cell r="L605">
            <v>2.0480012359590676</v>
          </cell>
          <cell r="M605">
            <v>0.83424986860619654</v>
          </cell>
          <cell r="N605">
            <v>0.1979778971829754</v>
          </cell>
          <cell r="O605">
            <v>7.4744532903677747</v>
          </cell>
          <cell r="P605">
            <v>194.80998794813817</v>
          </cell>
          <cell r="Q605">
            <v>72.935225738726388</v>
          </cell>
          <cell r="R605">
            <v>17.431999999999995</v>
          </cell>
          <cell r="S605">
            <v>0.80286016666666693</v>
          </cell>
          <cell r="T605">
            <v>1.6642756666666667</v>
          </cell>
          <cell r="U605">
            <v>214.7091237814715</v>
          </cell>
          <cell r="V605">
            <v>80.385295313167916</v>
          </cell>
          <cell r="W605">
            <v>2671000</v>
          </cell>
          <cell r="X605">
            <v>80.385295313167916</v>
          </cell>
          <cell r="Y605">
            <v>72.935225738726388</v>
          </cell>
          <cell r="Z605">
            <v>214.7091237814715</v>
          </cell>
          <cell r="AA605">
            <v>194.80998794813817</v>
          </cell>
        </row>
      </sheetData>
      <sheetData sheetId="2"/>
      <sheetData sheetId="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oard Table"/>
      <sheetName val="Summary"/>
      <sheetName val="5-Line-Summ"/>
      <sheetName val="Budget Impacts"/>
      <sheetName val="TxDx All"/>
      <sheetName val="TxDx All Calendar"/>
      <sheetName val="SOW Reports"/>
      <sheetName val="SMS"/>
      <sheetName val="ETS"/>
      <sheetName val="CSO"/>
      <sheetName val="Settlements"/>
      <sheetName val="Finance"/>
      <sheetName val="HR"/>
      <sheetName val="Admin"/>
      <sheetName val="Schedule C"/>
      <sheetName val="Pension Calc"/>
      <sheetName val="Pension Calc Adj"/>
      <sheetName val="CAPvsBP"/>
      <sheetName val="Surplus by LOB"/>
      <sheetName val="Retained by LOB"/>
      <sheetName val="Sheet1"/>
      <sheetName val="Ques"/>
      <sheetName val="Sheet2"/>
      <sheetName val="Chart1"/>
      <sheetName val="Chart2"/>
      <sheetName val="Chart3"/>
      <sheetName val="Chart4"/>
    </sheetNames>
    <sheetDataSet>
      <sheetData sheetId="0" refreshError="1"/>
      <sheetData sheetId="1" refreshError="1"/>
      <sheetData sheetId="2" refreshError="1">
        <row r="6">
          <cell r="V6">
            <v>2.7733333333333332E-2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Inputs"/>
      <sheetName val="INCOME"/>
      <sheetName val="Dx"/>
      <sheetName val="Tx"/>
      <sheetName val="HORC(Remote)"/>
      <sheetName val="HOTI(Telecom)"/>
      <sheetName val="Brampton"/>
      <sheetName val="HOLDCO"/>
      <sheetName val="Management Statement Data"/>
      <sheetName val="CAPEX_Summary"/>
      <sheetName val="link"/>
      <sheetName val="All BU's"/>
      <sheetName val="Tx-Dx USA Reconcili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Variables"/>
      <sheetName val="Tables"/>
      <sheetName val="CSO"/>
      <sheetName val="SMS"/>
      <sheetName val="HR"/>
      <sheetName val="ETS"/>
      <sheetName val="Fin"/>
      <sheetName val="Change Orders"/>
      <sheetName val="BPO Summary"/>
      <sheetName val="CSO PO "/>
      <sheetName val="SMS PO"/>
      <sheetName val="HR PO"/>
      <sheetName val="ETS PO "/>
      <sheetName val="Finance PO"/>
      <sheetName val="Settlements PO"/>
      <sheetName val="Pension Sch 2006"/>
      <sheetName val="Pension Credit Sch 2006"/>
    </sheetNames>
    <sheetDataSet>
      <sheetData sheetId="0" refreshError="1">
        <row r="9">
          <cell r="B9">
            <v>1.0389054370690887</v>
          </cell>
          <cell r="C9">
            <v>1.0469512249833666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e PO"/>
      <sheetName val="ETS PO "/>
      <sheetName val="SMS PO"/>
      <sheetName val="HR PO"/>
      <sheetName val="Settlements PO"/>
      <sheetName val="CSO PO "/>
      <sheetName val="Contract"/>
      <sheetName val="Pension Schedule 2007"/>
      <sheetName val="Pension Credit Schedule 2007"/>
      <sheetName val="Global Variables CY5"/>
      <sheetName val="Monthly Invoice CY5"/>
      <sheetName val="ETS Budget Breakdown (OLD &amp; NA)"/>
      <sheetName val="Tables"/>
      <sheetName val="Historical Adjustment Table CY5"/>
      <sheetName val="Historical Adjustment Table CY6"/>
      <sheetName val="Finance invoice CY5"/>
      <sheetName val="ETS Invoice CY5"/>
      <sheetName val="SMS Invoice CY5"/>
      <sheetName val="HR Invoice CY5"/>
      <sheetName val="Monthly Baseline ARC  RRC"/>
      <sheetName val="Annual Baseline ARC RRC-10Yr"/>
      <sheetName val="Settlements Invoice CY5"/>
      <sheetName val="CSO Invoice CY5"/>
      <sheetName val="Pension Tru-Up 2007"/>
      <sheetName val="Managed Contract Credit"/>
      <sheetName val="Pension tru-up Pymts Schedule"/>
      <sheetName val="open change orders"/>
      <sheetName val="Global Variables CY 6"/>
      <sheetName val="Monthly Invoice CY6"/>
      <sheetName val="Finance invoice CY6"/>
      <sheetName val="ETS Invoice CY6"/>
      <sheetName val="SMS Invoice CY6"/>
      <sheetName val="HR Invoice CY6"/>
      <sheetName val="Settlements Invoice CY6"/>
      <sheetName val="CSO Invoice CY6"/>
      <sheetName val="Cost plus schedule"/>
      <sheetName val="Equipment refresh &amp; passthrou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A"/>
      <sheetName val="Tables"/>
      <sheetName val="Summary"/>
      <sheetName val="Pension tru-up Pymts Schedule"/>
      <sheetName val="CSO"/>
      <sheetName val="SMS"/>
      <sheetName val="HR"/>
      <sheetName val="ETS"/>
      <sheetName val="Fin"/>
    </sheetNames>
    <sheetDataSet>
      <sheetData sheetId="0">
        <row r="2">
          <cell r="B2">
            <v>2.0799999999999999E-2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F_DJC"/>
      <sheetName val="ExhF_DJC_vs2006Model_2007Data"/>
      <sheetName val="Index"/>
      <sheetName val="Report-Yr1"/>
      <sheetName val="ExhB"/>
      <sheetName val="ExhC"/>
      <sheetName val="ExhD"/>
      <sheetName val="ExhE"/>
      <sheetName val="ExhF"/>
      <sheetName val="CCCM-Sum_ByUnit"/>
      <sheetName val="CCCM-Budget"/>
      <sheetName val="CCCM-Drivers"/>
      <sheetName val="CCCM-AM"/>
      <sheetName val="CCCM-Time"/>
      <sheetName val="CCCM-AllocShares"/>
      <sheetName val="CCCM-TotalShares"/>
      <sheetName val="CCCM-Sum_AllYrs"/>
      <sheetName val="CCCM-Sum_Yr1"/>
      <sheetName val="CCCM-Sum_Yr2"/>
      <sheetName val="CCCM-Sum_Yr3"/>
      <sheetName val="CCCM-Sum_Yr4"/>
      <sheetName val="CCCM-Sum_Yr5"/>
      <sheetName val="CCCM-Yr1"/>
      <sheetName val="CCCM-Yr2"/>
      <sheetName val="CCCM-Yr3"/>
      <sheetName val="CCCM-Yr4"/>
      <sheetName val="CCCM-Yr5"/>
      <sheetName val="Sum"/>
      <sheetName val="Lab-Chair"/>
      <sheetName val="Lab-Board"/>
      <sheetName val="Lab-Pres_CEO"/>
      <sheetName val="Lab-CFO"/>
      <sheetName val="Lab-Treas_Off"/>
      <sheetName val="Lab-Strat"/>
      <sheetName val="Lab-ExtRel"/>
      <sheetName val="Lab-GC_Secy"/>
      <sheetName val="Lab-GC_Corp"/>
      <sheetName val="Lab-GC_Law"/>
      <sheetName val="Lab-GC_Reg"/>
      <sheetName val="Lab-HR"/>
      <sheetName val="Lab-LaborRel"/>
      <sheetName val="Lab-InfoMgmt"/>
      <sheetName val="Lab-Comm"/>
      <sheetName val="Lab-LBSS"/>
      <sheetName val="Lab-Security"/>
      <sheetName val="Lab-Fin_Cont"/>
      <sheetName val="Lab-Fin_Treas"/>
      <sheetName val="Lab-Fin_Tax"/>
      <sheetName val="Lab-Fin_Strat"/>
      <sheetName val="Lab-Fin_Audit"/>
      <sheetName val="Lab-SMS"/>
      <sheetName val="Non-Board"/>
      <sheetName val="Non-CFO"/>
      <sheetName val="Non-ExtRel"/>
      <sheetName val="Non-GC_Law"/>
      <sheetName val="Non-GC_Reg"/>
      <sheetName val="Non-HR"/>
      <sheetName val="Non-LaborRel"/>
      <sheetName val="Non-Comm"/>
      <sheetName val="Non-LBSS"/>
      <sheetName val="Non-Fin_Cont"/>
      <sheetName val="Non-Fin_Treas"/>
      <sheetName val="Non-Fin_Tax"/>
      <sheetName val="Non-SMS"/>
      <sheetName val="Non-Donat"/>
      <sheetName val="Inr-Budget"/>
      <sheetName val="Inr-CSO"/>
      <sheetName val="Inr-Settle"/>
      <sheetName val="Inr-SMS"/>
      <sheetName val="Inr-Fin"/>
      <sheetName val="Inr-HR"/>
      <sheetName val="Inr-IT"/>
      <sheetName val="Telecom"/>
      <sheetName val="Det_Non-Fin_Treas"/>
      <sheetName val="Det-Non-GC_Reg"/>
      <sheetName val="Det-Non-FinDrv"/>
      <sheetName val="Det-Inr_Fin"/>
      <sheetName val="Data"/>
      <sheetName val="Assets-Sum"/>
      <sheetName val="Major"/>
      <sheetName val="MFA"/>
      <sheetName val="Assets-Driv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HYDRO ONE COMMON CORPORATE COST MODEL</v>
          </cell>
        </row>
        <row r="2">
          <cell r="A2" t="str">
            <v>SUMMARY OF TIME AND COST DISTRIBUTIONS</v>
          </cell>
        </row>
        <row r="3">
          <cell r="A3" t="str">
            <v>Group</v>
          </cell>
          <cell r="B3" t="str">
            <v>Department</v>
          </cell>
          <cell r="C3" t="str">
            <v>L / NL</v>
          </cell>
          <cell r="D3" t="str">
            <v>Description of Services</v>
          </cell>
        </row>
        <row r="4">
          <cell r="A4" t="str">
            <v>Corp. Services</v>
          </cell>
          <cell r="B4" t="str">
            <v>HR</v>
          </cell>
          <cell r="C4" t="str">
            <v>L</v>
          </cell>
          <cell r="D4" t="str">
            <v>Administer Compensation &amp; Benefits Programs</v>
          </cell>
        </row>
        <row r="5">
          <cell r="C5" t="str">
            <v>L</v>
          </cell>
          <cell r="D5" t="str">
            <v>Decision support</v>
          </cell>
        </row>
        <row r="6">
          <cell r="C6" t="str">
            <v>L</v>
          </cell>
          <cell r="D6" t="str">
            <v>Staffing &amp; Leadership- Recruitment, Hiring, Succession</v>
          </cell>
        </row>
        <row r="7">
          <cell r="C7" t="str">
            <v>L</v>
          </cell>
          <cell r="D7" t="str">
            <v>Administer Pension Plan</v>
          </cell>
        </row>
        <row r="8">
          <cell r="C8" t="str">
            <v>L</v>
          </cell>
          <cell r="D8" t="str">
            <v>Administer Inergi HR</v>
          </cell>
        </row>
        <row r="9">
          <cell r="C9" t="str">
            <v>L</v>
          </cell>
          <cell r="D9" t="str">
            <v>Consulting support to LOBs and corporate functions</v>
          </cell>
        </row>
        <row r="10">
          <cell r="C10" t="str">
            <v>L</v>
          </cell>
          <cell r="D10" t="str">
            <v>Director</v>
          </cell>
        </row>
        <row r="11">
          <cell r="A11" t="str">
            <v>Corp. Services</v>
          </cell>
          <cell r="B11" t="str">
            <v>HR</v>
          </cell>
          <cell r="C11" t="str">
            <v>N</v>
          </cell>
          <cell r="D11" t="str">
            <v>Administer Compensation &amp; Benefits Programs</v>
          </cell>
        </row>
        <row r="12">
          <cell r="C12" t="str">
            <v>N</v>
          </cell>
          <cell r="D12" t="str">
            <v>Decision support</v>
          </cell>
        </row>
        <row r="13">
          <cell r="C13" t="str">
            <v>N</v>
          </cell>
          <cell r="D13" t="str">
            <v>Staffing &amp; Leadership- Recruitment, Hiring, Succession</v>
          </cell>
        </row>
        <row r="14">
          <cell r="C14" t="str">
            <v>N</v>
          </cell>
          <cell r="D14" t="str">
            <v>Administer Pension Plan</v>
          </cell>
        </row>
        <row r="15">
          <cell r="C15" t="str">
            <v>N</v>
          </cell>
          <cell r="D15" t="str">
            <v>Administer Inergi HR</v>
          </cell>
        </row>
        <row r="16">
          <cell r="C16" t="str">
            <v>N</v>
          </cell>
          <cell r="D16" t="str">
            <v>Consulting support to LOBs and corporate functions</v>
          </cell>
        </row>
        <row r="17">
          <cell r="C17" t="str">
            <v>N</v>
          </cell>
          <cell r="D17" t="str">
            <v>Director</v>
          </cell>
        </row>
        <row r="18">
          <cell r="A18" t="str">
            <v>Corp. Services</v>
          </cell>
          <cell r="B18" t="str">
            <v>Labour Relations</v>
          </cell>
          <cell r="C18" t="str">
            <v>L</v>
          </cell>
          <cell r="D18" t="str">
            <v>Advice, guidance and training to LOBs under the Collective Agreements</v>
          </cell>
        </row>
        <row r="19">
          <cell r="C19" t="str">
            <v>L</v>
          </cell>
          <cell r="D19" t="str">
            <v>Negotiate with Bargaining Units</v>
          </cell>
        </row>
        <row r="20">
          <cell r="C20" t="str">
            <v>L</v>
          </cell>
          <cell r="D20" t="str">
            <v>Participate in grievance and arbitration filings</v>
          </cell>
        </row>
        <row r="21">
          <cell r="C21" t="str">
            <v>L</v>
          </cell>
          <cell r="D21" t="str">
            <v>Participate in OLRB hearings</v>
          </cell>
        </row>
        <row r="22">
          <cell r="C22" t="str">
            <v>L</v>
          </cell>
          <cell r="D22" t="str">
            <v>Internal vacancy management</v>
          </cell>
        </row>
        <row r="23">
          <cell r="A23" t="str">
            <v>Corp. Services</v>
          </cell>
          <cell r="B23" t="str">
            <v>Labour Relations</v>
          </cell>
          <cell r="C23" t="str">
            <v>N</v>
          </cell>
          <cell r="D23" t="str">
            <v>Negotiate with Bargaining Units</v>
          </cell>
        </row>
        <row r="24">
          <cell r="C24" t="str">
            <v>N</v>
          </cell>
          <cell r="D24" t="str">
            <v>Participate in grievance and arbitration filings</v>
          </cell>
        </row>
        <row r="25">
          <cell r="A25" t="str">
            <v>Corp. Services</v>
          </cell>
          <cell r="B25" t="str">
            <v>Communications</v>
          </cell>
          <cell r="C25" t="str">
            <v>L</v>
          </cell>
          <cell r="D25" t="str">
            <v>Provide communications support for corporate safety program &amp; activities</v>
          </cell>
        </row>
        <row r="26">
          <cell r="C26" t="str">
            <v>L</v>
          </cell>
          <cell r="D26" t="str">
            <v>Provide communications support for customer information requirements</v>
          </cell>
        </row>
        <row r="27">
          <cell r="C27" t="str">
            <v>L</v>
          </cell>
          <cell r="D27" t="str">
            <v>Provide Media Program for Community Info &amp; Employee Contributions</v>
          </cell>
        </row>
        <row r="28">
          <cell r="C28" t="str">
            <v>L</v>
          </cell>
          <cell r="D28" t="str">
            <v>Provide Support for Shareholder and External Stakeholder Relationships</v>
          </cell>
        </row>
        <row r="29">
          <cell r="C29" t="str">
            <v>L</v>
          </cell>
          <cell r="D29" t="str">
            <v>Provide Support to CDM and Other Special Programs</v>
          </cell>
        </row>
        <row r="30">
          <cell r="C30" t="str">
            <v>L</v>
          </cell>
          <cell r="D30" t="str">
            <v>Provide other internal communications support</v>
          </cell>
        </row>
        <row r="31">
          <cell r="C31" t="str">
            <v>L</v>
          </cell>
          <cell r="D31" t="str">
            <v>Other departmental activities</v>
          </cell>
        </row>
        <row r="32">
          <cell r="A32" t="str">
            <v>Corp. Services</v>
          </cell>
          <cell r="B32" t="str">
            <v>Communications</v>
          </cell>
          <cell r="C32" t="str">
            <v>N</v>
          </cell>
          <cell r="D32" t="str">
            <v>Provide communications support for corporate safety program &amp; activities</v>
          </cell>
        </row>
        <row r="33">
          <cell r="C33" t="str">
            <v>N</v>
          </cell>
          <cell r="D33" t="str">
            <v>Provide communications support for customer information requirements</v>
          </cell>
        </row>
        <row r="34">
          <cell r="C34" t="str">
            <v>N</v>
          </cell>
          <cell r="D34" t="str">
            <v>Provide Media Program for Community Info &amp; Employee Contributions</v>
          </cell>
        </row>
        <row r="35">
          <cell r="C35" t="str">
            <v>N</v>
          </cell>
          <cell r="D35" t="str">
            <v>Provide Support for Shareholder and External Stakeholder Relationships</v>
          </cell>
        </row>
        <row r="36">
          <cell r="C36" t="str">
            <v>N</v>
          </cell>
          <cell r="D36" t="str">
            <v>Provide Support to CDM and Other Special Programs</v>
          </cell>
        </row>
        <row r="37">
          <cell r="C37" t="str">
            <v>N</v>
          </cell>
          <cell r="D37" t="str">
            <v>Provide other internal communications support</v>
          </cell>
        </row>
        <row r="38">
          <cell r="C38" t="str">
            <v>N</v>
          </cell>
          <cell r="D38" t="str">
            <v>Other departmental activities</v>
          </cell>
        </row>
        <row r="39">
          <cell r="C39" t="str">
            <v>N</v>
          </cell>
          <cell r="D39" t="str">
            <v>General departmental expenses</v>
          </cell>
        </row>
        <row r="40">
          <cell r="A40" t="str">
            <v>Corp. Services</v>
          </cell>
          <cell r="B40" t="str">
            <v>LBSS / Facilities</v>
          </cell>
          <cell r="C40" t="str">
            <v>L</v>
          </cell>
          <cell r="D40" t="str">
            <v>Real Estate-Manage &amp; Acquire ROW &amp; Easements</v>
          </cell>
        </row>
        <row r="41">
          <cell r="C41" t="str">
            <v>L</v>
          </cell>
          <cell r="D41" t="str">
            <v>Manage property taxes and property rights payments and appeals</v>
          </cell>
        </row>
        <row r="42">
          <cell r="C42" t="str">
            <v>L</v>
          </cell>
          <cell r="D42" t="str">
            <v>Manage Environmental Remediation Program</v>
          </cell>
        </row>
        <row r="43">
          <cell r="C43" t="str">
            <v>L</v>
          </cell>
          <cell r="D43" t="str">
            <v>Manage employee relocation program</v>
          </cell>
        </row>
        <row r="44">
          <cell r="C44" t="str">
            <v>L</v>
          </cell>
          <cell r="D44" t="str">
            <v>Manage  - Facilities Used by Headquarters</v>
          </cell>
        </row>
        <row r="45">
          <cell r="C45" t="str">
            <v>L</v>
          </cell>
          <cell r="D45" t="str">
            <v>Manage Facilities Used by Operations</v>
          </cell>
        </row>
        <row r="46">
          <cell r="C46" t="str">
            <v>L</v>
          </cell>
          <cell r="D46" t="str">
            <v>Provide Headquarters Facilities - Support Services</v>
          </cell>
        </row>
        <row r="47">
          <cell r="C47" t="str">
            <v>L</v>
          </cell>
          <cell r="D47" t="str">
            <v>Manage facilities-related revenue programs</v>
          </cell>
        </row>
        <row r="48">
          <cell r="C48" t="str">
            <v>L</v>
          </cell>
          <cell r="D48" t="str">
            <v>VP Office &amp; Decision Support; Other departmental activities</v>
          </cell>
        </row>
        <row r="49">
          <cell r="A49" t="str">
            <v>Corp. Services</v>
          </cell>
          <cell r="B49" t="str">
            <v>LBSS / Facilities</v>
          </cell>
          <cell r="C49" t="str">
            <v>N</v>
          </cell>
          <cell r="D49" t="str">
            <v>Real Estate-Manage &amp; Acquire ROW &amp; Easements</v>
          </cell>
        </row>
        <row r="50">
          <cell r="C50" t="str">
            <v>N</v>
          </cell>
          <cell r="D50" t="str">
            <v>Manage property taxes and property rights payments and appeals</v>
          </cell>
        </row>
        <row r="51">
          <cell r="C51" t="str">
            <v>N</v>
          </cell>
          <cell r="D51" t="str">
            <v>Manage Environmental Remediation Program</v>
          </cell>
        </row>
        <row r="52">
          <cell r="C52" t="str">
            <v>N</v>
          </cell>
          <cell r="D52" t="str">
            <v>Manage employee relocation program</v>
          </cell>
        </row>
        <row r="53">
          <cell r="C53" t="str">
            <v>N</v>
          </cell>
          <cell r="D53" t="str">
            <v>Manage  - Facilities Used by Headquarters</v>
          </cell>
        </row>
        <row r="54">
          <cell r="C54" t="str">
            <v>N</v>
          </cell>
          <cell r="D54" t="str">
            <v>Manage Facilities Used by Operations</v>
          </cell>
        </row>
        <row r="55">
          <cell r="C55" t="str">
            <v>N</v>
          </cell>
          <cell r="D55" t="str">
            <v>Provide Headquarters Facilities - Support Services</v>
          </cell>
        </row>
        <row r="56">
          <cell r="C56" t="str">
            <v>N</v>
          </cell>
          <cell r="D56" t="str">
            <v>Manage facilities-related revenue programs</v>
          </cell>
        </row>
        <row r="57">
          <cell r="C57" t="str">
            <v>N</v>
          </cell>
          <cell r="D57" t="str">
            <v>VP Office &amp; Decision Support; Other departmental activities</v>
          </cell>
        </row>
        <row r="58">
          <cell r="A58" t="str">
            <v>Corp. Services</v>
          </cell>
          <cell r="B58" t="str">
            <v>Corp. Security</v>
          </cell>
          <cell r="C58" t="str">
            <v>L</v>
          </cell>
          <cell r="D58" t="str">
            <v>Provide Security Services for Company Assets</v>
          </cell>
        </row>
        <row r="59">
          <cell r="A59" t="str">
            <v>Corp. Services</v>
          </cell>
          <cell r="B59" t="str">
            <v>Corp. Security</v>
          </cell>
          <cell r="C59" t="str">
            <v>N</v>
          </cell>
          <cell r="D59" t="str">
            <v>Provide Security Services for Company Assets</v>
          </cell>
        </row>
        <row r="60">
          <cell r="A60" t="str">
            <v>Corp. Services</v>
          </cell>
          <cell r="B60" t="str">
            <v>SMS</v>
          </cell>
          <cell r="C60" t="str">
            <v>L</v>
          </cell>
          <cell r="D60" t="str">
            <v>Manage warehouse facilities (incl. Inventory management)</v>
          </cell>
        </row>
        <row r="61">
          <cell r="C61" t="str">
            <v>L</v>
          </cell>
          <cell r="D61" t="str">
            <v>Warehouse (Provincial lines)</v>
          </cell>
        </row>
        <row r="62">
          <cell r="C62" t="str">
            <v>L</v>
          </cell>
          <cell r="D62" t="str">
            <v>Strategic Sourcing Initiative</v>
          </cell>
        </row>
        <row r="63">
          <cell r="C63" t="str">
            <v>L</v>
          </cell>
          <cell r="D63" t="str">
            <v>Supervise Inergi- SMS</v>
          </cell>
        </row>
        <row r="64">
          <cell r="C64" t="str">
            <v>L</v>
          </cell>
          <cell r="D64" t="str">
            <v>Transportation</v>
          </cell>
        </row>
        <row r="65">
          <cell r="C65" t="str">
            <v>L</v>
          </cell>
          <cell r="D65" t="str">
            <v>Investment Recovery</v>
          </cell>
        </row>
        <row r="66">
          <cell r="C66" t="str">
            <v>L</v>
          </cell>
          <cell r="D66" t="str">
            <v>Other departmental activities</v>
          </cell>
        </row>
        <row r="67">
          <cell r="A67" t="str">
            <v>Corp. Services</v>
          </cell>
          <cell r="B67" t="str">
            <v>SMS</v>
          </cell>
          <cell r="C67" t="str">
            <v>N</v>
          </cell>
          <cell r="D67" t="str">
            <v>Manage warehouse facilities (incl. Inventory management)</v>
          </cell>
        </row>
        <row r="68">
          <cell r="C68" t="str">
            <v>N</v>
          </cell>
          <cell r="D68" t="str">
            <v>Warehouse (Provincial Lines)</v>
          </cell>
        </row>
        <row r="69">
          <cell r="C69" t="str">
            <v>N</v>
          </cell>
          <cell r="D69" t="str">
            <v>Transportation</v>
          </cell>
        </row>
        <row r="70">
          <cell r="C70" t="str">
            <v>N</v>
          </cell>
          <cell r="D70" t="str">
            <v>Investment Recovery</v>
          </cell>
        </row>
        <row r="71">
          <cell r="C71" t="str">
            <v>N</v>
          </cell>
          <cell r="D71" t="str">
            <v>Inergi Inspection Project</v>
          </cell>
        </row>
        <row r="72">
          <cell r="C72" t="str">
            <v>N</v>
          </cell>
          <cell r="D72" t="str">
            <v>Other Department Activities</v>
          </cell>
        </row>
        <row r="73">
          <cell r="A73" t="str">
            <v>Corp. Services</v>
          </cell>
          <cell r="B73" t="str">
            <v>SVP</v>
          </cell>
          <cell r="C73" t="str">
            <v>L</v>
          </cell>
          <cell r="D73" t="str">
            <v>Manage all Corp Services Departments</v>
          </cell>
        </row>
        <row r="74">
          <cell r="A74" t="str">
            <v>Corp. Services</v>
          </cell>
          <cell r="B74" t="str">
            <v>SVP</v>
          </cell>
          <cell r="C74" t="str">
            <v>N</v>
          </cell>
          <cell r="D74" t="str">
            <v>General departmental expenses</v>
          </cell>
        </row>
        <row r="75">
          <cell r="A75" t="str">
            <v>Finance</v>
          </cell>
          <cell r="B75" t="str">
            <v>Corporate Controller</v>
          </cell>
          <cell r="C75" t="str">
            <v>L</v>
          </cell>
          <cell r="D75" t="str">
            <v>Accting policies; External reports; External audit / review</v>
          </cell>
        </row>
        <row r="76">
          <cell r="C76" t="str">
            <v>L</v>
          </cell>
          <cell r="D76" t="str">
            <v>Business Plan (incl. Financial Modeling &amp; Analysis); Internal reports; Year-end projections</v>
          </cell>
        </row>
        <row r="77">
          <cell r="C77" t="str">
            <v>L</v>
          </cell>
          <cell r="D77" t="str">
            <v>Regulatory Finance Activities</v>
          </cell>
        </row>
        <row r="78">
          <cell r="C78" t="str">
            <v>L</v>
          </cell>
          <cell r="D78" t="str">
            <v>Manage Inergi- General and Inergi- Finance contract</v>
          </cell>
        </row>
        <row r="79">
          <cell r="C79" t="str">
            <v>L</v>
          </cell>
          <cell r="D79" t="str">
            <v>Revenue analysis and reporting</v>
          </cell>
        </row>
        <row r="80">
          <cell r="C80" t="str">
            <v>L</v>
          </cell>
          <cell r="D80" t="str">
            <v>Monitor and support Financial systems and Corporate accounting</v>
          </cell>
        </row>
        <row r="81">
          <cell r="C81" t="str">
            <v>L</v>
          </cell>
          <cell r="D81" t="str">
            <v>Internal controls</v>
          </cell>
        </row>
        <row r="82">
          <cell r="C82" t="str">
            <v>L</v>
          </cell>
          <cell r="D82" t="str">
            <v>Other departmental activities</v>
          </cell>
        </row>
        <row r="83">
          <cell r="A83" t="str">
            <v>Finance</v>
          </cell>
          <cell r="B83" t="str">
            <v>Corporate Controller</v>
          </cell>
          <cell r="C83" t="str">
            <v>N</v>
          </cell>
          <cell r="D83" t="str">
            <v>Actuarial consultants</v>
          </cell>
        </row>
        <row r="84">
          <cell r="C84" t="str">
            <v>N</v>
          </cell>
          <cell r="D84" t="str">
            <v>Consultants- Bill 198 (Canadian SOX) compliance</v>
          </cell>
        </row>
        <row r="85">
          <cell r="C85" t="str">
            <v>N</v>
          </cell>
          <cell r="D85" t="str">
            <v>General departmental expenses</v>
          </cell>
        </row>
        <row r="86">
          <cell r="A86" t="str">
            <v>Finance</v>
          </cell>
          <cell r="B86" t="str">
            <v>Treasury</v>
          </cell>
          <cell r="C86" t="str">
            <v>L</v>
          </cell>
          <cell r="D86" t="str">
            <v>Liquidity Management, Debt Issuance and Financial Risk Management</v>
          </cell>
        </row>
        <row r="87">
          <cell r="C87" t="str">
            <v>L</v>
          </cell>
          <cell r="D87" t="str">
            <v>Regulatory and Credit Rating Support</v>
          </cell>
        </row>
        <row r="88">
          <cell r="C88" t="str">
            <v>L</v>
          </cell>
          <cell r="D88" t="str">
            <v>Investor Relations</v>
          </cell>
        </row>
        <row r="89">
          <cell r="C89" t="str">
            <v>L</v>
          </cell>
          <cell r="D89" t="str">
            <v>Banking Operations and Account Management</v>
          </cell>
        </row>
        <row r="90">
          <cell r="C90" t="str">
            <v>L</v>
          </cell>
          <cell r="D90" t="str">
            <v>Insurance &amp; Risk Management- Purchasing</v>
          </cell>
        </row>
        <row r="91">
          <cell r="C91" t="str">
            <v>L</v>
          </cell>
          <cell r="D91" t="str">
            <v>Insurance- Claims</v>
          </cell>
        </row>
        <row r="92">
          <cell r="C92" t="str">
            <v>L</v>
          </cell>
          <cell r="D92" t="str">
            <v>Insurance- Support</v>
          </cell>
        </row>
        <row r="93">
          <cell r="A93" t="str">
            <v>Finance</v>
          </cell>
          <cell r="B93" t="str">
            <v>Treasury</v>
          </cell>
          <cell r="C93" t="str">
            <v>N</v>
          </cell>
          <cell r="D93" t="str">
            <v>Self Insured Claims</v>
          </cell>
        </row>
        <row r="94">
          <cell r="C94" t="str">
            <v>N</v>
          </cell>
          <cell r="D94" t="str">
            <v>General liability insurance policy</v>
          </cell>
        </row>
        <row r="95">
          <cell r="C95" t="str">
            <v>N</v>
          </cell>
          <cell r="D95" t="str">
            <v>Directors &amp; Officers insurance policy</v>
          </cell>
        </row>
        <row r="96">
          <cell r="C96" t="str">
            <v>N</v>
          </cell>
          <cell r="D96" t="str">
            <v>Fiduciary insurance policy</v>
          </cell>
        </row>
        <row r="97">
          <cell r="C97" t="str">
            <v>N</v>
          </cell>
          <cell r="D97" t="str">
            <v>IT Costs</v>
          </cell>
        </row>
        <row r="98">
          <cell r="C98" t="str">
            <v>N</v>
          </cell>
          <cell r="D98" t="str">
            <v>Investor Relations costs</v>
          </cell>
        </row>
        <row r="99">
          <cell r="C99" t="str">
            <v>N</v>
          </cell>
          <cell r="D99" t="str">
            <v>General departmental expenses</v>
          </cell>
        </row>
        <row r="100">
          <cell r="A100" t="str">
            <v>Finance</v>
          </cell>
          <cell r="B100" t="str">
            <v>Taxation</v>
          </cell>
          <cell r="C100" t="str">
            <v>L</v>
          </cell>
          <cell r="D100" t="str">
            <v>Compliance activities including tax filings and audits</v>
          </cell>
        </row>
        <row r="101">
          <cell r="C101" t="str">
            <v>L</v>
          </cell>
          <cell r="D101" t="str">
            <v>Tax Planning</v>
          </cell>
        </row>
        <row r="102">
          <cell r="C102" t="str">
            <v>L</v>
          </cell>
          <cell r="D102" t="str">
            <v>Support Debt issuance</v>
          </cell>
        </row>
        <row r="103">
          <cell r="C103" t="str">
            <v>L</v>
          </cell>
          <cell r="D103" t="str">
            <v>Special Projects</v>
          </cell>
        </row>
        <row r="104">
          <cell r="C104" t="str">
            <v>L</v>
          </cell>
          <cell r="D104" t="str">
            <v>Support regulatory filings</v>
          </cell>
        </row>
        <row r="105">
          <cell r="C105" t="str">
            <v>L</v>
          </cell>
          <cell r="D105" t="str">
            <v>Support Construction activities</v>
          </cell>
        </row>
        <row r="106">
          <cell r="C106" t="str">
            <v>L</v>
          </cell>
          <cell r="D106" t="str">
            <v>Other departmental activities</v>
          </cell>
        </row>
        <row r="107">
          <cell r="A107" t="str">
            <v>Finance</v>
          </cell>
          <cell r="B107" t="str">
            <v>Taxation</v>
          </cell>
          <cell r="C107" t="str">
            <v>N</v>
          </cell>
          <cell r="D107" t="str">
            <v>Tax Consultants</v>
          </cell>
        </row>
        <row r="108">
          <cell r="C108" t="str">
            <v>N</v>
          </cell>
          <cell r="D108" t="str">
            <v>General departmental expenses</v>
          </cell>
        </row>
        <row r="109">
          <cell r="A109" t="str">
            <v>Finance</v>
          </cell>
          <cell r="B109" t="str">
            <v>Financial Strategy</v>
          </cell>
          <cell r="C109" t="str">
            <v>L</v>
          </cell>
          <cell r="D109" t="str">
            <v>Support Regulatory Activities</v>
          </cell>
        </row>
        <row r="110">
          <cell r="C110" t="str">
            <v>L</v>
          </cell>
          <cell r="D110" t="str">
            <v>Support Business Activities</v>
          </cell>
        </row>
        <row r="111">
          <cell r="C111" t="str">
            <v>L</v>
          </cell>
          <cell r="D111" t="str">
            <v>Special Projects</v>
          </cell>
        </row>
        <row r="112">
          <cell r="C112" t="str">
            <v>L</v>
          </cell>
          <cell r="D112" t="str">
            <v>Decision support for lines of business</v>
          </cell>
        </row>
        <row r="113">
          <cell r="C113" t="str">
            <v>L</v>
          </cell>
          <cell r="D113" t="str">
            <v>DSM</v>
          </cell>
        </row>
        <row r="114">
          <cell r="C114" t="str">
            <v>L</v>
          </cell>
          <cell r="D114" t="str">
            <v>Ontario Hydro Energy</v>
          </cell>
        </row>
        <row r="115">
          <cell r="A115" t="str">
            <v>Finance</v>
          </cell>
          <cell r="B115" t="str">
            <v>Financial Strategy</v>
          </cell>
          <cell r="C115" t="str">
            <v>N</v>
          </cell>
          <cell r="D115" t="str">
            <v>General departmental expenses</v>
          </cell>
        </row>
        <row r="116">
          <cell r="A116" t="str">
            <v>Finance</v>
          </cell>
          <cell r="B116" t="str">
            <v>Internal Audit &amp; Risk Mgmt</v>
          </cell>
          <cell r="C116" t="str">
            <v>L</v>
          </cell>
          <cell r="D116" t="str">
            <v>Audits</v>
          </cell>
        </row>
        <row r="117">
          <cell r="C117" t="str">
            <v>L</v>
          </cell>
          <cell r="D117" t="str">
            <v>Purchasing</v>
          </cell>
        </row>
        <row r="118">
          <cell r="C118" t="str">
            <v>L</v>
          </cell>
          <cell r="D118" t="str">
            <v>IMIT</v>
          </cell>
        </row>
        <row r="119">
          <cell r="C119" t="str">
            <v>L</v>
          </cell>
          <cell r="D119" t="str">
            <v>Human Resources</v>
          </cell>
        </row>
        <row r="120">
          <cell r="C120" t="str">
            <v>L</v>
          </cell>
          <cell r="D120" t="str">
            <v>Finance</v>
          </cell>
        </row>
        <row r="121">
          <cell r="C121" t="str">
            <v>L</v>
          </cell>
          <cell r="D121" t="str">
            <v>Customers</v>
          </cell>
        </row>
        <row r="122">
          <cell r="A122" t="str">
            <v>Finance</v>
          </cell>
          <cell r="B122" t="str">
            <v>Internal Audit &amp; Risk Mgmt</v>
          </cell>
          <cell r="C122" t="str">
            <v>N</v>
          </cell>
          <cell r="D122" t="str">
            <v>General departmental expenses</v>
          </cell>
        </row>
        <row r="123">
          <cell r="A123" t="str">
            <v>Finance</v>
          </cell>
          <cell r="B123" t="str">
            <v>IM&amp;IT</v>
          </cell>
          <cell r="C123" t="str">
            <v>L</v>
          </cell>
          <cell r="D123" t="str">
            <v>Support to backbone, PCs and applications; Support internal telecommunications</v>
          </cell>
        </row>
        <row r="124">
          <cell r="C124" t="str">
            <v>L</v>
          </cell>
          <cell r="D124" t="str">
            <v>Develop systems required by operating businesses to meet changes in technical, operating and regulatory requirements</v>
          </cell>
        </row>
        <row r="125">
          <cell r="C125" t="str">
            <v>L</v>
          </cell>
          <cell r="D125" t="str">
            <v>Support Asset Management activities and projects</v>
          </cell>
        </row>
        <row r="126">
          <cell r="C126" t="str">
            <v>L</v>
          </cell>
          <cell r="D126" t="str">
            <v>Support Finance activities and projects</v>
          </cell>
        </row>
        <row r="127">
          <cell r="C127" t="str">
            <v>L</v>
          </cell>
          <cell r="D127" t="str">
            <v>Provide operational support for Transmission and Distribution activities</v>
          </cell>
        </row>
        <row r="128">
          <cell r="C128" t="str">
            <v>L</v>
          </cell>
          <cell r="D128" t="str">
            <v>Manage IT capital projects and IT strategy</v>
          </cell>
        </row>
        <row r="129">
          <cell r="C129" t="str">
            <v>L</v>
          </cell>
          <cell r="D129" t="str">
            <v>Support Inergi operations</v>
          </cell>
        </row>
        <row r="130">
          <cell r="C130" t="str">
            <v>L</v>
          </cell>
          <cell r="D130" t="str">
            <v>Other departmental activities</v>
          </cell>
        </row>
        <row r="131">
          <cell r="A131" t="str">
            <v>Finance</v>
          </cell>
          <cell r="B131" t="str">
            <v>IM&amp;IT</v>
          </cell>
          <cell r="C131" t="str">
            <v>N</v>
          </cell>
          <cell r="D131" t="str">
            <v>General departmental expenses</v>
          </cell>
        </row>
        <row r="132">
          <cell r="A132" t="str">
            <v>General Counsel</v>
          </cell>
          <cell r="B132" t="str">
            <v>Regulatory Affairs</v>
          </cell>
          <cell r="C132" t="str">
            <v>L</v>
          </cell>
          <cell r="D132" t="str">
            <v>Coordinate HO Filings with OEB (incl. DSM)</v>
          </cell>
        </row>
        <row r="133">
          <cell r="C133" t="str">
            <v>L</v>
          </cell>
          <cell r="D133" t="str">
            <v>Manage HO Relationship with OEB (incl. complaints)</v>
          </cell>
        </row>
        <row r="134">
          <cell r="C134" t="str">
            <v>L</v>
          </cell>
          <cell r="D134" t="str">
            <v>Develop and Support Rate Structures and Design for Transmission and Distribution Rates</v>
          </cell>
        </row>
        <row r="135">
          <cell r="C135" t="str">
            <v>L</v>
          </cell>
          <cell r="D135" t="str">
            <v>Support IMO Technical Panel and Make Recommendations for Market Rules for the Ontario Electricity Market</v>
          </cell>
        </row>
        <row r="136">
          <cell r="C136" t="str">
            <v>L</v>
          </cell>
          <cell r="D136" t="str">
            <v>Provide Load Forecasts for HO and IMO</v>
          </cell>
        </row>
        <row r="137">
          <cell r="C137" t="str">
            <v>L</v>
          </cell>
          <cell r="D137" t="str">
            <v>Support Wholesale and Retail Settlement Process</v>
          </cell>
        </row>
        <row r="138">
          <cell r="C138" t="str">
            <v>L</v>
          </cell>
          <cell r="D138" t="str">
            <v>Section 92 Applications</v>
          </cell>
        </row>
        <row r="139">
          <cell r="C139" t="str">
            <v>L</v>
          </cell>
          <cell r="D139" t="str">
            <v>Code Reviews</v>
          </cell>
        </row>
        <row r="140">
          <cell r="C140" t="str">
            <v>L</v>
          </cell>
          <cell r="D140" t="str">
            <v>Other departmental activities</v>
          </cell>
        </row>
        <row r="141">
          <cell r="A141" t="str">
            <v>General Counsel</v>
          </cell>
          <cell r="B141" t="str">
            <v>Regulatory Affairs</v>
          </cell>
          <cell r="C141" t="str">
            <v>N</v>
          </cell>
          <cell r="D141" t="str">
            <v>All other costs</v>
          </cell>
        </row>
        <row r="142">
          <cell r="A142" t="str">
            <v>General Counsel</v>
          </cell>
          <cell r="B142" t="str">
            <v>Regul. Affairs- OEB Cost</v>
          </cell>
          <cell r="C142" t="str">
            <v>N</v>
          </cell>
          <cell r="D142" t="str">
            <v>OEB Billed costs</v>
          </cell>
        </row>
        <row r="143">
          <cell r="A143" t="str">
            <v>General Counsel</v>
          </cell>
          <cell r="B143" t="str">
            <v>Law</v>
          </cell>
          <cell r="C143" t="str">
            <v>L</v>
          </cell>
          <cell r="D143" t="str">
            <v>Overall Assignment of Time</v>
          </cell>
        </row>
        <row r="144">
          <cell r="A144" t="str">
            <v>General Counsel</v>
          </cell>
          <cell r="B144" t="str">
            <v>Law</v>
          </cell>
          <cell r="C144" t="str">
            <v>N</v>
          </cell>
          <cell r="D144" t="str">
            <v>Consultants and External Legal Counsel</v>
          </cell>
        </row>
        <row r="145">
          <cell r="C145" t="str">
            <v>N</v>
          </cell>
          <cell r="D145" t="str">
            <v>General departmental expenses</v>
          </cell>
        </row>
        <row r="146">
          <cell r="A146" t="str">
            <v>Telecom Services</v>
          </cell>
          <cell r="B146" t="str">
            <v>Oper / Carrier Mgmt</v>
          </cell>
          <cell r="C146" t="str">
            <v>T</v>
          </cell>
          <cell r="D146" t="str">
            <v>Management of Telecoms Services</v>
          </cell>
        </row>
        <row r="147">
          <cell r="A147" t="str">
            <v>Telecom Services</v>
          </cell>
          <cell r="B147" t="str">
            <v>Data Services</v>
          </cell>
          <cell r="C147" t="str">
            <v>T</v>
          </cell>
          <cell r="D147" t="str">
            <v>Data backbone, assets and lines for all users</v>
          </cell>
        </row>
        <row r="148">
          <cell r="A148" t="str">
            <v>Telecom Services</v>
          </cell>
          <cell r="B148" t="str">
            <v>Voice Services</v>
          </cell>
          <cell r="C148" t="str">
            <v>T</v>
          </cell>
          <cell r="D148" t="str">
            <v>Voice backbone, assets and lines for all users</v>
          </cell>
        </row>
        <row r="149">
          <cell r="A149" t="str">
            <v>Telecom Services</v>
          </cell>
          <cell r="B149" t="str">
            <v>Data Services</v>
          </cell>
          <cell r="C149" t="str">
            <v>T</v>
          </cell>
        </row>
        <row r="150">
          <cell r="A150" t="str">
            <v>Telecom Services</v>
          </cell>
          <cell r="C150" t="str">
            <v>T</v>
          </cell>
        </row>
        <row r="151">
          <cell r="A151" t="str">
            <v>Telecom Services</v>
          </cell>
          <cell r="B151" t="str">
            <v>Field Services</v>
          </cell>
          <cell r="C151" t="str">
            <v>T</v>
          </cell>
          <cell r="D151" t="str">
            <v>Repairs, adds, changes to telephones</v>
          </cell>
        </row>
        <row r="152">
          <cell r="A152" t="str">
            <v>Strategic Planning</v>
          </cell>
          <cell r="B152" t="str">
            <v>Strategic Plan. &amp; Bus. Dev.</v>
          </cell>
          <cell r="C152" t="str">
            <v>L</v>
          </cell>
          <cell r="D152" t="str">
            <v>Lead and Coordinate Formation and Communication of Corporate Strategy</v>
          </cell>
        </row>
        <row r="153">
          <cell r="C153" t="str">
            <v>L</v>
          </cell>
          <cell r="D153" t="str">
            <v>Develop and Implement Strategy: Distribution Options; Energy Conservation &amp;Smart Network; Telecom and Teleocm Oversight</v>
          </cell>
        </row>
        <row r="154">
          <cell r="C154" t="str">
            <v>L</v>
          </cell>
          <cell r="D154" t="str">
            <v>Develop and lead the implementation of corporate targets of safety, customer service, reliability</v>
          </cell>
        </row>
        <row r="155">
          <cell r="C155" t="str">
            <v>L</v>
          </cell>
          <cell r="D155" t="str">
            <v>Implement ARCFM</v>
          </cell>
        </row>
        <row r="156">
          <cell r="C156" t="str">
            <v>L</v>
          </cell>
          <cell r="D156" t="str">
            <v>Functional Requirements for WEP/Siemens Arbitration</v>
          </cell>
        </row>
        <row r="157">
          <cell r="C157" t="str">
            <v>L</v>
          </cell>
          <cell r="D157" t="str">
            <v>Develop and Implement R&amp;D Programs</v>
          </cell>
        </row>
        <row r="158">
          <cell r="C158" t="str">
            <v>L</v>
          </cell>
          <cell r="D158" t="str">
            <v>Other departmental activities</v>
          </cell>
        </row>
        <row r="159">
          <cell r="A159" t="str">
            <v>Strategic Planning</v>
          </cell>
          <cell r="B159" t="str">
            <v>Strategic Plan. &amp; Bus. Dev.</v>
          </cell>
          <cell r="C159" t="str">
            <v>N</v>
          </cell>
          <cell r="D159" t="str">
            <v>General departmental expenses</v>
          </cell>
        </row>
        <row r="160">
          <cell r="A160" t="str">
            <v>External Relations</v>
          </cell>
          <cell r="B160" t="str">
            <v>External Relations</v>
          </cell>
          <cell r="C160" t="str">
            <v>L</v>
          </cell>
          <cell r="D160" t="str">
            <v>Support customer strategy, rate strategy, distribution generation strategy, benchmarking, external relations</v>
          </cell>
        </row>
        <row r="161">
          <cell r="C161" t="str">
            <v>L</v>
          </cell>
          <cell r="D161" t="str">
            <v>Develop working relationships with customers, regulators, shareholder, lenders</v>
          </cell>
        </row>
        <row r="162">
          <cell r="A162" t="str">
            <v>External Relations</v>
          </cell>
          <cell r="B162" t="str">
            <v>External Relations</v>
          </cell>
          <cell r="C162" t="str">
            <v>N</v>
          </cell>
          <cell r="D162" t="str">
            <v>General departmental expenses</v>
          </cell>
        </row>
        <row r="163">
          <cell r="A163" t="str">
            <v>Inergi</v>
          </cell>
          <cell r="B163" t="str">
            <v>ETS - CSO Apps</v>
          </cell>
          <cell r="C163" t="str">
            <v>I</v>
          </cell>
          <cell r="D163" t="str">
            <v>Support CSO Applications</v>
          </cell>
        </row>
        <row r="164">
          <cell r="A164" t="str">
            <v>Inergi</v>
          </cell>
          <cell r="B164" t="str">
            <v>ETS - Finance Apps</v>
          </cell>
          <cell r="C164" t="str">
            <v>I</v>
          </cell>
          <cell r="D164" t="str">
            <v>Support Finance Applications</v>
          </cell>
        </row>
        <row r="165">
          <cell r="A165" t="str">
            <v>Inergi</v>
          </cell>
          <cell r="B165" t="str">
            <v>ETS - HR Apps</v>
          </cell>
          <cell r="C165" t="str">
            <v>I</v>
          </cell>
          <cell r="D165" t="str">
            <v>Support HR Applications</v>
          </cell>
        </row>
        <row r="166">
          <cell r="A166" t="str">
            <v>Inergi</v>
          </cell>
          <cell r="B166" t="str">
            <v>ETS - Passport Apps</v>
          </cell>
          <cell r="C166" t="str">
            <v>I</v>
          </cell>
          <cell r="D166" t="str">
            <v>Support Passport Applications</v>
          </cell>
        </row>
        <row r="167">
          <cell r="A167" t="str">
            <v>Inergi</v>
          </cell>
          <cell r="B167" t="str">
            <v>ETS - Mkt Ready Apps</v>
          </cell>
          <cell r="C167" t="str">
            <v>I</v>
          </cell>
          <cell r="D167" t="str">
            <v>Support Market Ready Applications</v>
          </cell>
        </row>
        <row r="168">
          <cell r="A168" t="str">
            <v>Inergi</v>
          </cell>
          <cell r="B168" t="str">
            <v>ETS - Telecom</v>
          </cell>
          <cell r="C168" t="str">
            <v>I</v>
          </cell>
          <cell r="D168" t="str">
            <v>Support Telecommunications Infrastructure</v>
          </cell>
        </row>
        <row r="169">
          <cell r="A169" t="str">
            <v>Inergi</v>
          </cell>
          <cell r="B169" t="str">
            <v>ETS - Infra-structure Svc. / Misc. Apps</v>
          </cell>
          <cell r="C169" t="str">
            <v>I</v>
          </cell>
          <cell r="D169" t="str">
            <v>Supply Management Services</v>
          </cell>
        </row>
        <row r="170">
          <cell r="C170" t="str">
            <v>I</v>
          </cell>
          <cell r="D170" t="str">
            <v>Direct Assignments</v>
          </cell>
        </row>
        <row r="171">
          <cell r="C171" t="str">
            <v>I</v>
          </cell>
          <cell r="D171" t="str">
            <v>General Infrastructure Support</v>
          </cell>
        </row>
        <row r="172">
          <cell r="A172" t="str">
            <v>Inergi</v>
          </cell>
          <cell r="B172" t="str">
            <v>CSO - Customer Support Services</v>
          </cell>
          <cell r="C172" t="str">
            <v>I</v>
          </cell>
          <cell r="D172" t="str">
            <v>Inbound calls / correspondence</v>
          </cell>
        </row>
        <row r="173">
          <cell r="C173" t="str">
            <v>I</v>
          </cell>
          <cell r="D173" t="str">
            <v>Bill Production</v>
          </cell>
        </row>
        <row r="174">
          <cell r="C174" t="str">
            <v>I</v>
          </cell>
          <cell r="D174" t="str">
            <v>Data Services- Timesheets for field personnel, Tx operations</v>
          </cell>
        </row>
        <row r="175">
          <cell r="C175" t="str">
            <v>I</v>
          </cell>
          <cell r="D175" t="str">
            <v>CSO Support- Management; Training, Communications, Support; Application support Business Analysts</v>
          </cell>
        </row>
        <row r="176">
          <cell r="A176" t="str">
            <v>Inergi</v>
          </cell>
          <cell r="B176" t="str">
            <v>Settlements</v>
          </cell>
          <cell r="C176" t="str">
            <v>I</v>
          </cell>
          <cell r="D176" t="str">
            <v>Wholesale and Retail Settlements</v>
          </cell>
        </row>
        <row r="177">
          <cell r="A177" t="str">
            <v>Inergi</v>
          </cell>
          <cell r="B177" t="str">
            <v>Finance</v>
          </cell>
          <cell r="C177" t="str">
            <v>I</v>
          </cell>
          <cell r="D177" t="str">
            <v>Accounts Payable processing</v>
          </cell>
        </row>
        <row r="178">
          <cell r="C178" t="str">
            <v>I</v>
          </cell>
          <cell r="D178" t="str">
            <v>Accounts Receivable processing</v>
          </cell>
        </row>
        <row r="179">
          <cell r="C179" t="str">
            <v>I</v>
          </cell>
          <cell r="D179" t="str">
            <v>Fixed Assets processing</v>
          </cell>
        </row>
        <row r="180">
          <cell r="C180" t="str">
            <v>I</v>
          </cell>
          <cell r="D180" t="str">
            <v xml:space="preserve">Corporate accounting, Budgeting, Analysis </v>
          </cell>
        </row>
        <row r="181">
          <cell r="C181" t="str">
            <v>I</v>
          </cell>
          <cell r="D181" t="str">
            <v>Pension support</v>
          </cell>
        </row>
        <row r="182">
          <cell r="C182" t="str">
            <v>I</v>
          </cell>
          <cell r="D182" t="str">
            <v>Inergi Corp. Finance</v>
          </cell>
        </row>
        <row r="183">
          <cell r="A183" t="str">
            <v>Inergi</v>
          </cell>
          <cell r="B183" t="str">
            <v>HR - Pay Services</v>
          </cell>
          <cell r="C183" t="str">
            <v>I</v>
          </cell>
          <cell r="D183" t="str">
            <v>Payroll Services and Recordkeepping</v>
          </cell>
        </row>
        <row r="184">
          <cell r="A184" t="str">
            <v>Inergi</v>
          </cell>
          <cell r="B184" t="str">
            <v>SMS</v>
          </cell>
          <cell r="C184" t="str">
            <v>I</v>
          </cell>
          <cell r="D184" t="str">
            <v>Purchasing</v>
          </cell>
        </row>
        <row r="185">
          <cell r="C185" t="str">
            <v>I</v>
          </cell>
          <cell r="D185" t="str">
            <v>Transportation</v>
          </cell>
        </row>
        <row r="186">
          <cell r="C186" t="str">
            <v>I</v>
          </cell>
          <cell r="D186" t="str">
            <v>Asset disposal and Investment recovery</v>
          </cell>
        </row>
        <row r="187">
          <cell r="C187" t="str">
            <v>I</v>
          </cell>
          <cell r="D187" t="str">
            <v>Strategic Sourcing Initiative</v>
          </cell>
        </row>
        <row r="188">
          <cell r="C188" t="str">
            <v>I</v>
          </cell>
          <cell r="D188" t="str">
            <v>Support management of  warehouse facilities</v>
          </cell>
        </row>
        <row r="189">
          <cell r="C189" t="str">
            <v>I</v>
          </cell>
          <cell r="D189" t="str">
            <v>Other departmental activities</v>
          </cell>
        </row>
        <row r="190">
          <cell r="A190" t="str">
            <v>HOI</v>
          </cell>
          <cell r="B190" t="str">
            <v>Chair</v>
          </cell>
          <cell r="C190" t="str">
            <v>L</v>
          </cell>
          <cell r="D190" t="str">
            <v>Overall Assignment of Time</v>
          </cell>
        </row>
        <row r="191">
          <cell r="A191" t="str">
            <v>HOI</v>
          </cell>
          <cell r="B191" t="str">
            <v>Chair</v>
          </cell>
          <cell r="C191" t="str">
            <v>N</v>
          </cell>
          <cell r="D191" t="str">
            <v>General departmental expenses</v>
          </cell>
        </row>
        <row r="192">
          <cell r="A192" t="str">
            <v>HOI</v>
          </cell>
          <cell r="B192" t="str">
            <v>Board</v>
          </cell>
          <cell r="C192" t="str">
            <v>L</v>
          </cell>
          <cell r="D192" t="str">
            <v>Overall Assignment of Time</v>
          </cell>
        </row>
        <row r="193">
          <cell r="A193" t="str">
            <v>HOI</v>
          </cell>
          <cell r="B193" t="str">
            <v>Board</v>
          </cell>
          <cell r="C193" t="str">
            <v>N</v>
          </cell>
          <cell r="D193" t="str">
            <v>Audit Fee</v>
          </cell>
        </row>
        <row r="194">
          <cell r="C194" t="str">
            <v>N</v>
          </cell>
          <cell r="D194" t="str">
            <v>General departmental expenses</v>
          </cell>
        </row>
        <row r="195">
          <cell r="A195" t="str">
            <v>HOI</v>
          </cell>
          <cell r="B195" t="str">
            <v>President/CEO Office</v>
          </cell>
          <cell r="C195" t="str">
            <v>L</v>
          </cell>
          <cell r="D195" t="str">
            <v>Establish performance targets for safety, customer service, reliability</v>
          </cell>
        </row>
        <row r="196">
          <cell r="C196" t="str">
            <v>L</v>
          </cell>
          <cell r="D196" t="str">
            <v>Provide strategic direction and manage the company to meet the targets of safety, customer service, reliability</v>
          </cell>
        </row>
        <row r="197">
          <cell r="C197" t="str">
            <v>L</v>
          </cell>
          <cell r="D197" t="str">
            <v>Develop and maintain relationships with major  customers and customer groups</v>
          </cell>
        </row>
        <row r="198">
          <cell r="C198" t="str">
            <v>L</v>
          </cell>
          <cell r="D198" t="str">
            <v>Develop and maintain relationships with regulators, shareholder, lenders</v>
          </cell>
        </row>
        <row r="199">
          <cell r="C199" t="str">
            <v>L</v>
          </cell>
          <cell r="D199" t="str">
            <v>Monitor, assess and remediate risks to operational and financial performance</v>
          </cell>
        </row>
        <row r="200">
          <cell r="C200" t="str">
            <v>L</v>
          </cell>
          <cell r="D200" t="str">
            <v>Influence / Ensure company can adapt to changing regulatory framework and economic conditions</v>
          </cell>
        </row>
        <row r="201">
          <cell r="C201" t="str">
            <v>L</v>
          </cell>
          <cell r="D201" t="str">
            <v>Plan for management succession</v>
          </cell>
        </row>
        <row r="202">
          <cell r="A202" t="str">
            <v>HOI</v>
          </cell>
          <cell r="B202" t="str">
            <v>President/CEO Office</v>
          </cell>
          <cell r="C202" t="str">
            <v>N</v>
          </cell>
          <cell r="D202" t="str">
            <v>General departmental expenses</v>
          </cell>
        </row>
        <row r="203">
          <cell r="A203" t="str">
            <v>General Counsel</v>
          </cell>
          <cell r="B203" t="str">
            <v>Corporate</v>
          </cell>
          <cell r="C203" t="str">
            <v>L</v>
          </cell>
          <cell r="D203" t="str">
            <v>Overall Assignment of Time</v>
          </cell>
        </row>
        <row r="204">
          <cell r="A204" t="str">
            <v>General Counsel</v>
          </cell>
          <cell r="B204" t="str">
            <v>Corporate</v>
          </cell>
          <cell r="C204" t="str">
            <v>N</v>
          </cell>
          <cell r="D204" t="str">
            <v>General departmental expenses</v>
          </cell>
        </row>
        <row r="205">
          <cell r="A205" t="str">
            <v>General Counsel</v>
          </cell>
          <cell r="B205" t="str">
            <v>Corp. Secretariat</v>
          </cell>
          <cell r="C205" t="str">
            <v>L</v>
          </cell>
          <cell r="D205" t="str">
            <v>Overall Assignment of Time</v>
          </cell>
        </row>
        <row r="206">
          <cell r="A206" t="str">
            <v>General Counsel</v>
          </cell>
          <cell r="B206" t="str">
            <v>Corp. Secretariat</v>
          </cell>
          <cell r="C206" t="str">
            <v>N</v>
          </cell>
          <cell r="D206" t="str">
            <v>General departmental expenses</v>
          </cell>
        </row>
        <row r="207">
          <cell r="A207" t="str">
            <v>HOI</v>
          </cell>
          <cell r="B207" t="str">
            <v>CFO Office</v>
          </cell>
          <cell r="C207" t="str">
            <v>L</v>
          </cell>
          <cell r="D207" t="str">
            <v>Review and approve financial and investment decisions and Provide input to strategy and business plans</v>
          </cell>
        </row>
        <row r="208">
          <cell r="C208" t="str">
            <v>L</v>
          </cell>
          <cell r="D208" t="str">
            <v>Provide oversight to Finance functions in timely, reliable reporting information to HO, subs, regulators, investors, shareholder</v>
          </cell>
        </row>
        <row r="209">
          <cell r="C209" t="str">
            <v>L</v>
          </cell>
          <cell r="D209" t="str">
            <v>Ensure financial services are provided efficiently and reliably</v>
          </cell>
        </row>
        <row r="210">
          <cell r="C210" t="str">
            <v>L</v>
          </cell>
          <cell r="D210" t="str">
            <v>Ensure integrity of, and compliance with, internal controls over regulatory, financial, accounting activities</v>
          </cell>
        </row>
        <row r="211">
          <cell r="C211" t="str">
            <v>L</v>
          </cell>
          <cell r="D211" t="str">
            <v>Monitor performance against operational, financial and regulatory targets</v>
          </cell>
        </row>
        <row r="212">
          <cell r="C212" t="str">
            <v>L</v>
          </cell>
          <cell r="D212" t="str">
            <v>Ensure sufficient revenue for operating, financial and regulatory needs</v>
          </cell>
        </row>
        <row r="213">
          <cell r="C213" t="str">
            <v>L</v>
          </cell>
          <cell r="D213" t="str">
            <v>Support BOD</v>
          </cell>
        </row>
        <row r="214">
          <cell r="C214" t="str">
            <v>L</v>
          </cell>
          <cell r="D214" t="str">
            <v>Ensure access to capital on reasonable terms</v>
          </cell>
        </row>
        <row r="215">
          <cell r="C215" t="str">
            <v>L</v>
          </cell>
          <cell r="D215" t="str">
            <v>Other departmental activities</v>
          </cell>
        </row>
        <row r="216">
          <cell r="A216" t="str">
            <v>HOI</v>
          </cell>
          <cell r="B216" t="str">
            <v>CFO Office</v>
          </cell>
          <cell r="C216" t="str">
            <v>N</v>
          </cell>
          <cell r="D216" t="str">
            <v>General departmental expenses</v>
          </cell>
        </row>
        <row r="217">
          <cell r="A217" t="str">
            <v>HOI</v>
          </cell>
          <cell r="B217" t="str">
            <v>Treasurer's Office</v>
          </cell>
          <cell r="C217" t="str">
            <v>L</v>
          </cell>
          <cell r="D217" t="str">
            <v>Review and approve financial and investment decisions</v>
          </cell>
        </row>
        <row r="218">
          <cell r="C218" t="str">
            <v>L</v>
          </cell>
          <cell r="D218" t="str">
            <v>Ensure access to capital on reasonable terms</v>
          </cell>
        </row>
        <row r="219">
          <cell r="C219" t="str">
            <v>L</v>
          </cell>
          <cell r="D219" t="str">
            <v>Monitor performance against operational, financial and regulatory targets</v>
          </cell>
        </row>
        <row r="220">
          <cell r="C220" t="str">
            <v>L</v>
          </cell>
          <cell r="D220" t="str">
            <v>Represent the company before customers, regulators, shareholder, lenders</v>
          </cell>
        </row>
        <row r="221">
          <cell r="C221" t="str">
            <v>L</v>
          </cell>
          <cell r="D221" t="str">
            <v>Pension Management</v>
          </cell>
        </row>
        <row r="222">
          <cell r="C222" t="str">
            <v>L</v>
          </cell>
          <cell r="D222" t="str">
            <v>Oversight of Corp Finance- Treasury</v>
          </cell>
        </row>
        <row r="223">
          <cell r="A223" t="str">
            <v>HOI</v>
          </cell>
          <cell r="B223" t="str">
            <v>Treasurer's Office</v>
          </cell>
          <cell r="C223" t="str">
            <v>N</v>
          </cell>
          <cell r="D223" t="str">
            <v>General departmental expenses</v>
          </cell>
        </row>
        <row r="224">
          <cell r="A224" t="str">
            <v>HOI</v>
          </cell>
          <cell r="B224" t="str">
            <v>Donations</v>
          </cell>
          <cell r="C224" t="str">
            <v>N</v>
          </cell>
          <cell r="D224" t="str">
            <v>Donations</v>
          </cell>
        </row>
        <row r="225">
          <cell r="B225" t="str">
            <v>Labor Rates</v>
          </cell>
          <cell r="D225" t="str">
            <v>Labor Rates</v>
          </cell>
        </row>
        <row r="226">
          <cell r="A226" t="str">
            <v>Total</v>
          </cell>
        </row>
        <row r="227">
          <cell r="D227" t="str">
            <v>Other departmental activities</v>
          </cell>
        </row>
        <row r="228">
          <cell r="D228" t="str">
            <v>General departmental expenses</v>
          </cell>
        </row>
        <row r="230">
          <cell r="C230" t="str">
            <v>L</v>
          </cell>
          <cell r="D230" t="str">
            <v>Labor</v>
          </cell>
        </row>
        <row r="231">
          <cell r="C231" t="str">
            <v>N</v>
          </cell>
          <cell r="D231" t="str">
            <v>Non-Labor</v>
          </cell>
        </row>
        <row r="232">
          <cell r="C232" t="str">
            <v>T</v>
          </cell>
          <cell r="D232" t="str">
            <v>Telecom</v>
          </cell>
        </row>
        <row r="233">
          <cell r="C233" t="str">
            <v>I</v>
          </cell>
          <cell r="D233" t="str">
            <v>Inergi</v>
          </cell>
        </row>
        <row r="236">
          <cell r="D236" t="str">
            <v>Direct Assignments</v>
          </cell>
        </row>
        <row r="237">
          <cell r="C237" t="str">
            <v>L</v>
          </cell>
          <cell r="D237" t="str">
            <v>Labor</v>
          </cell>
        </row>
        <row r="238">
          <cell r="C238" t="str">
            <v>N</v>
          </cell>
          <cell r="D238" t="str">
            <v>Non-Labor</v>
          </cell>
        </row>
        <row r="239">
          <cell r="C239" t="str">
            <v>T</v>
          </cell>
          <cell r="D239" t="str">
            <v>Telecom</v>
          </cell>
        </row>
        <row r="240">
          <cell r="C240" t="str">
            <v>I</v>
          </cell>
          <cell r="D240" t="str">
            <v>Inergi</v>
          </cell>
        </row>
        <row r="241">
          <cell r="D241" t="str">
            <v>Total</v>
          </cell>
        </row>
        <row r="243">
          <cell r="D243" t="str">
            <v>Allocated</v>
          </cell>
        </row>
        <row r="244">
          <cell r="D244" t="str">
            <v>Labor</v>
          </cell>
        </row>
        <row r="245">
          <cell r="D245" t="str">
            <v>Non-Labor</v>
          </cell>
        </row>
        <row r="246">
          <cell r="D246" t="str">
            <v>Telecom</v>
          </cell>
        </row>
        <row r="247">
          <cell r="D247" t="str">
            <v>Inergi</v>
          </cell>
        </row>
        <row r="248">
          <cell r="D248" t="str">
            <v>Total</v>
          </cell>
        </row>
        <row r="252">
          <cell r="D252" t="str">
            <v>Labor- % Direct Assignments</v>
          </cell>
        </row>
        <row r="253">
          <cell r="D253" t="str">
            <v>Labor- Allocated</v>
          </cell>
        </row>
        <row r="254">
          <cell r="D254" t="str">
            <v>Labor- % Total</v>
          </cell>
        </row>
        <row r="256">
          <cell r="D256" t="str">
            <v>Non-Labor- % Direct Assignments</v>
          </cell>
        </row>
        <row r="257">
          <cell r="D257" t="str">
            <v>Non-Labor- Allocated</v>
          </cell>
        </row>
        <row r="258">
          <cell r="D258" t="str">
            <v>Non-Labor- % Total</v>
          </cell>
        </row>
        <row r="260">
          <cell r="D260" t="str">
            <v>Telecom- % Direct Assignments</v>
          </cell>
        </row>
        <row r="261">
          <cell r="D261" t="str">
            <v>Telecom- Allocated</v>
          </cell>
        </row>
        <row r="262">
          <cell r="D262" t="str">
            <v>Telecom- % Total</v>
          </cell>
        </row>
        <row r="264">
          <cell r="D264" t="str">
            <v>Inergi- % Direct Assignments</v>
          </cell>
        </row>
        <row r="265">
          <cell r="D265" t="str">
            <v>Inergi- Allocated</v>
          </cell>
        </row>
        <row r="266">
          <cell r="D266" t="str">
            <v>Inergi- % Total</v>
          </cell>
        </row>
        <row r="268">
          <cell r="D268" t="str">
            <v>Total- % Direct Assignments</v>
          </cell>
        </row>
        <row r="269">
          <cell r="D269" t="str">
            <v>Total- Allocated</v>
          </cell>
        </row>
        <row r="270">
          <cell r="D270" t="str">
            <v>Total- % Total</v>
          </cell>
        </row>
        <row r="275">
          <cell r="D275" t="str">
            <v>HR</v>
          </cell>
        </row>
        <row r="276">
          <cell r="D276" t="str">
            <v>LBSS Facilities</v>
          </cell>
        </row>
        <row r="277">
          <cell r="D277" t="str">
            <v>Labor Relations</v>
          </cell>
        </row>
        <row r="278">
          <cell r="D278" t="str">
            <v>Communications</v>
          </cell>
        </row>
        <row r="279">
          <cell r="D279" t="str">
            <v>Controller- Actuaries</v>
          </cell>
        </row>
        <row r="280">
          <cell r="D280" t="str">
            <v>Controller- Bill 198</v>
          </cell>
        </row>
        <row r="281">
          <cell r="D281" t="str">
            <v>Treasury costs</v>
          </cell>
        </row>
        <row r="282">
          <cell r="D282" t="str">
            <v>General Counsel- OEB invoice</v>
          </cell>
        </row>
        <row r="283">
          <cell r="D283" t="str">
            <v>Board- Audit Fee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urs"/>
      <sheetName val="Tab List"/>
      <sheetName val="Error List"/>
      <sheetName val="Drivers"/>
      <sheetName val="CCCM-Drivers"/>
      <sheetName val="Drivers Relations"/>
      <sheetName val="Acitivities List"/>
      <sheetName val="Activities and Drivers Realtion"/>
      <sheetName val="Inconsistent Activity Descrip"/>
      <sheetName val="General HOI-T&amp;D Study"/>
      <sheetName val="Table Study - Report-Yr1"/>
      <sheetName val="Table Study - CCCM-Yr1"/>
      <sheetName val="Table Study - CCCM-Time"/>
      <sheetName val="Table Study - CCCM-AllocShares"/>
      <sheetName val="Table Study - CCCM-TotalShares"/>
      <sheetName val="Table Study - Exhibit B"/>
      <sheetName val="Table Study - Exhibit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Work-based Template"/>
      <sheetName val="Resource Over Time Template"/>
      <sheetName val="Hydro One Resource Estimates"/>
      <sheetName val="Lookups"/>
      <sheetName val="Rates"/>
    </sheetNames>
    <sheetDataSet>
      <sheetData sheetId="0"/>
      <sheetData sheetId="1"/>
      <sheetData sheetId="2"/>
      <sheetData sheetId="3" refreshError="1">
        <row r="6">
          <cell r="C6" t="str">
            <v>Capgemini - P&amp;C - TS</v>
          </cell>
          <cell r="E6" t="str">
            <v>PDG</v>
          </cell>
          <cell r="G6" t="str">
            <v xml:space="preserve">7x24 Monitoring </v>
          </cell>
        </row>
        <row r="7">
          <cell r="C7" t="str">
            <v>Capgemini - P&amp;C - CS</v>
          </cell>
          <cell r="E7" t="str">
            <v>BPO</v>
          </cell>
          <cell r="G7" t="str">
            <v xml:space="preserve">Architecture / Design </v>
          </cell>
        </row>
        <row r="8">
          <cell r="C8" t="str">
            <v>Black and Veatch</v>
          </cell>
          <cell r="E8" t="str">
            <v>Vertex</v>
          </cell>
          <cell r="G8" t="str">
            <v>BA</v>
          </cell>
        </row>
        <row r="9">
          <cell r="C9" t="str">
            <v>Inergi</v>
          </cell>
          <cell r="E9" t="str">
            <v>IM</v>
          </cell>
          <cell r="G9" t="str">
            <v>CAS - GIS</v>
          </cell>
        </row>
        <row r="10">
          <cell r="C10" t="str">
            <v>Vertex</v>
          </cell>
          <cell r="E10" t="str">
            <v xml:space="preserve">AM </v>
          </cell>
          <cell r="G10" t="str">
            <v xml:space="preserve">CAS - Other </v>
          </cell>
        </row>
        <row r="11">
          <cell r="C11" t="str">
            <v>Capgemini - OS</v>
          </cell>
          <cell r="E11" t="str">
            <v>ARCH</v>
          </cell>
          <cell r="G11" t="str">
            <v xml:space="preserve">CCC Agent </v>
          </cell>
        </row>
        <row r="12">
          <cell r="C12" t="str">
            <v>Capgemini - India</v>
          </cell>
          <cell r="G12" t="str">
            <v>CCC BA</v>
          </cell>
        </row>
        <row r="13">
          <cell r="C13" t="str">
            <v>HP</v>
          </cell>
          <cell r="G13" t="str">
            <v xml:space="preserve">CCC Coordination </v>
          </cell>
        </row>
        <row r="14">
          <cell r="C14" t="str">
            <v>Independent</v>
          </cell>
          <cell r="G14" t="str">
            <v xml:space="preserve">CCC Coordinator </v>
          </cell>
        </row>
        <row r="15">
          <cell r="C15" t="str">
            <v>Moore / Wallace</v>
          </cell>
          <cell r="G15" t="str">
            <v>CCC Process Analyst</v>
          </cell>
        </row>
        <row r="16">
          <cell r="C16" t="str">
            <v>GE</v>
          </cell>
          <cell r="G16" t="str">
            <v xml:space="preserve">CCC System Tech </v>
          </cell>
        </row>
        <row r="17">
          <cell r="G17" t="str">
            <v>CSS</v>
          </cell>
        </row>
        <row r="18">
          <cell r="G18" t="str">
            <v>CTI</v>
          </cell>
        </row>
        <row r="19">
          <cell r="G19" t="str">
            <v>DBA - Oracle &amp; MS</v>
          </cell>
        </row>
        <row r="20">
          <cell r="G20" t="str">
            <v>Design and Standard</v>
          </cell>
        </row>
        <row r="21">
          <cell r="G21" t="str">
            <v xml:space="preserve">Deskside Support </v>
          </cell>
        </row>
        <row r="22">
          <cell r="G22" t="str">
            <v>Desktop Packaging</v>
          </cell>
        </row>
        <row r="23">
          <cell r="G23" t="str">
            <v>Ent Ops - Facilities</v>
          </cell>
        </row>
        <row r="24">
          <cell r="G24" t="str">
            <v>Mainframe</v>
          </cell>
        </row>
        <row r="25">
          <cell r="G25" t="str">
            <v>MF - DB2</v>
          </cell>
        </row>
        <row r="26">
          <cell r="G26" t="str">
            <v>OMS</v>
          </cell>
        </row>
        <row r="27">
          <cell r="G27" t="str">
            <v>Ops</v>
          </cell>
        </row>
        <row r="28">
          <cell r="G28" t="str">
            <v>PDG</v>
          </cell>
        </row>
        <row r="29">
          <cell r="G29" t="str">
            <v>Settlements</v>
          </cell>
        </row>
        <row r="30">
          <cell r="G30" t="str">
            <v>Smart Meter Apps</v>
          </cell>
        </row>
        <row r="31">
          <cell r="G31" t="str">
            <v>Smart Meter Specialist</v>
          </cell>
        </row>
        <row r="32">
          <cell r="A32" t="str">
            <v>Capgemini</v>
          </cell>
          <cell r="G32" t="str">
            <v>Storage / BackUp</v>
          </cell>
        </row>
        <row r="33">
          <cell r="A33" t="str">
            <v xml:space="preserve">Inergi </v>
          </cell>
          <cell r="G33" t="str">
            <v>Unix</v>
          </cell>
        </row>
        <row r="34">
          <cell r="G34" t="str">
            <v>WinTel - Back Office</v>
          </cell>
        </row>
        <row r="35">
          <cell r="G35" t="str">
            <v>WinTel - OS</v>
          </cell>
        </row>
      </sheetData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Trial_Balance"/>
      <sheetName val="2. Inputs"/>
      <sheetName val="3. Consolidated Flash"/>
      <sheetName val="4. Consolidated YOY Flash"/>
      <sheetName val="PY Actual Summary Results (hide"/>
      <sheetName val="5. Flash Print Macros"/>
      <sheetName val="6. Hydro One Consolidated"/>
      <sheetName val="7. All BU's (000's)"/>
      <sheetName val="8. CFP&amp;R- Hydro One "/>
      <sheetName val="10 Networks Consol Hide not us"/>
      <sheetName val="11.1 Tx-Dx (hide)"/>
      <sheetName val="9. Operating Costs BU Summary"/>
      <sheetName val="10.Tx-Dx External Report Sumary"/>
      <sheetName val="11. Delivery Services &amp; Subs"/>
      <sheetName val="Tx-USofA(not used -hide)"/>
      <sheetName val="Dx-USofA (not used - hide)"/>
      <sheetName val="USofA PY Results (not used hide"/>
      <sheetName val="12. Capital Expenditure"/>
      <sheetName val="13. Capex Budget"/>
      <sheetName val="CY Tx Dx USofA FS ( not used hi"/>
      <sheetName val="14. CY Actual Summary Results"/>
      <sheetName val="15.Quarterly  Reporting Package"/>
      <sheetName val="16.Flash-Mgmt Statement Mapping"/>
      <sheetName val="17. trial bal summarized by BU"/>
      <sheetName val="check"/>
      <sheetName val="18. DOCUMENTATION"/>
      <sheetName val="PY Cons Results BY MTH (hid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able"/>
      <sheetName val="New Report"/>
      <sheetName val="Sch. D"/>
      <sheetName val="OU Forecast"/>
      <sheetName val="Bill Hours"/>
      <sheetName val="Quick Summary"/>
      <sheetName val="Allocations"/>
      <sheetName val="Other Allocations Recon"/>
      <sheetName val="Account List"/>
      <sheetName val="Monthly Changes"/>
      <sheetName val="LOAD CALC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C1">
            <v>3</v>
          </cell>
          <cell r="D1">
            <v>5</v>
          </cell>
          <cell r="E1">
            <v>7</v>
          </cell>
          <cell r="F1">
            <v>9</v>
          </cell>
          <cell r="G1">
            <v>11</v>
          </cell>
          <cell r="H1">
            <v>15</v>
          </cell>
          <cell r="I1">
            <v>17</v>
          </cell>
          <cell r="J1">
            <v>13</v>
          </cell>
          <cell r="K1">
            <v>19</v>
          </cell>
          <cell r="L1">
            <v>23</v>
          </cell>
          <cell r="M1">
            <v>21</v>
          </cell>
        </row>
        <row r="2">
          <cell r="A2" t="str">
            <v>Line of Business</v>
          </cell>
          <cell r="B2" t="str">
            <v>Incurred Costs</v>
          </cell>
          <cell r="C2" t="str">
            <v>Facilities</v>
          </cell>
          <cell r="D2" t="str">
            <v>Telecom</v>
          </cell>
          <cell r="E2" t="str">
            <v>Lines Clerical</v>
          </cell>
          <cell r="F2" t="str">
            <v>Safety &amp; Environment</v>
          </cell>
          <cell r="G2" t="str">
            <v>Work Methods and Training</v>
          </cell>
          <cell r="H2" t="str">
            <v>Suspense</v>
          </cell>
          <cell r="I2" t="str">
            <v>NS Unnoded Adjust't</v>
          </cell>
          <cell r="J2" t="str">
            <v>Production Reports</v>
          </cell>
          <cell r="K2" t="str">
            <v>NS Inventory at SMS</v>
          </cell>
          <cell r="L2" t="str">
            <v>WFA</v>
          </cell>
          <cell r="M2" t="str">
            <v>PMR</v>
          </cell>
        </row>
        <row r="3">
          <cell r="A3" t="str">
            <v>Provincial_Lines</v>
          </cell>
          <cell r="B3">
            <v>256521621</v>
          </cell>
          <cell r="C3">
            <v>5177888.8064176328</v>
          </cell>
          <cell r="D3">
            <v>2170848.828478965</v>
          </cell>
          <cell r="E3">
            <v>-935197.20293999999</v>
          </cell>
          <cell r="F3">
            <v>2557784.2067860011</v>
          </cell>
          <cell r="G3">
            <v>4898690.78125</v>
          </cell>
          <cell r="H3">
            <v>39446</v>
          </cell>
          <cell r="I3">
            <v>0</v>
          </cell>
          <cell r="J3">
            <v>50390.8</v>
          </cell>
          <cell r="K3">
            <v>71180.008756567433</v>
          </cell>
          <cell r="L3">
            <v>-338034.22302000003</v>
          </cell>
          <cell r="M3">
            <v>368378.43017888058</v>
          </cell>
        </row>
        <row r="4">
          <cell r="A4" t="str">
            <v>Meter Readers</v>
          </cell>
        </row>
        <row r="5">
          <cell r="A5" t="str">
            <v>Forestry Operations</v>
          </cell>
          <cell r="B5">
            <v>83235511</v>
          </cell>
          <cell r="C5">
            <v>1259558.6354428327</v>
          </cell>
          <cell r="D5">
            <v>520068.76375404547</v>
          </cell>
          <cell r="E5">
            <v>255053.78262000001</v>
          </cell>
          <cell r="F5">
            <v>956617.12636922253</v>
          </cell>
          <cell r="G5">
            <v>1234964.0625</v>
          </cell>
          <cell r="H5">
            <v>0</v>
          </cell>
          <cell r="I5">
            <v>0</v>
          </cell>
          <cell r="J5">
            <v>12597.7</v>
          </cell>
          <cell r="K5">
            <v>25110.148861646237</v>
          </cell>
          <cell r="L5">
            <v>101410.266906</v>
          </cell>
          <cell r="M5">
            <v>148528.73398730523</v>
          </cell>
        </row>
        <row r="6">
          <cell r="A6" t="str">
            <v>Stations</v>
          </cell>
          <cell r="B6">
            <v>110418315</v>
          </cell>
          <cell r="C6">
            <v>3247462.3255813955</v>
          </cell>
          <cell r="D6">
            <v>815226.31525771576</v>
          </cell>
          <cell r="E6">
            <v>680143.42031999992</v>
          </cell>
          <cell r="F6">
            <v>963908.41544215882</v>
          </cell>
          <cell r="G6">
            <v>1363634.2510211163</v>
          </cell>
          <cell r="H6">
            <v>1101106</v>
          </cell>
          <cell r="I6">
            <v>0</v>
          </cell>
          <cell r="J6">
            <v>28974.710000000003</v>
          </cell>
          <cell r="K6">
            <v>26811.828371278461</v>
          </cell>
          <cell r="L6">
            <v>67606.844603999998</v>
          </cell>
          <cell r="M6">
            <v>149660.81275245239</v>
          </cell>
        </row>
        <row r="7">
          <cell r="A7" t="str">
            <v>Engineering Services</v>
          </cell>
          <cell r="B7">
            <v>46060622</v>
          </cell>
          <cell r="C7">
            <v>4023404.6511627906</v>
          </cell>
          <cell r="D7">
            <v>502538.35598705505</v>
          </cell>
          <cell r="E7">
            <v>0</v>
          </cell>
          <cell r="F7">
            <v>0</v>
          </cell>
          <cell r="G7">
            <v>0</v>
          </cell>
          <cell r="H7">
            <v>35878</v>
          </cell>
          <cell r="I7">
            <v>0</v>
          </cell>
          <cell r="J7">
            <v>12597.7</v>
          </cell>
          <cell r="K7">
            <v>14277.506129597197</v>
          </cell>
          <cell r="L7">
            <v>0</v>
          </cell>
          <cell r="M7">
            <v>0</v>
          </cell>
        </row>
        <row r="8">
          <cell r="A8" t="str">
            <v>Construction Services</v>
          </cell>
          <cell r="B8">
            <v>58390084</v>
          </cell>
          <cell r="C8">
            <v>459817.67441860464</v>
          </cell>
          <cell r="D8">
            <v>0</v>
          </cell>
          <cell r="E8">
            <v>0</v>
          </cell>
          <cell r="F8">
            <v>761210.57921453391</v>
          </cell>
          <cell r="G8">
            <v>1602512.890625</v>
          </cell>
          <cell r="H8">
            <v>175920</v>
          </cell>
          <cell r="I8">
            <v>0</v>
          </cell>
          <cell r="J8">
            <v>18896.55</v>
          </cell>
          <cell r="K8">
            <v>21665.285464098073</v>
          </cell>
          <cell r="L8">
            <v>169017.11151000002</v>
          </cell>
          <cell r="M8">
            <v>118189.0230813618</v>
          </cell>
        </row>
        <row r="9">
          <cell r="A9" t="str">
            <v>NS Unnoded and Unbundle</v>
          </cell>
          <cell r="B9">
            <v>33361807</v>
          </cell>
          <cell r="C9">
            <v>-14829120</v>
          </cell>
          <cell r="D9">
            <v>-4062672</v>
          </cell>
          <cell r="I9">
            <v>-173637</v>
          </cell>
          <cell r="J9">
            <v>-125977</v>
          </cell>
          <cell r="M9">
            <v>-784757</v>
          </cell>
        </row>
        <row r="10">
          <cell r="A10" t="str">
            <v>H&amp;S Envir Work Meth Training</v>
          </cell>
          <cell r="B10">
            <v>14830005</v>
          </cell>
          <cell r="F10">
            <v>-5458259</v>
          </cell>
          <cell r="G10">
            <v>-9409250</v>
          </cell>
        </row>
        <row r="11">
          <cell r="A11" t="str">
            <v>NS Inventory at SMS</v>
          </cell>
          <cell r="B11">
            <v>79478</v>
          </cell>
          <cell r="H11">
            <v>165423.95000000001</v>
          </cell>
          <cell r="K11">
            <v>-165893</v>
          </cell>
        </row>
        <row r="12">
          <cell r="A12" t="str">
            <v>Supply Chain Management</v>
          </cell>
          <cell r="B12">
            <v>20523354</v>
          </cell>
          <cell r="C12">
            <v>1950000</v>
          </cell>
          <cell r="D12">
            <v>200004</v>
          </cell>
        </row>
        <row r="13">
          <cell r="A13" t="str">
            <v>Central Tool Services</v>
          </cell>
          <cell r="B13">
            <v>2611600</v>
          </cell>
          <cell r="C13">
            <v>201170.23255813954</v>
          </cell>
          <cell r="D13">
            <v>24772.390243902442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622.56567425569176</v>
          </cell>
          <cell r="L13">
            <v>0</v>
          </cell>
          <cell r="M13">
            <v>0</v>
          </cell>
        </row>
        <row r="14">
          <cell r="A14" t="str">
            <v>Transport and Work Equipment</v>
          </cell>
          <cell r="B14">
            <v>93647973</v>
          </cell>
          <cell r="C14">
            <v>407705.00465116283</v>
          </cell>
          <cell r="D14">
            <v>25906.047033441213</v>
          </cell>
          <cell r="E14">
            <v>0</v>
          </cell>
          <cell r="F14">
            <v>193948.28934010153</v>
          </cell>
          <cell r="G14">
            <v>274377.23961544392</v>
          </cell>
          <cell r="H14">
            <v>0</v>
          </cell>
          <cell r="I14">
            <v>0</v>
          </cell>
          <cell r="J14">
            <v>2233.9921333333332</v>
          </cell>
          <cell r="K14">
            <v>5520.0823117338005</v>
          </cell>
          <cell r="L14">
            <v>0</v>
          </cell>
          <cell r="M14">
            <v>0</v>
          </cell>
        </row>
        <row r="15">
          <cell r="A15" t="str">
            <v>Helicopter Services</v>
          </cell>
          <cell r="B15">
            <v>5435203</v>
          </cell>
          <cell r="C15">
            <v>52112.669767441861</v>
          </cell>
          <cell r="D15">
            <v>3311.2992448759446</v>
          </cell>
          <cell r="E15">
            <v>0</v>
          </cell>
          <cell r="F15">
            <v>24790.382847982899</v>
          </cell>
          <cell r="G15">
            <v>35070.7749884402</v>
          </cell>
          <cell r="H15">
            <v>0</v>
          </cell>
          <cell r="I15">
            <v>0</v>
          </cell>
          <cell r="J15">
            <v>285.54786666666661</v>
          </cell>
          <cell r="K15">
            <v>705.57443082311738</v>
          </cell>
          <cell r="L15">
            <v>0</v>
          </cell>
          <cell r="M15">
            <v>0</v>
          </cell>
        </row>
        <row r="16">
          <cell r="A16" t="str">
            <v>Total NS Top Nodes</v>
          </cell>
          <cell r="B16">
            <v>725115573</v>
          </cell>
          <cell r="C16">
            <v>1949999.9999999998</v>
          </cell>
          <cell r="D16">
            <v>200004.0000000014</v>
          </cell>
          <cell r="E16">
            <v>-1.1641532182693481E-10</v>
          </cell>
          <cell r="F16">
            <v>7.8944140113890171E-10</v>
          </cell>
          <cell r="G16">
            <v>1.0913936421275139E-9</v>
          </cell>
          <cell r="H16">
            <v>1517773.95</v>
          </cell>
          <cell r="I16">
            <v>-173637</v>
          </cell>
          <cell r="J16">
            <v>6.1959326558280736E-12</v>
          </cell>
          <cell r="K16">
            <v>2.6830093702301383E-11</v>
          </cell>
          <cell r="L16">
            <v>0</v>
          </cell>
          <cell r="M16">
            <v>0</v>
          </cell>
        </row>
        <row r="17">
          <cell r="A17" t="str">
            <v>Revenue</v>
          </cell>
          <cell r="B17">
            <v>-2584082494</v>
          </cell>
        </row>
        <row r="18">
          <cell r="A18" t="str">
            <v>TOTAL SUSPENSE PROJECTS</v>
          </cell>
          <cell r="B18">
            <v>1518052</v>
          </cell>
          <cell r="D18">
            <v>0</v>
          </cell>
          <cell r="H18">
            <v>-1517773.95</v>
          </cell>
          <cell r="J18">
            <v>0</v>
          </cell>
        </row>
        <row r="19">
          <cell r="A19" t="str">
            <v>OPEB Amortization</v>
          </cell>
          <cell r="B19">
            <v>25958726</v>
          </cell>
        </row>
        <row r="20">
          <cell r="A20" t="str">
            <v>Depreciation Expense Capitalized</v>
          </cell>
        </row>
        <row r="21">
          <cell r="A21" t="str">
            <v>Financing Costs</v>
          </cell>
          <cell r="B21">
            <v>-4353595</v>
          </cell>
        </row>
        <row r="22">
          <cell r="A22" t="str">
            <v>Income Tax Expense</v>
          </cell>
          <cell r="B22">
            <v>251513202</v>
          </cell>
        </row>
        <row r="23">
          <cell r="A23" t="str">
            <v>COGS - OMA</v>
          </cell>
          <cell r="B23">
            <v>444071641</v>
          </cell>
        </row>
        <row r="24">
          <cell r="A24" t="str">
            <v>Capital Tax</v>
          </cell>
          <cell r="B24">
            <v>-111902</v>
          </cell>
        </row>
        <row r="25">
          <cell r="A25" t="str">
            <v>Cost of Power</v>
          </cell>
          <cell r="B25">
            <v>1841446759</v>
          </cell>
        </row>
        <row r="26">
          <cell r="A26" t="str">
            <v>Removal</v>
          </cell>
          <cell r="B26">
            <v>11402568</v>
          </cell>
        </row>
        <row r="27">
          <cell r="A27" t="str">
            <v>Business Model Account</v>
          </cell>
        </row>
        <row r="28">
          <cell r="A28" t="str">
            <v>Customer Care Services</v>
          </cell>
          <cell r="B28">
            <v>58657127</v>
          </cell>
        </row>
        <row r="29">
          <cell r="A29" t="str">
            <v>Cust Contracts Bus Relations</v>
          </cell>
          <cell r="B29">
            <v>2682364</v>
          </cell>
        </row>
        <row r="30">
          <cell r="A30" t="str">
            <v>Operating</v>
          </cell>
          <cell r="B30">
            <v>34689137</v>
          </cell>
        </row>
        <row r="31">
          <cell r="A31" t="str">
            <v>Contract Management</v>
          </cell>
          <cell r="B31">
            <v>1091136</v>
          </cell>
        </row>
        <row r="32">
          <cell r="A32" t="str">
            <v>NS Unnoded</v>
          </cell>
          <cell r="I32">
            <v>173637</v>
          </cell>
        </row>
        <row r="34">
          <cell r="A34" t="str">
            <v>GRAND TOTAL</v>
          </cell>
          <cell r="B34">
            <v>809598294</v>
          </cell>
          <cell r="C34">
            <v>1949999.9999999998</v>
          </cell>
          <cell r="D34">
            <v>200004.0000000014</v>
          </cell>
          <cell r="E34">
            <v>-1.1641532182693481E-10</v>
          </cell>
          <cell r="F34">
            <v>7.8944140113890171E-10</v>
          </cell>
          <cell r="G34">
            <v>1.0913936421275139E-9</v>
          </cell>
          <cell r="H34">
            <v>0</v>
          </cell>
          <cell r="I34">
            <v>0</v>
          </cell>
          <cell r="J34">
            <v>6.1959326558280736E-12</v>
          </cell>
          <cell r="K34">
            <v>2.6830093702301383E-11</v>
          </cell>
          <cell r="L34">
            <v>0</v>
          </cell>
          <cell r="M34">
            <v>0</v>
          </cell>
        </row>
        <row r="37">
          <cell r="A37" t="str">
            <v>Provincial Lines</v>
          </cell>
          <cell r="B37">
            <v>256521621</v>
          </cell>
          <cell r="C37">
            <v>5177888.8064176328</v>
          </cell>
          <cell r="D37">
            <v>2170848.828478965</v>
          </cell>
          <cell r="E37">
            <v>-935197.20293999999</v>
          </cell>
          <cell r="F37">
            <v>2557784.2067860011</v>
          </cell>
          <cell r="G37">
            <v>4898690.78125</v>
          </cell>
          <cell r="H37">
            <v>39446</v>
          </cell>
          <cell r="I37">
            <v>0</v>
          </cell>
          <cell r="J37">
            <v>50390.8</v>
          </cell>
          <cell r="K37">
            <v>71180.008756567433</v>
          </cell>
          <cell r="L37">
            <v>-338034.22302000003</v>
          </cell>
          <cell r="M37">
            <v>368378.43017888058</v>
          </cell>
        </row>
        <row r="38">
          <cell r="A38" t="str">
            <v>Meter Readers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>Forestry Operations</v>
          </cell>
          <cell r="B39">
            <v>83235511</v>
          </cell>
          <cell r="C39">
            <v>1259558.6354428327</v>
          </cell>
          <cell r="D39">
            <v>520068.76375404547</v>
          </cell>
          <cell r="E39">
            <v>255053.78262000001</v>
          </cell>
          <cell r="F39">
            <v>956617.12636922253</v>
          </cell>
          <cell r="G39">
            <v>1234964.0625</v>
          </cell>
          <cell r="H39">
            <v>0</v>
          </cell>
          <cell r="I39">
            <v>0</v>
          </cell>
          <cell r="J39">
            <v>12597.7</v>
          </cell>
          <cell r="K39">
            <v>25110.148861646237</v>
          </cell>
          <cell r="L39">
            <v>101410.266906</v>
          </cell>
          <cell r="M39">
            <v>148528.73398730523</v>
          </cell>
        </row>
        <row r="40">
          <cell r="A40" t="str">
            <v>Station Services (Fleet Excluded)</v>
          </cell>
          <cell r="B40">
            <v>110418315</v>
          </cell>
          <cell r="C40">
            <v>3247462.3255813955</v>
          </cell>
          <cell r="D40">
            <v>815226.31525771576</v>
          </cell>
          <cell r="E40">
            <v>680143.42031999992</v>
          </cell>
          <cell r="F40">
            <v>963908.41544215882</v>
          </cell>
          <cell r="G40">
            <v>1363634.2510211163</v>
          </cell>
          <cell r="H40">
            <v>1101106</v>
          </cell>
          <cell r="I40">
            <v>0</v>
          </cell>
          <cell r="J40">
            <v>28974.710000000003</v>
          </cell>
          <cell r="K40">
            <v>26811.828371278461</v>
          </cell>
          <cell r="L40">
            <v>67606.844603999998</v>
          </cell>
          <cell r="M40">
            <v>149660.81275245239</v>
          </cell>
        </row>
        <row r="41">
          <cell r="A41" t="str">
            <v>Engineering Services</v>
          </cell>
          <cell r="B41">
            <v>46060622</v>
          </cell>
          <cell r="C41">
            <v>4023404.6511627906</v>
          </cell>
          <cell r="D41">
            <v>502538.35598705505</v>
          </cell>
          <cell r="E41">
            <v>0</v>
          </cell>
          <cell r="F41">
            <v>0</v>
          </cell>
          <cell r="G41">
            <v>0</v>
          </cell>
          <cell r="H41">
            <v>35878</v>
          </cell>
          <cell r="I41">
            <v>0</v>
          </cell>
          <cell r="J41">
            <v>12597.7</v>
          </cell>
          <cell r="K41">
            <v>14277.506129597197</v>
          </cell>
          <cell r="L41">
            <v>0</v>
          </cell>
          <cell r="M41">
            <v>0</v>
          </cell>
        </row>
        <row r="42">
          <cell r="A42" t="str">
            <v>Construction Services</v>
          </cell>
          <cell r="B42">
            <v>58390084</v>
          </cell>
          <cell r="C42">
            <v>459817.67441860464</v>
          </cell>
          <cell r="D42">
            <v>0</v>
          </cell>
          <cell r="E42">
            <v>0</v>
          </cell>
          <cell r="F42">
            <v>761210.57921453391</v>
          </cell>
          <cell r="G42">
            <v>1602512.890625</v>
          </cell>
          <cell r="H42">
            <v>175920</v>
          </cell>
          <cell r="I42">
            <v>0</v>
          </cell>
          <cell r="J42">
            <v>18896.55</v>
          </cell>
          <cell r="K42">
            <v>21665.285464098073</v>
          </cell>
          <cell r="L42">
            <v>169017.11151000002</v>
          </cell>
          <cell r="M42">
            <v>118189.0230813618</v>
          </cell>
        </row>
        <row r="43">
          <cell r="A43" t="str">
            <v>NS Unnoded and Unbundle</v>
          </cell>
          <cell r="B43">
            <v>33361807</v>
          </cell>
          <cell r="C43">
            <v>-14829120</v>
          </cell>
          <cell r="D43">
            <v>-4062672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-173637</v>
          </cell>
          <cell r="J43">
            <v>-125977</v>
          </cell>
          <cell r="K43">
            <v>0</v>
          </cell>
          <cell r="M43">
            <v>-784757</v>
          </cell>
        </row>
        <row r="44">
          <cell r="A44" t="str">
            <v>H&amp;S Envir Work Meth Training</v>
          </cell>
          <cell r="B44">
            <v>14830005</v>
          </cell>
          <cell r="C44">
            <v>0</v>
          </cell>
          <cell r="D44">
            <v>0</v>
          </cell>
          <cell r="E44">
            <v>0</v>
          </cell>
          <cell r="F44">
            <v>-5458259</v>
          </cell>
          <cell r="G44">
            <v>-9409250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A45" t="str">
            <v>NS Inventory at SMS</v>
          </cell>
          <cell r="B45">
            <v>79478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165423.95000000001</v>
          </cell>
          <cell r="I45">
            <v>0</v>
          </cell>
          <cell r="J45">
            <v>0</v>
          </cell>
          <cell r="K45">
            <v>-165893</v>
          </cell>
          <cell r="L45">
            <v>0</v>
          </cell>
          <cell r="M45">
            <v>0</v>
          </cell>
        </row>
        <row r="46">
          <cell r="A46" t="str">
            <v>Supply Chain Management</v>
          </cell>
          <cell r="B46">
            <v>20523354</v>
          </cell>
          <cell r="C46">
            <v>1950000</v>
          </cell>
          <cell r="D46">
            <v>200004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A47" t="str">
            <v>Central Tool Services</v>
          </cell>
          <cell r="B47">
            <v>2611600</v>
          </cell>
          <cell r="C47">
            <v>201170.23255813954</v>
          </cell>
          <cell r="D47">
            <v>24772.390243902442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622.56567425569176</v>
          </cell>
          <cell r="L47">
            <v>0</v>
          </cell>
          <cell r="M47">
            <v>0</v>
          </cell>
        </row>
        <row r="48">
          <cell r="A48" t="str">
            <v>Equipment</v>
          </cell>
          <cell r="B48">
            <v>99083176</v>
          </cell>
          <cell r="C48">
            <v>459817.6744186047</v>
          </cell>
          <cell r="D48">
            <v>29217.346278317156</v>
          </cell>
          <cell r="E48">
            <v>0</v>
          </cell>
          <cell r="F48">
            <v>218738.67218808443</v>
          </cell>
          <cell r="G48">
            <v>309448.01460388413</v>
          </cell>
          <cell r="H48">
            <v>0</v>
          </cell>
          <cell r="I48">
            <v>0</v>
          </cell>
          <cell r="J48">
            <v>2519.54</v>
          </cell>
          <cell r="K48">
            <v>6225.6567425569174</v>
          </cell>
          <cell r="L48">
            <v>0</v>
          </cell>
          <cell r="M48">
            <v>0</v>
          </cell>
        </row>
        <row r="49">
          <cell r="A49" t="str">
            <v>Total NS Top Nodes</v>
          </cell>
          <cell r="B49">
            <v>725115573</v>
          </cell>
          <cell r="C49">
            <v>1949999.9999999998</v>
          </cell>
          <cell r="D49">
            <v>200004.0000000014</v>
          </cell>
          <cell r="E49">
            <v>-1.1641532182693481E-10</v>
          </cell>
          <cell r="F49">
            <v>7.8580342233181E-10</v>
          </cell>
          <cell r="G49">
            <v>1.1059455573558807E-9</v>
          </cell>
          <cell r="H49">
            <v>1517773.95</v>
          </cell>
          <cell r="I49">
            <v>-173637</v>
          </cell>
          <cell r="J49">
            <v>6.3664629124104977E-12</v>
          </cell>
          <cell r="K49">
            <v>2.6375346351414919E-11</v>
          </cell>
          <cell r="L49">
            <v>0</v>
          </cell>
          <cell r="M49">
            <v>0</v>
          </cell>
        </row>
        <row r="50">
          <cell r="A50" t="str">
            <v>Revenue</v>
          </cell>
          <cell r="B50">
            <v>-2584082494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</row>
        <row r="51">
          <cell r="A51" t="str">
            <v>TOTAL SUSPENSE PROJECTS</v>
          </cell>
          <cell r="B51">
            <v>1518052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-1517773.95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</row>
        <row r="52">
          <cell r="A52" t="str">
            <v>OPEB Amortization</v>
          </cell>
          <cell r="B52">
            <v>25958726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</row>
        <row r="53">
          <cell r="A53" t="str">
            <v>Depreciation Expense Capitalized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</row>
        <row r="54">
          <cell r="A54" t="str">
            <v>Financing Costs</v>
          </cell>
          <cell r="B54">
            <v>-4353595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</row>
        <row r="55">
          <cell r="A55" t="str">
            <v>Income Tax Expense</v>
          </cell>
          <cell r="B55">
            <v>251513202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</row>
        <row r="56">
          <cell r="A56" t="str">
            <v>COGS - OMA</v>
          </cell>
          <cell r="B56">
            <v>444071641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</row>
        <row r="57">
          <cell r="A57" t="str">
            <v>Capital Tax</v>
          </cell>
          <cell r="B57">
            <v>-111902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</row>
        <row r="58">
          <cell r="A58" t="str">
            <v>Cost of Power</v>
          </cell>
          <cell r="B58">
            <v>1841446759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</row>
        <row r="59">
          <cell r="A59" t="str">
            <v>Removal</v>
          </cell>
          <cell r="B59">
            <v>11402568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A60" t="str">
            <v>Business Model Account</v>
          </cell>
          <cell r="B60">
            <v>0</v>
          </cell>
        </row>
        <row r="61">
          <cell r="A61" t="str">
            <v>Customer Care Services</v>
          </cell>
          <cell r="B61">
            <v>58657127</v>
          </cell>
        </row>
        <row r="62">
          <cell r="A62" t="str">
            <v>Cust Contracts Bus Relations</v>
          </cell>
          <cell r="B62">
            <v>2682364</v>
          </cell>
        </row>
        <row r="63">
          <cell r="A63" t="str">
            <v>Operating</v>
          </cell>
          <cell r="B63">
            <v>34689137</v>
          </cell>
        </row>
        <row r="64">
          <cell r="A64" t="str">
            <v>Contract Management</v>
          </cell>
          <cell r="B64">
            <v>1091136</v>
          </cell>
        </row>
        <row r="65">
          <cell r="A65" t="str">
            <v>NS Unnoded</v>
          </cell>
          <cell r="B65">
            <v>0</v>
          </cell>
          <cell r="I65">
            <v>173637</v>
          </cell>
        </row>
        <row r="66">
          <cell r="A66" t="str">
            <v>GRAND TOTAL</v>
          </cell>
          <cell r="B66">
            <v>809598294</v>
          </cell>
          <cell r="C66">
            <v>1949999.9999999998</v>
          </cell>
          <cell r="D66">
            <v>200004.0000000014</v>
          </cell>
          <cell r="E66">
            <v>-1.1641532182693481E-10</v>
          </cell>
          <cell r="F66">
            <v>7.8580342233181E-10</v>
          </cell>
          <cell r="G66">
            <v>1.1059455573558807E-9</v>
          </cell>
          <cell r="H66">
            <v>0</v>
          </cell>
          <cell r="I66">
            <v>0</v>
          </cell>
          <cell r="J66">
            <v>6.3664629124104977E-12</v>
          </cell>
          <cell r="K66">
            <v>2.6375346351414919E-11</v>
          </cell>
          <cell r="L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 Model Notes"/>
      <sheetName val="Impacts"/>
      <sheetName val="Forecast Load Input_New"/>
      <sheetName val="Revenue Forecast"/>
      <sheetName val="Forecast Load Input_Chg"/>
      <sheetName val="Revenue Forecast_Chg"/>
      <sheetName val="Forecast Load Input_Chg_Old"/>
      <sheetName val="Revenue Forecast_Old"/>
      <sheetName val="Loss Factor Assumptions"/>
      <sheetName val="Forecast Load Input NA"/>
      <sheetName val="Forecast Load Assumptions NA"/>
      <sheetName val="Forecast Rate Input"/>
      <sheetName val="Rate Class Assumptions"/>
      <sheetName val="MEU Data"/>
      <sheetName val="Mthly Report"/>
      <sheetName val="Bottom Up Actuals"/>
      <sheetName val="New Top Down Actuals"/>
      <sheetName val="Monthly IMO Cost Actual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Dx - Prov. Lines"/>
      <sheetName val="CHANGES ARCHIVE 2008-2009"/>
      <sheetName val="Dx Statistical Figures"/>
      <sheetName val="D001"/>
      <sheetName val="D002"/>
      <sheetName val="D003"/>
      <sheetName val="D004"/>
      <sheetName val="D005"/>
      <sheetName val="D026"/>
      <sheetName val="D027"/>
      <sheetName val="M020 (Smart Metering)"/>
      <sheetName val="D028"/>
      <sheetName val="C036"/>
      <sheetName val="D043(Eng Inv &amp; Pre-Con)"/>
      <sheetName val="D043(Con &amp; In-Serv)"/>
      <sheetName val="D044(Eng Inv &amp; Pre-Upgrade)"/>
      <sheetName val="D044(Con &amp; In-Serv)"/>
      <sheetName val="D045"/>
      <sheetName val="D046"/>
      <sheetName val="D047"/>
      <sheetName val="D048"/>
      <sheetName val="D051"/>
      <sheetName val="D057"/>
      <sheetName val="D058"/>
      <sheetName val="D063"/>
      <sheetName val="D082"/>
      <sheetName val="D085"/>
      <sheetName val="D090"/>
      <sheetName val="D093"/>
      <sheetName val="CONST - TROUBLE"/>
      <sheetName val="CONST. &lt;$50,000"/>
      <sheetName val="CONST. &gt;$50,000"/>
      <sheetName val="Constant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_Summary"/>
      <sheetName val="CAPEX_Summary Last Month "/>
      <sheetName val="CAPEX_Summary MonthOverMonth"/>
      <sheetName val="CAPEX_Networks"/>
      <sheetName val="CAPEX_Networks Last Month "/>
      <sheetName val="CAPEX_Networks MonthOverMonth"/>
      <sheetName val="CAPEX_Telecom"/>
      <sheetName val="CAPEX_Remotes"/>
      <sheetName val="Capex for Flash"/>
      <sheetName val="FA-022"/>
      <sheetName val="MFA adds - SAP"/>
      <sheetName val="acct changes Networks"/>
      <sheetName val="acct changes Telecom"/>
      <sheetName val="acct changes Remotes"/>
      <sheetName val="2011Budget Capital Expend"/>
      <sheetName val="Alloc%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ergiReport"/>
      <sheetName val="Transfer - DO NOT MODIFY"/>
      <sheetName val="2004 Report"/>
      <sheetName val="Data Table"/>
      <sheetName val="Lookup Table-Projects"/>
      <sheetName val="Contractors"/>
      <sheetName val="Checklist"/>
      <sheetName val="SR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P &amp; Tx"/>
      <sheetName val="Bill 210 &amp; BPPR"/>
      <sheetName val="COP Accrual"/>
      <sheetName val="Invoice Estimate Report"/>
    </sheetNames>
    <sheetDataSet>
      <sheetData sheetId="0">
        <row r="1">
          <cell r="B1" t="str">
            <v>3-May-04 Data for COP Accrual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trends"/>
      <sheetName val="trend chart"/>
      <sheetName val="Trend %"/>
      <sheetName val="2006 Unit Trends"/>
      <sheetName val="2007 Budget Trends"/>
      <sheetName val="Budget Upload"/>
      <sheetName val="P&amp;P Trends"/>
      <sheetName val="Unit Graphs"/>
      <sheetName val="Sheet1"/>
    </sheetNames>
    <sheetDataSet>
      <sheetData sheetId="0"/>
      <sheetData sheetId="1"/>
      <sheetData sheetId="2" refreshError="1">
        <row r="2">
          <cell r="E2" t="str">
            <v>T162001</v>
          </cell>
          <cell r="F2" t="str">
            <v>TX WOOD POLE RPLCMT</v>
          </cell>
          <cell r="G2">
            <v>7.0994434517782742E-2</v>
          </cell>
          <cell r="H2">
            <v>0.19992645511317078</v>
          </cell>
          <cell r="I2">
            <v>0.29867224656316721</v>
          </cell>
          <cell r="J2">
            <v>0.4005108452362191</v>
          </cell>
          <cell r="K2">
            <v>0.52498616787768604</v>
          </cell>
          <cell r="L2">
            <v>0.60551237176649075</v>
          </cell>
          <cell r="M2">
            <v>0.63681008384804949</v>
          </cell>
          <cell r="N2">
            <v>0.69641694503642981</v>
          </cell>
          <cell r="O2">
            <v>0.78059690982878938</v>
          </cell>
          <cell r="P2">
            <v>0.85834150120960007</v>
          </cell>
          <cell r="Q2">
            <v>0.92307692307692313</v>
          </cell>
          <cell r="R2">
            <v>1</v>
          </cell>
        </row>
        <row r="3">
          <cell r="E3" t="str">
            <v>T164001</v>
          </cell>
          <cell r="F3" t="str">
            <v>TX TOWER COATING</v>
          </cell>
          <cell r="G3">
            <v>2.3864465865696446E-2</v>
          </cell>
          <cell r="H3">
            <v>8.5986660645889237E-2</v>
          </cell>
          <cell r="I3">
            <v>0.12964688542540986</v>
          </cell>
          <cell r="J3">
            <v>0.23263270557536628</v>
          </cell>
          <cell r="K3">
            <v>0.59844680890178836</v>
          </cell>
          <cell r="L3">
            <v>0.87754426104436356</v>
          </cell>
          <cell r="M3">
            <v>0.92564497865439066</v>
          </cell>
          <cell r="N3">
            <v>0.93908529281488007</v>
          </cell>
          <cell r="O3">
            <v>0.95362342220299556</v>
          </cell>
          <cell r="P3">
            <v>0.97011045656221651</v>
          </cell>
          <cell r="Q3">
            <v>0.98499999999999999</v>
          </cell>
          <cell r="R3">
            <v>1</v>
          </cell>
        </row>
        <row r="4">
          <cell r="E4" t="str">
            <v>T166001</v>
          </cell>
          <cell r="F4" t="str">
            <v>TX INSUL REPLACEMENT</v>
          </cell>
          <cell r="G4">
            <v>0.10038835625662867</v>
          </cell>
          <cell r="H4">
            <v>0.24021354859345803</v>
          </cell>
          <cell r="I4">
            <v>0.30056091227420417</v>
          </cell>
          <cell r="J4">
            <v>0.40441333058366025</v>
          </cell>
          <cell r="K4">
            <v>0.58955951920001348</v>
          </cell>
          <cell r="L4">
            <v>0.72377138011144593</v>
          </cell>
          <cell r="M4">
            <v>0.73924797141462273</v>
          </cell>
          <cell r="N4">
            <v>0.77201941044763556</v>
          </cell>
          <cell r="O4">
            <v>0.88085206898873758</v>
          </cell>
          <cell r="P4">
            <v>0.91259574754633765</v>
          </cell>
          <cell r="Q4">
            <v>0.96250000000000002</v>
          </cell>
          <cell r="R4">
            <v>1</v>
          </cell>
        </row>
        <row r="5">
          <cell r="E5" t="str">
            <v>T168001</v>
          </cell>
          <cell r="F5" t="str">
            <v>TX SHLDWIRE REPLCMNT</v>
          </cell>
          <cell r="G5">
            <v>1.8954180014423991E-2</v>
          </cell>
          <cell r="H5">
            <v>8.9793310993383738E-2</v>
          </cell>
          <cell r="I5">
            <v>0.18923120923455797</v>
          </cell>
          <cell r="J5">
            <v>0.24938971043128816</v>
          </cell>
          <cell r="K5">
            <v>0.24800979938970119</v>
          </cell>
          <cell r="L5">
            <v>0.28186716655369748</v>
          </cell>
          <cell r="M5">
            <v>0.28763084643479536</v>
          </cell>
          <cell r="N5">
            <v>0.31091481163061896</v>
          </cell>
          <cell r="O5">
            <v>0.50471466524616515</v>
          </cell>
          <cell r="P5">
            <v>0.70476996768313915</v>
          </cell>
          <cell r="Q5">
            <v>0.92307692307692313</v>
          </cell>
          <cell r="R5">
            <v>1</v>
          </cell>
        </row>
        <row r="7">
          <cell r="E7" t="str">
            <v>T172001</v>
          </cell>
          <cell r="F7" t="str">
            <v>TX EMERGENCY RESTORE</v>
          </cell>
          <cell r="G7">
            <v>4.1136200130267024E-2</v>
          </cell>
          <cell r="H7">
            <v>8.887182763265318E-2</v>
          </cell>
          <cell r="I7">
            <v>0.19525950921447838</v>
          </cell>
          <cell r="J7">
            <v>0.24970198507671218</v>
          </cell>
          <cell r="K7">
            <v>0.37097083340823561</v>
          </cell>
          <cell r="L7">
            <v>0.47872021965952599</v>
          </cell>
          <cell r="M7">
            <v>0.578751045165388</v>
          </cell>
          <cell r="N7">
            <v>0.68924918889484821</v>
          </cell>
          <cell r="O7">
            <v>0.76348322697484172</v>
          </cell>
          <cell r="P7">
            <v>0.81963879003031637</v>
          </cell>
          <cell r="Q7">
            <v>0.92307692307692324</v>
          </cell>
          <cell r="R7">
            <v>1</v>
          </cell>
        </row>
        <row r="8">
          <cell r="E8" t="str">
            <v>T176001</v>
          </cell>
          <cell r="F8" t="str">
            <v>TX AVIATION LIGHTS</v>
          </cell>
          <cell r="G8">
            <v>1.6020143847541631E-3</v>
          </cell>
          <cell r="H8">
            <v>5.5425247672536399E-2</v>
          </cell>
          <cell r="I8">
            <v>6.9899858411709426E-2</v>
          </cell>
          <cell r="J8">
            <v>7.5275848991317146E-2</v>
          </cell>
          <cell r="K8">
            <v>9.430490447176243E-2</v>
          </cell>
          <cell r="L8">
            <v>0.12457544550676471</v>
          </cell>
          <cell r="M8">
            <v>0.43015797784479148</v>
          </cell>
          <cell r="N8">
            <v>0.74449681957641045</v>
          </cell>
          <cell r="O8">
            <v>0.96322141815641982</v>
          </cell>
          <cell r="P8">
            <v>0.98</v>
          </cell>
          <cell r="Q8">
            <v>0.99</v>
          </cell>
          <cell r="R8">
            <v>1</v>
          </cell>
        </row>
        <row r="10">
          <cell r="E10" t="str">
            <v>straight line</v>
          </cell>
          <cell r="F10" t="str">
            <v>TX LINE CAP</v>
          </cell>
          <cell r="G10">
            <v>8.7649402390438239E-2</v>
          </cell>
          <cell r="H10">
            <v>0.16733067729083664</v>
          </cell>
          <cell r="I10">
            <v>0.2549800796812749</v>
          </cell>
          <cell r="J10">
            <v>0.33067729083665337</v>
          </cell>
          <cell r="K10">
            <v>0.41832669322709159</v>
          </cell>
          <cell r="L10">
            <v>0.50199203187250996</v>
          </cell>
          <cell r="M10">
            <v>0.58565737051792821</v>
          </cell>
          <cell r="N10">
            <v>0.67330677290836649</v>
          </cell>
          <cell r="O10">
            <v>0.74900398406374491</v>
          </cell>
          <cell r="P10">
            <v>0.83665338645418319</v>
          </cell>
          <cell r="Q10">
            <v>0.92430278884462158</v>
          </cell>
          <cell r="R10">
            <v>1</v>
          </cell>
        </row>
        <row r="12">
          <cell r="E12" t="str">
            <v>T080001</v>
          </cell>
          <cell r="F12" t="str">
            <v>TX MTCE_TROUBLE CALL</v>
          </cell>
          <cell r="G12">
            <v>9.4591431198887202E-2</v>
          </cell>
          <cell r="H12">
            <v>0.17441154156161509</v>
          </cell>
          <cell r="I12">
            <v>0.24584639427957772</v>
          </cell>
          <cell r="J12">
            <v>0.31326922721952472</v>
          </cell>
          <cell r="K12">
            <v>0.42800935797176426</v>
          </cell>
          <cell r="L12">
            <v>0.57390966045405001</v>
          </cell>
          <cell r="M12">
            <v>0.67173274405057437</v>
          </cell>
          <cell r="N12">
            <v>0.74505774425172444</v>
          </cell>
          <cell r="O12">
            <v>0.80257434149402873</v>
          </cell>
          <cell r="P12">
            <v>0.8237703463235222</v>
          </cell>
          <cell r="Q12">
            <v>0.92307692307692313</v>
          </cell>
          <cell r="R12">
            <v>1</v>
          </cell>
        </row>
        <row r="13">
          <cell r="E13" t="str">
            <v>T082001</v>
          </cell>
          <cell r="F13" t="str">
            <v>TX MTCE ALL FACILITY</v>
          </cell>
          <cell r="G13">
            <v>3.7735033060636268E-2</v>
          </cell>
          <cell r="H13">
            <v>0.14428175920002567</v>
          </cell>
          <cell r="I13">
            <v>0.27197371861370051</v>
          </cell>
          <cell r="J13">
            <v>0.34371733093799284</v>
          </cell>
          <cell r="K13">
            <v>0.44327705188898742</v>
          </cell>
          <cell r="L13">
            <v>0.52158003937334596</v>
          </cell>
          <cell r="M13">
            <v>0.56665188715032366</v>
          </cell>
          <cell r="N13">
            <v>0.65892607837047446</v>
          </cell>
          <cell r="O13">
            <v>0.76922477322500205</v>
          </cell>
          <cell r="P13">
            <v>0.8559280372145287</v>
          </cell>
          <cell r="Q13">
            <v>0.92307692307692313</v>
          </cell>
          <cell r="R13">
            <v>1</v>
          </cell>
        </row>
        <row r="14">
          <cell r="E14" t="str">
            <v>T084001</v>
          </cell>
          <cell r="F14" t="str">
            <v>TX CONDITION ASSESSMENT</v>
          </cell>
          <cell r="G14">
            <v>2.5619584569823616E-2</v>
          </cell>
          <cell r="H14">
            <v>6.8861285080024356E-2</v>
          </cell>
          <cell r="I14">
            <v>0.10794772126994498</v>
          </cell>
          <cell r="J14">
            <v>0.15080302413831723</v>
          </cell>
          <cell r="K14">
            <v>0.27255517930974321</v>
          </cell>
          <cell r="L14">
            <v>0.38125277785374678</v>
          </cell>
          <cell r="M14">
            <v>0.48162770121210302</v>
          </cell>
          <cell r="N14">
            <v>0.5599703960430682</v>
          </cell>
          <cell r="O14">
            <v>0.63695634470580997</v>
          </cell>
          <cell r="P14">
            <v>0.73991641954686216</v>
          </cell>
          <cell r="Q14">
            <v>0.88500000000000001</v>
          </cell>
          <cell r="R14">
            <v>1</v>
          </cell>
        </row>
        <row r="15">
          <cell r="E15" t="str">
            <v>T088001</v>
          </cell>
          <cell r="F15" t="str">
            <v>TX MTCE UNFORESEEN UNDER 50K</v>
          </cell>
          <cell r="G15">
            <v>6.17083038821176E-2</v>
          </cell>
          <cell r="H15">
            <v>0.1514603150409822</v>
          </cell>
          <cell r="I15">
            <v>0.28103578937884094</v>
          </cell>
          <cell r="J15">
            <v>0.35695237205412433</v>
          </cell>
          <cell r="K15">
            <v>0.43838282707918719</v>
          </cell>
          <cell r="L15">
            <v>0.51129714964527728</v>
          </cell>
          <cell r="M15">
            <v>0.59103768299213166</v>
          </cell>
          <cell r="N15">
            <v>0.6529673831793763</v>
          </cell>
          <cell r="O15">
            <v>0.71032085855138194</v>
          </cell>
          <cell r="P15">
            <v>0.7801456246029318</v>
          </cell>
          <cell r="Q15">
            <v>0.92307692307692313</v>
          </cell>
          <cell r="R15">
            <v>1</v>
          </cell>
        </row>
        <row r="16">
          <cell r="E16" t="str">
            <v>T090001</v>
          </cell>
          <cell r="F16" t="str">
            <v>TX MTCE_PLND PROJECTS OVER 10K</v>
          </cell>
          <cell r="G16">
            <v>2.3259306719251617E-2</v>
          </cell>
          <cell r="H16">
            <v>5.0865011848555526E-2</v>
          </cell>
          <cell r="I16">
            <v>0.10115235483774906</v>
          </cell>
          <cell r="J16">
            <v>0.1290473422020513</v>
          </cell>
          <cell r="K16">
            <v>0.16004293358358021</v>
          </cell>
          <cell r="L16">
            <v>0.34253494479891416</v>
          </cell>
          <cell r="M16">
            <v>0.41910995260005596</v>
          </cell>
          <cell r="N16">
            <v>0.48802748947477143</v>
          </cell>
          <cell r="O16">
            <v>0.60792796026494056</v>
          </cell>
          <cell r="P16">
            <v>0.75819052718104885</v>
          </cell>
          <cell r="Q16">
            <v>0.92307692307692313</v>
          </cell>
          <cell r="R16">
            <v>1</v>
          </cell>
        </row>
        <row r="17">
          <cell r="E17" t="str">
            <v>T258001</v>
          </cell>
          <cell r="F17" t="str">
            <v>PUBLIC ELEC SAFTY_SCHOOLS</v>
          </cell>
          <cell r="G17">
            <v>0</v>
          </cell>
          <cell r="H17">
            <v>4.1042119488558668E-2</v>
          </cell>
          <cell r="I17">
            <v>0.12467390107011497</v>
          </cell>
          <cell r="J17">
            <v>0.33704188305843857</v>
          </cell>
          <cell r="K17">
            <v>0.56507873391670682</v>
          </cell>
          <cell r="L17">
            <v>0.6333318108666508</v>
          </cell>
          <cell r="M17">
            <v>0.6333318108666508</v>
          </cell>
          <cell r="N17">
            <v>0.69510455316050657</v>
          </cell>
          <cell r="O17">
            <v>0.71983299436060433</v>
          </cell>
          <cell r="P17">
            <v>0.77</v>
          </cell>
          <cell r="Q17">
            <v>0.92307692307692313</v>
          </cell>
          <cell r="R17">
            <v>1</v>
          </cell>
        </row>
        <row r="18">
          <cell r="E18" t="str">
            <v>T258002</v>
          </cell>
          <cell r="F18" t="str">
            <v>PUBLIC ELEC SAFTY_EMF MEASURE</v>
          </cell>
          <cell r="G18">
            <v>2.1902138330595053E-2</v>
          </cell>
          <cell r="H18">
            <v>0.22969450655334711</v>
          </cell>
          <cell r="I18">
            <v>0.35858729354794877</v>
          </cell>
          <cell r="J18">
            <v>0.42744376227594477</v>
          </cell>
          <cell r="K18">
            <v>0.45968548875245524</v>
          </cell>
          <cell r="L18">
            <v>0.57360625563612566</v>
          </cell>
          <cell r="M18">
            <v>0.60584798211263613</v>
          </cell>
          <cell r="N18">
            <v>0.69178885992761063</v>
          </cell>
          <cell r="O18">
            <v>0.73366604489135412</v>
          </cell>
          <cell r="P18">
            <v>0.87578905757804115</v>
          </cell>
          <cell r="Q18">
            <v>0.92307692307692313</v>
          </cell>
          <cell r="R18">
            <v>1</v>
          </cell>
        </row>
        <row r="20">
          <cell r="E20" t="str">
            <v>straight line</v>
          </cell>
          <cell r="F20" t="str">
            <v>TX LINE OMA</v>
          </cell>
          <cell r="G20">
            <v>8.7649402390438239E-2</v>
          </cell>
          <cell r="H20">
            <v>0.16733067729083664</v>
          </cell>
          <cell r="I20">
            <v>0.2549800796812749</v>
          </cell>
          <cell r="J20">
            <v>0.33067729083665337</v>
          </cell>
          <cell r="K20">
            <v>0.41832669322709159</v>
          </cell>
          <cell r="L20">
            <v>0.50199203187250996</v>
          </cell>
          <cell r="M20">
            <v>0.58565737051792821</v>
          </cell>
          <cell r="N20">
            <v>0.67330677290836649</v>
          </cell>
          <cell r="O20">
            <v>0.74900398406374491</v>
          </cell>
          <cell r="P20">
            <v>0.83665338645418319</v>
          </cell>
          <cell r="Q20">
            <v>0.92430278884462158</v>
          </cell>
          <cell r="R20">
            <v>1</v>
          </cell>
        </row>
        <row r="22">
          <cell r="E22" t="str">
            <v>D051_DC202</v>
          </cell>
          <cell r="F22" t="str">
            <v>D051_DC201</v>
          </cell>
          <cell r="G22">
            <v>6.0524134455666033E-2</v>
          </cell>
          <cell r="H22">
            <v>0.16526921055994076</v>
          </cell>
          <cell r="I22">
            <v>0.25818549585774747</v>
          </cell>
          <cell r="J22">
            <v>0.35500429284434676</v>
          </cell>
          <cell r="K22">
            <v>0.48127544088847862</v>
          </cell>
          <cell r="L22">
            <v>0.56395429473489322</v>
          </cell>
          <cell r="M22">
            <v>0.62473463083494352</v>
          </cell>
          <cell r="N22">
            <v>0.68665214694370347</v>
          </cell>
          <cell r="O22">
            <v>0.73857388744598906</v>
          </cell>
          <cell r="P22">
            <v>0.79006793255051666</v>
          </cell>
          <cell r="Q22">
            <v>0.89503396627525833</v>
          </cell>
          <cell r="R22">
            <v>1</v>
          </cell>
        </row>
        <row r="23">
          <cell r="E23" t="str">
            <v>D051_DC107</v>
          </cell>
          <cell r="F23" t="str">
            <v>D051_DC107</v>
          </cell>
          <cell r="G23">
            <v>6.8058752364620778E-2</v>
          </cell>
          <cell r="H23">
            <v>0.14517455853775477</v>
          </cell>
          <cell r="I23">
            <v>0.24498866357623278</v>
          </cell>
          <cell r="J23">
            <v>0.38558359762526273</v>
          </cell>
          <cell r="K23">
            <v>0.48145820420866997</v>
          </cell>
          <cell r="L23">
            <v>0.56139125551303948</v>
          </cell>
          <cell r="M23">
            <v>0.6000204167569112</v>
          </cell>
          <cell r="N23">
            <v>0.67050133385580035</v>
          </cell>
          <cell r="O23">
            <v>0.72405906513196072</v>
          </cell>
          <cell r="P23">
            <v>0.79183774147228658</v>
          </cell>
          <cell r="Q23">
            <v>0.89591887073614329</v>
          </cell>
          <cell r="R23">
            <v>1</v>
          </cell>
        </row>
        <row r="24">
          <cell r="E24" t="str">
            <v>D004001</v>
          </cell>
          <cell r="F24" t="str">
            <v>PLANNED MTCE_POLE REPLAC PGRM</v>
          </cell>
          <cell r="G24">
            <v>6.4046305404726486E-2</v>
          </cell>
          <cell r="H24">
            <v>0.13555294590961436</v>
          </cell>
          <cell r="I24">
            <v>0.26996017085622143</v>
          </cell>
          <cell r="J24">
            <v>0.37450982917334014</v>
          </cell>
          <cell r="K24">
            <v>0.46982810613919462</v>
          </cell>
          <cell r="L24">
            <v>0.57203439859800165</v>
          </cell>
          <cell r="M24">
            <v>0.6286686372706648</v>
          </cell>
          <cell r="N24">
            <v>0.69043032695599327</v>
          </cell>
          <cell r="O24">
            <v>0.76294280714076046</v>
          </cell>
          <cell r="P24">
            <v>0.82</v>
          </cell>
          <cell r="Q24">
            <v>0.92307692307692313</v>
          </cell>
          <cell r="R24">
            <v>1</v>
          </cell>
        </row>
        <row r="25">
          <cell r="E25" t="str">
            <v>D001001</v>
          </cell>
          <cell r="F25" t="str">
            <v>TRBLE CALL_UNPLANNED EQU MTCE</v>
          </cell>
          <cell r="G25">
            <v>7.9096913797276569E-2</v>
          </cell>
          <cell r="H25">
            <v>0.10966949813062403</v>
          </cell>
          <cell r="I25">
            <v>0.19458801254574515</v>
          </cell>
          <cell r="J25">
            <v>0.29453172572014569</v>
          </cell>
          <cell r="K25">
            <v>0.41</v>
          </cell>
          <cell r="L25">
            <v>0.49711399932798706</v>
          </cell>
          <cell r="M25">
            <v>0.61649022918574792</v>
          </cell>
          <cell r="N25">
            <v>0.70747546944059092</v>
          </cell>
          <cell r="O25">
            <v>0.7803983472426157</v>
          </cell>
          <cell r="P25">
            <v>0.83214662127797012</v>
          </cell>
          <cell r="Q25">
            <v>0.92307692307692324</v>
          </cell>
          <cell r="R25">
            <v>1</v>
          </cell>
        </row>
        <row r="26">
          <cell r="E26" t="str">
            <v>D046001</v>
          </cell>
          <cell r="F26" t="str">
            <v>STORM DAMAGE</v>
          </cell>
          <cell r="G26">
            <v>1.401001960603687E-2</v>
          </cell>
          <cell r="H26">
            <v>0.1042881449771112</v>
          </cell>
          <cell r="I26">
            <v>0.12012060548149008</v>
          </cell>
          <cell r="J26">
            <v>0.13450928730831266</v>
          </cell>
          <cell r="K26">
            <v>0.15334583582047431</v>
          </cell>
          <cell r="L26">
            <v>0.17646393317227488</v>
          </cell>
          <cell r="M26">
            <v>0.38494146410556374</v>
          </cell>
          <cell r="N26">
            <v>0.65930494016750862</v>
          </cell>
          <cell r="O26">
            <v>0.80091211402278917</v>
          </cell>
          <cell r="P26">
            <v>0.88771277368978474</v>
          </cell>
          <cell r="Q26">
            <v>0.92307692307692313</v>
          </cell>
          <cell r="R26">
            <v>1</v>
          </cell>
        </row>
        <row r="27">
          <cell r="E27" t="str">
            <v>D001004</v>
          </cell>
          <cell r="F27" t="str">
            <v>TROUBLE CALL_SUB CABLE</v>
          </cell>
          <cell r="G27">
            <v>5.5746481546101713E-2</v>
          </cell>
          <cell r="H27">
            <v>9.2778003525223987E-2</v>
          </cell>
          <cell r="I27">
            <v>0.13439489106292629</v>
          </cell>
          <cell r="J27">
            <v>0.18615866715331519</v>
          </cell>
          <cell r="K27">
            <v>0.33785176010442175</v>
          </cell>
          <cell r="L27">
            <v>0.43792203528051588</v>
          </cell>
          <cell r="M27">
            <v>0.51950482553630106</v>
          </cell>
          <cell r="N27">
            <v>0.62579879016406392</v>
          </cell>
          <cell r="O27">
            <v>0.68522031665117944</v>
          </cell>
          <cell r="P27">
            <v>0.8379347243424391</v>
          </cell>
          <cell r="Q27">
            <v>0.92307692307692324</v>
          </cell>
          <cell r="R27">
            <v>1</v>
          </cell>
        </row>
        <row r="28">
          <cell r="E28" t="str">
            <v>D001002</v>
          </cell>
          <cell r="F28" t="str">
            <v>TROUBLE CALL_POST TROUBLE</v>
          </cell>
          <cell r="G28">
            <v>3.4508397525701326E-2</v>
          </cell>
          <cell r="H28">
            <v>0.1028666840085798</v>
          </cell>
          <cell r="I28">
            <v>0.16463495215776311</v>
          </cell>
          <cell r="J28">
            <v>0.21473750671473898</v>
          </cell>
          <cell r="K28">
            <v>0.35901788502969284</v>
          </cell>
          <cell r="L28">
            <v>0.45914201649820191</v>
          </cell>
          <cell r="M28">
            <v>0.50296325430385569</v>
          </cell>
          <cell r="N28">
            <v>0.63472868138454785</v>
          </cell>
          <cell r="O28">
            <v>0.69307163623690715</v>
          </cell>
          <cell r="P28">
            <v>0.78379907240175661</v>
          </cell>
          <cell r="Q28">
            <v>0.92307692307692313</v>
          </cell>
          <cell r="R28">
            <v>1</v>
          </cell>
        </row>
        <row r="29">
          <cell r="E29" t="str">
            <v>D047007</v>
          </cell>
          <cell r="F29" t="str">
            <v>SMAL EX DMND_ASSET CHG UND 50</v>
          </cell>
          <cell r="G29">
            <v>2.598660589379265E-3</v>
          </cell>
          <cell r="H29">
            <v>7.4934064161994149E-2</v>
          </cell>
          <cell r="I29">
            <v>0.15478825021890011</v>
          </cell>
          <cell r="J29">
            <v>0.23779143148156426</v>
          </cell>
          <cell r="K29">
            <v>0.37410807787113537</v>
          </cell>
          <cell r="L29">
            <v>0.4951270664079967</v>
          </cell>
          <cell r="M29">
            <v>0.54582599318224911</v>
          </cell>
          <cell r="N29">
            <v>0.64898920827967077</v>
          </cell>
          <cell r="O29">
            <v>0.72436766079238002</v>
          </cell>
          <cell r="P29">
            <v>0.78684769889586148</v>
          </cell>
          <cell r="Q29">
            <v>0.92307692307692313</v>
          </cell>
          <cell r="R29">
            <v>1</v>
          </cell>
        </row>
        <row r="30">
          <cell r="E30" t="str">
            <v>D063</v>
          </cell>
          <cell r="F30" t="str">
            <v>JOINT USE &amp; RELOCATES OVER 20K</v>
          </cell>
          <cell r="G30">
            <v>8.4775201443423043E-2</v>
          </cell>
          <cell r="H30">
            <v>0.15246923336498355</v>
          </cell>
          <cell r="I30">
            <v>0.26849205894281208</v>
          </cell>
          <cell r="J30">
            <v>0.38671321224703104</v>
          </cell>
          <cell r="K30">
            <v>0.52193159281866819</v>
          </cell>
          <cell r="L30">
            <v>0.61477688268686204</v>
          </cell>
          <cell r="M30">
            <v>0.65192312904107008</v>
          </cell>
          <cell r="N30">
            <v>0.72849309503006687</v>
          </cell>
          <cell r="O30">
            <v>0.79775372925457122</v>
          </cell>
          <cell r="P30">
            <v>0.8584012885855562</v>
          </cell>
          <cell r="Q30">
            <v>0.95788185391505476</v>
          </cell>
          <cell r="R30">
            <v>1</v>
          </cell>
        </row>
        <row r="31">
          <cell r="E31" t="str">
            <v>D043001</v>
          </cell>
          <cell r="F31" t="str">
            <v>NCONS_CONNECT SERVICE</v>
          </cell>
          <cell r="G31">
            <v>6.3819826362776472E-2</v>
          </cell>
          <cell r="H31">
            <v>8.5071065763378931E-2</v>
          </cell>
          <cell r="I31">
            <v>0.18256783927976711</v>
          </cell>
          <cell r="J31">
            <v>0.25365882608341001</v>
          </cell>
          <cell r="K31">
            <v>0.3385768784872224</v>
          </cell>
          <cell r="L31">
            <v>0.43622337838677205</v>
          </cell>
          <cell r="M31">
            <v>0.53901800524268273</v>
          </cell>
          <cell r="N31">
            <v>0.65995692617097301</v>
          </cell>
          <cell r="O31">
            <v>0.76340549237475996</v>
          </cell>
          <cell r="P31">
            <v>0.86053175913954572</v>
          </cell>
          <cell r="Q31">
            <v>0.95347313663168209</v>
          </cell>
          <cell r="R31">
            <v>1</v>
          </cell>
        </row>
        <row r="32">
          <cell r="E32" t="str">
            <v>D044001</v>
          </cell>
          <cell r="F32" t="str">
            <v>SERV UPGRADE_CONNECT SERVICE</v>
          </cell>
          <cell r="G32">
            <v>6.1858657320750292E-2</v>
          </cell>
          <cell r="H32">
            <v>9.4669437566496095E-2</v>
          </cell>
          <cell r="I32">
            <v>0.20409299909496631</v>
          </cell>
          <cell r="J32">
            <v>0.28657191940155952</v>
          </cell>
          <cell r="K32">
            <v>0.36213480687570271</v>
          </cell>
          <cell r="L32">
            <v>0.48230626912666674</v>
          </cell>
          <cell r="M32">
            <v>0.55882344023035813</v>
          </cell>
          <cell r="N32">
            <v>0.65925782676894651</v>
          </cell>
          <cell r="O32">
            <v>0.76257945262873283</v>
          </cell>
          <cell r="P32">
            <v>0.80573099097229028</v>
          </cell>
          <cell r="Q32">
            <v>0.94693387132653872</v>
          </cell>
          <cell r="R32">
            <v>1</v>
          </cell>
        </row>
        <row r="33">
          <cell r="E33" t="str">
            <v>D048001</v>
          </cell>
          <cell r="F33" t="str">
            <v>REPLC PCB CONTAM INSERV TRANS</v>
          </cell>
          <cell r="G33">
            <v>2.9841195389975879E-2</v>
          </cell>
          <cell r="H33">
            <v>0.15672406861431251</v>
          </cell>
          <cell r="I33">
            <v>0.21682859823103726</v>
          </cell>
          <cell r="J33">
            <v>0.27452090592334494</v>
          </cell>
          <cell r="K33">
            <v>0.45594009648887701</v>
          </cell>
          <cell r="L33">
            <v>0.63659541677834364</v>
          </cell>
          <cell r="M33">
            <v>0.79141986062717773</v>
          </cell>
          <cell r="N33">
            <v>0.83083958724202633</v>
          </cell>
          <cell r="O33">
            <v>0.84586571964620749</v>
          </cell>
          <cell r="P33">
            <v>0.84970517287590464</v>
          </cell>
          <cell r="Q33">
            <v>0.92307692307692313</v>
          </cell>
          <cell r="R33">
            <v>1</v>
          </cell>
        </row>
        <row r="34">
          <cell r="E34" t="str">
            <v>D043_Other</v>
          </cell>
          <cell r="F34" t="str">
            <v>NCONS_CONNECT SERVICE</v>
          </cell>
          <cell r="G34">
            <v>4.3726287375376434E-2</v>
          </cell>
          <cell r="H34">
            <v>0.10148605010061568</v>
          </cell>
          <cell r="I34">
            <v>0.16592347765593091</v>
          </cell>
          <cell r="J34">
            <v>0.23093469605741876</v>
          </cell>
          <cell r="K34">
            <v>0.36071626451583327</v>
          </cell>
          <cell r="L34">
            <v>0.46305781530218848</v>
          </cell>
          <cell r="M34">
            <v>0.5500944982150191</v>
          </cell>
          <cell r="N34">
            <v>0.67823211610281042</v>
          </cell>
          <cell r="O34">
            <v>0.78591666703697849</v>
          </cell>
          <cell r="P34">
            <v>0.87131743904355707</v>
          </cell>
          <cell r="Q34">
            <v>0.97275790424718811</v>
          </cell>
          <cell r="R34">
            <v>1</v>
          </cell>
        </row>
        <row r="35">
          <cell r="E35" t="str">
            <v>D044_Other</v>
          </cell>
          <cell r="F35" t="str">
            <v>SERV UPGRADE_CONNECT SERVICE</v>
          </cell>
          <cell r="G35">
            <v>5.5462193229994503E-2</v>
          </cell>
          <cell r="H35">
            <v>0.11588131764936661</v>
          </cell>
          <cell r="I35">
            <v>0.12482815583922117</v>
          </cell>
          <cell r="J35">
            <v>0.18203380998905028</v>
          </cell>
          <cell r="K35">
            <v>0.32889097572529735</v>
          </cell>
          <cell r="L35">
            <v>0.43907911454874976</v>
          </cell>
          <cell r="M35">
            <v>0.5143365083722321</v>
          </cell>
          <cell r="N35">
            <v>0.63392661652157478</v>
          </cell>
          <cell r="O35">
            <v>0.74891714496522743</v>
          </cell>
          <cell r="P35">
            <v>0.82951471649682473</v>
          </cell>
          <cell r="Q35">
            <v>0.95927266552869128</v>
          </cell>
          <cell r="R35">
            <v>1</v>
          </cell>
        </row>
        <row r="36">
          <cell r="E36" t="str">
            <v>D043002</v>
          </cell>
          <cell r="F36" t="str">
            <v>NCONS_ENG INVESTIGATIONS</v>
          </cell>
          <cell r="G36">
            <v>5.3008415550846379E-2</v>
          </cell>
          <cell r="H36">
            <v>9.0244397474122259E-2</v>
          </cell>
          <cell r="I36">
            <v>0.15859387261008792</v>
          </cell>
          <cell r="J36">
            <v>0.20722258644430128</v>
          </cell>
          <cell r="K36">
            <v>0.32301808304274787</v>
          </cell>
          <cell r="L36">
            <v>0.43150827047869711</v>
          </cell>
          <cell r="M36">
            <v>0.5195800438785616</v>
          </cell>
          <cell r="N36">
            <v>0.64335173361645315</v>
          </cell>
          <cell r="O36">
            <v>0.7464143953923924</v>
          </cell>
          <cell r="P36">
            <v>0.82617632678684239</v>
          </cell>
          <cell r="Q36">
            <v>0.92307692307692313</v>
          </cell>
          <cell r="R36">
            <v>1</v>
          </cell>
        </row>
        <row r="37">
          <cell r="E37" t="str">
            <v>D044002</v>
          </cell>
          <cell r="F37" t="str">
            <v>SERV UPGRADE_ENG INVESTIGATION</v>
          </cell>
          <cell r="G37">
            <v>5.1808001671761889E-2</v>
          </cell>
          <cell r="H37">
            <v>0.10925945857825967</v>
          </cell>
          <cell r="I37">
            <v>0.17945130206710588</v>
          </cell>
          <cell r="J37">
            <v>0.23932731725647258</v>
          </cell>
          <cell r="K37">
            <v>0.35510412949105047</v>
          </cell>
          <cell r="L37">
            <v>0.44586468673662133</v>
          </cell>
          <cell r="M37">
            <v>0.51421381557621337</v>
          </cell>
          <cell r="N37">
            <v>0.63232052005893968</v>
          </cell>
          <cell r="O37">
            <v>0.73889131218831494</v>
          </cell>
          <cell r="P37">
            <v>0.81853037275380602</v>
          </cell>
          <cell r="Q37">
            <v>0.92307692307692313</v>
          </cell>
          <cell r="R37">
            <v>1</v>
          </cell>
        </row>
        <row r="38">
          <cell r="E38" t="str">
            <v>D085001</v>
          </cell>
          <cell r="F38" t="str">
            <v>DIST NTWK LOSS REDUCTION</v>
          </cell>
          <cell r="G38">
            <v>1.9506453889092765E-2</v>
          </cell>
          <cell r="H38">
            <v>4.8648301228025437E-2</v>
          </cell>
          <cell r="I38">
            <v>9.1708323053138405E-2</v>
          </cell>
          <cell r="J38">
            <v>0.11504122271774489</v>
          </cell>
          <cell r="K38">
            <v>0.15886512176934076</v>
          </cell>
          <cell r="L38">
            <v>0.36183590804702559</v>
          </cell>
          <cell r="M38">
            <v>0.60424877864373305</v>
          </cell>
          <cell r="N38">
            <v>0.87781668701972482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</row>
        <row r="61">
          <cell r="E61" t="str">
            <v>straight line</v>
          </cell>
          <cell r="F61" t="str">
            <v>DX LINE CAP</v>
          </cell>
          <cell r="G61">
            <v>8.7649402390438239E-2</v>
          </cell>
          <cell r="H61">
            <v>0.16733067729083664</v>
          </cell>
          <cell r="I61">
            <v>0.2549800796812749</v>
          </cell>
          <cell r="J61">
            <v>0.33067729083665337</v>
          </cell>
          <cell r="K61">
            <v>0.41832669322709159</v>
          </cell>
          <cell r="L61">
            <v>0.50199203187250996</v>
          </cell>
          <cell r="M61">
            <v>0.58565737051792821</v>
          </cell>
          <cell r="N61">
            <v>0.67330677290836649</v>
          </cell>
          <cell r="O61">
            <v>0.74900398406374491</v>
          </cell>
          <cell r="P61">
            <v>0.83665338645418319</v>
          </cell>
          <cell r="Q61">
            <v>0.92430278884462158</v>
          </cell>
          <cell r="R61">
            <v>1</v>
          </cell>
        </row>
        <row r="63">
          <cell r="E63" t="str">
            <v>D036001</v>
          </cell>
          <cell r="F63" t="str">
            <v>PUBLIC ELEC SAFTY_FAIRS &amp;EVENT</v>
          </cell>
          <cell r="G63">
            <v>0</v>
          </cell>
          <cell r="H63">
            <v>0</v>
          </cell>
          <cell r="I63">
            <v>1.0474898236092265E-2</v>
          </cell>
          <cell r="J63">
            <v>0.15188602442333785</v>
          </cell>
          <cell r="K63">
            <v>0.28020352781546809</v>
          </cell>
          <cell r="L63">
            <v>0.29329715061058342</v>
          </cell>
          <cell r="M63">
            <v>0.31817503392130253</v>
          </cell>
          <cell r="N63">
            <v>0.43470827679782897</v>
          </cell>
          <cell r="O63">
            <v>0.90084124830393475</v>
          </cell>
          <cell r="P63">
            <v>0.91917232021709627</v>
          </cell>
          <cell r="Q63">
            <v>0.96499999999999997</v>
          </cell>
          <cell r="R63">
            <v>1</v>
          </cell>
        </row>
        <row r="64">
          <cell r="E64" t="str">
            <v>D001008</v>
          </cell>
          <cell r="F64" t="str">
            <v>TROUBLE CALL_OMASP</v>
          </cell>
          <cell r="G64">
            <v>6.3073701539765187E-2</v>
          </cell>
          <cell r="H64">
            <v>0.14285447084224503</v>
          </cell>
          <cell r="I64">
            <v>0.22673750223848366</v>
          </cell>
          <cell r="J64">
            <v>0.29802633124434569</v>
          </cell>
          <cell r="K64">
            <v>0.37600673901656867</v>
          </cell>
          <cell r="L64">
            <v>0.49184532210203469</v>
          </cell>
          <cell r="M64">
            <v>0.58171995762051554</v>
          </cell>
          <cell r="N64">
            <v>0.66959739835899423</v>
          </cell>
          <cell r="O64">
            <v>0.74948607975970127</v>
          </cell>
          <cell r="P64">
            <v>0.8263502352923896</v>
          </cell>
          <cell r="Q64">
            <v>0.92307692307692313</v>
          </cell>
          <cell r="R64">
            <v>1</v>
          </cell>
        </row>
        <row r="65">
          <cell r="E65" t="str">
            <v>D003001</v>
          </cell>
          <cell r="F65" t="str">
            <v>DISCONNECT/RECONNECT</v>
          </cell>
          <cell r="G65">
            <v>4.1005095144184205E-2</v>
          </cell>
          <cell r="H65">
            <v>8.6829879602384405E-2</v>
          </cell>
          <cell r="I65">
            <v>0.1494600178304146</v>
          </cell>
          <cell r="J65">
            <v>0.22103764192351028</v>
          </cell>
          <cell r="K65">
            <v>0.33464648684561293</v>
          </cell>
          <cell r="L65">
            <v>0.43484302117233342</v>
          </cell>
          <cell r="M65">
            <v>0.50972756789011942</v>
          </cell>
          <cell r="N65">
            <v>0.61428443756298412</v>
          </cell>
          <cell r="O65">
            <v>0.70258289216610148</v>
          </cell>
          <cell r="P65">
            <v>0.79420717065830726</v>
          </cell>
          <cell r="Q65">
            <v>0.92307692307692313</v>
          </cell>
          <cell r="R65">
            <v>1</v>
          </cell>
        </row>
        <row r="66">
          <cell r="E66" t="str">
            <v>D002001</v>
          </cell>
          <cell r="F66" t="str">
            <v>CABLE LOCATE REQUESTS</v>
          </cell>
          <cell r="G66">
            <v>3.9941890895241673E-2</v>
          </cell>
          <cell r="H66">
            <v>8.8517549308145732E-2</v>
          </cell>
          <cell r="I66">
            <v>0.14970632980271834</v>
          </cell>
          <cell r="J66">
            <v>0.23249219046487163</v>
          </cell>
          <cell r="K66">
            <v>0.34748600680356218</v>
          </cell>
          <cell r="L66">
            <v>0.45279318185194556</v>
          </cell>
          <cell r="M66">
            <v>0.53484440660731558</v>
          </cell>
          <cell r="N66">
            <v>0.63858276842633466</v>
          </cell>
          <cell r="O66">
            <v>0.72314352343584931</v>
          </cell>
          <cell r="P66">
            <v>0.81283393029534867</v>
          </cell>
          <cell r="Q66">
            <v>0.92307692307692313</v>
          </cell>
          <cell r="R66">
            <v>1</v>
          </cell>
        </row>
        <row r="67">
          <cell r="E67" t="str">
            <v>D001006</v>
          </cell>
          <cell r="F67" t="str">
            <v>TROUBLE CALL_FORESTRY TRANSFER</v>
          </cell>
          <cell r="G67">
            <v>7.1592777073620538E-3</v>
          </cell>
          <cell r="H67">
            <v>7.3390417436246885E-2</v>
          </cell>
          <cell r="I67">
            <v>9.6612768452852965E-2</v>
          </cell>
          <cell r="J67">
            <v>0.11011352351294659</v>
          </cell>
          <cell r="K67">
            <v>0.12487341467961466</v>
          </cell>
          <cell r="L67">
            <v>0.1385996061980298</v>
          </cell>
          <cell r="M67">
            <v>0.36915471149412565</v>
          </cell>
          <cell r="N67">
            <v>0.72431490080699856</v>
          </cell>
          <cell r="O67">
            <v>0.83191162645109751</v>
          </cell>
          <cell r="P67">
            <v>0.92409173268881561</v>
          </cell>
          <cell r="Q67">
            <v>0.96</v>
          </cell>
          <cell r="R67">
            <v>1</v>
          </cell>
        </row>
        <row r="68">
          <cell r="E68" t="str">
            <v>D004003</v>
          </cell>
          <cell r="F68" t="str">
            <v>PLANNED MTCE_DEFECT CORRECTIN</v>
          </cell>
          <cell r="G68">
            <v>6.2273278007693035E-2</v>
          </cell>
          <cell r="H68">
            <v>0.1172826327608565</v>
          </cell>
          <cell r="I68">
            <v>0.22182777765612949</v>
          </cell>
          <cell r="J68">
            <v>0.32358139851735068</v>
          </cell>
          <cell r="K68">
            <v>0.41946488135642707</v>
          </cell>
          <cell r="L68">
            <v>0.51722630960461879</v>
          </cell>
          <cell r="M68">
            <v>0.58553455906145913</v>
          </cell>
          <cell r="N68">
            <v>0.64</v>
          </cell>
          <cell r="O68">
            <v>0.72894693945078237</v>
          </cell>
          <cell r="P68">
            <v>0.83457140876013636</v>
          </cell>
          <cell r="Q68">
            <v>0.92307692307692313</v>
          </cell>
          <cell r="R68">
            <v>1</v>
          </cell>
        </row>
        <row r="69">
          <cell r="E69" t="str">
            <v>D004004</v>
          </cell>
          <cell r="F69" t="str">
            <v>PLANNED MTCE_EPAC INSL DEMAND</v>
          </cell>
          <cell r="G69">
            <v>4.6284912790089533E-2</v>
          </cell>
          <cell r="H69">
            <v>0.15122774020004448</v>
          </cell>
          <cell r="I69">
            <v>0.32411699083847134</v>
          </cell>
          <cell r="J69">
            <v>0.41879828338708491</v>
          </cell>
          <cell r="K69">
            <v>0.53433736668932197</v>
          </cell>
          <cell r="L69">
            <v>0.55530997454076814</v>
          </cell>
          <cell r="M69">
            <v>0.60119010840971998</v>
          </cell>
          <cell r="N69">
            <v>0.70345516757214865</v>
          </cell>
          <cell r="O69">
            <v>0.79431246694751445</v>
          </cell>
          <cell r="P69">
            <v>0.82062504287396931</v>
          </cell>
          <cell r="Q69">
            <v>0.92307692307692313</v>
          </cell>
          <cell r="R69">
            <v>1</v>
          </cell>
        </row>
        <row r="70">
          <cell r="E70" t="str">
            <v>D004006</v>
          </cell>
          <cell r="F70" t="str">
            <v>PLANNED MTCE_PATROL &amp; INSPECT</v>
          </cell>
          <cell r="G70">
            <v>3.170938117524081E-2</v>
          </cell>
          <cell r="H70">
            <v>4.6862569942593017E-2</v>
          </cell>
          <cell r="I70">
            <v>8.2746640656224849E-2</v>
          </cell>
          <cell r="J70">
            <v>0.17103954870872823</v>
          </cell>
          <cell r="K70">
            <v>0.30656907016559687</v>
          </cell>
          <cell r="L70">
            <v>0.43466107123083719</v>
          </cell>
          <cell r="M70">
            <v>0.51214231774600316</v>
          </cell>
          <cell r="N70">
            <v>0.61028827321796864</v>
          </cell>
          <cell r="O70">
            <v>0.7197409527598948</v>
          </cell>
          <cell r="P70">
            <v>0.81160336983181069</v>
          </cell>
          <cell r="Q70">
            <v>0.92307692307692313</v>
          </cell>
          <cell r="R70">
            <v>1</v>
          </cell>
        </row>
        <row r="71">
          <cell r="E71" t="str">
            <v>D026001</v>
          </cell>
          <cell r="F71" t="str">
            <v>ENGINEERING TECHNICAL SERVICES</v>
          </cell>
          <cell r="G71">
            <v>9.9929760709204909E-2</v>
          </cell>
          <cell r="H71">
            <v>0.2150978036766846</v>
          </cell>
          <cell r="I71">
            <v>0.27279129295028959</v>
          </cell>
          <cell r="J71">
            <v>0.35730896460394079</v>
          </cell>
          <cell r="K71">
            <v>0.43043344823385615</v>
          </cell>
          <cell r="L71">
            <v>0.50879531002177614</v>
          </cell>
          <cell r="M71">
            <v>0.55907548200512669</v>
          </cell>
          <cell r="N71">
            <v>0.60261499949611275</v>
          </cell>
          <cell r="O71">
            <v>0.70550496439476285</v>
          </cell>
          <cell r="P71">
            <v>0.78938229521633385</v>
          </cell>
          <cell r="Q71">
            <v>0.92307692307692313</v>
          </cell>
          <cell r="R71">
            <v>1</v>
          </cell>
        </row>
        <row r="72">
          <cell r="E72" t="str">
            <v>D057002</v>
          </cell>
          <cell r="F72" t="str">
            <v>DATA COLL_ERA ANNUAL SURVEY</v>
          </cell>
          <cell r="G72">
            <v>0.23243179470412095</v>
          </cell>
          <cell r="H72">
            <v>0.46299626487094275</v>
          </cell>
          <cell r="I72">
            <v>0.56669210254771918</v>
          </cell>
          <cell r="J72">
            <v>0.605552266607712</v>
          </cell>
          <cell r="K72">
            <v>0.61707645826171598</v>
          </cell>
          <cell r="L72">
            <v>0.63500000000000001</v>
          </cell>
          <cell r="M72">
            <v>0.71765394459828957</v>
          </cell>
          <cell r="N72">
            <v>0.83730786174157101</v>
          </cell>
          <cell r="O72">
            <v>0.89716822710629118</v>
          </cell>
          <cell r="P72">
            <v>0.90172537446567136</v>
          </cell>
          <cell r="Q72">
            <v>0.92307692307692313</v>
          </cell>
          <cell r="R72">
            <v>1</v>
          </cell>
        </row>
        <row r="73">
          <cell r="E73" t="str">
            <v>D004012</v>
          </cell>
          <cell r="F73" t="str">
            <v>PLANNED MTCE_RECLOSURES &amp; REG</v>
          </cell>
          <cell r="G73">
            <v>3.6607958151646552E-2</v>
          </cell>
          <cell r="H73">
            <v>0.12764822483999294</v>
          </cell>
          <cell r="I73">
            <v>0.29294908140952081</v>
          </cell>
          <cell r="J73">
            <v>0.42761357684858203</v>
          </cell>
          <cell r="K73">
            <v>0.54198544505222856</v>
          </cell>
          <cell r="L73">
            <v>0.61549487485375798</v>
          </cell>
          <cell r="M73">
            <v>0.64660939920103766</v>
          </cell>
          <cell r="N73">
            <v>0.72510185916306791</v>
          </cell>
          <cell r="O73">
            <v>0.78021833468424451</v>
          </cell>
          <cell r="P73">
            <v>0.83201697716686907</v>
          </cell>
          <cell r="Q73">
            <v>0.92307692307692324</v>
          </cell>
          <cell r="R73">
            <v>1</v>
          </cell>
        </row>
        <row r="74">
          <cell r="E74" t="str">
            <v>D004011</v>
          </cell>
          <cell r="F74" t="str">
            <v>PLANNED MTCE_AIR LOAD BREAKER</v>
          </cell>
          <cell r="G74">
            <v>9.4726427642689542E-2</v>
          </cell>
          <cell r="H74">
            <v>0.19371164681442513</v>
          </cell>
          <cell r="I74">
            <v>0.29753194542003558</v>
          </cell>
          <cell r="J74">
            <v>0.36063666661684923</v>
          </cell>
          <cell r="K74">
            <v>0.58412398559280243</v>
          </cell>
          <cell r="L74">
            <v>0.66587078357818597</v>
          </cell>
          <cell r="M74">
            <v>0.67445053877538819</v>
          </cell>
          <cell r="N74">
            <v>0.69831985772145089</v>
          </cell>
          <cell r="O74">
            <v>0.81570324759755497</v>
          </cell>
          <cell r="P74">
            <v>0.85088789586166702</v>
          </cell>
          <cell r="Q74">
            <v>0.92307692307692313</v>
          </cell>
          <cell r="R74">
            <v>1</v>
          </cell>
        </row>
        <row r="75">
          <cell r="E75" t="str">
            <v>D004013</v>
          </cell>
          <cell r="F75" t="str">
            <v>PLANNED MTCE_UG &amp; SUBMARINE</v>
          </cell>
          <cell r="G75">
            <v>0</v>
          </cell>
          <cell r="H75">
            <v>0</v>
          </cell>
          <cell r="I75">
            <v>2.5607349309251754E-2</v>
          </cell>
          <cell r="J75">
            <v>6.0045232981865794E-2</v>
          </cell>
          <cell r="K75">
            <v>9.7363943451770657E-2</v>
          </cell>
          <cell r="L75">
            <v>0.22</v>
          </cell>
          <cell r="M75">
            <v>0.27189803473596924</v>
          </cell>
          <cell r="N75">
            <v>0.35540200037410735</v>
          </cell>
          <cell r="O75">
            <v>0.58435971123712505</v>
          </cell>
          <cell r="P75">
            <v>0.81148889731352902</v>
          </cell>
          <cell r="Q75">
            <v>0.92307692307692313</v>
          </cell>
          <cell r="R75">
            <v>1</v>
          </cell>
        </row>
        <row r="76">
          <cell r="E76" t="str">
            <v>D004015</v>
          </cell>
          <cell r="F76" t="str">
            <v>PLANNED MTCE_MISC</v>
          </cell>
          <cell r="G76">
            <v>8.7348148918803496E-3</v>
          </cell>
          <cell r="H76">
            <v>2.9168804996692978E-2</v>
          </cell>
          <cell r="I76">
            <v>7.7989839318224119E-2</v>
          </cell>
          <cell r="J76">
            <v>0.10659551154968126</v>
          </cell>
          <cell r="K76">
            <v>0.18901900922740272</v>
          </cell>
          <cell r="L76">
            <v>0.30909363720091854</v>
          </cell>
          <cell r="M76">
            <v>0.38741767557197543</v>
          </cell>
          <cell r="N76">
            <v>0.41850481257677902</v>
          </cell>
          <cell r="O76">
            <v>0.64898658799329789</v>
          </cell>
          <cell r="P76">
            <v>0.88880606161506726</v>
          </cell>
          <cell r="Q76">
            <v>0.92307692307692313</v>
          </cell>
          <cell r="R76">
            <v>1</v>
          </cell>
        </row>
        <row r="77">
          <cell r="E77" t="str">
            <v>D004008</v>
          </cell>
          <cell r="F77" t="str">
            <v>PLANNED MTCE_SENTINEL LIGHT</v>
          </cell>
          <cell r="G77">
            <v>8.1235932588743495E-2</v>
          </cell>
          <cell r="H77">
            <v>0.1743562840688955</v>
          </cell>
          <cell r="I77">
            <v>0.24395891927049579</v>
          </cell>
          <cell r="J77">
            <v>0.3144213645180432</v>
          </cell>
          <cell r="K77">
            <v>0.38161698136084993</v>
          </cell>
          <cell r="L77">
            <v>0.47761735916753101</v>
          </cell>
          <cell r="M77">
            <v>0.53283110698294567</v>
          </cell>
          <cell r="N77">
            <v>0.61853025579973553</v>
          </cell>
          <cell r="O77">
            <v>0.70534033616673775</v>
          </cell>
          <cell r="P77">
            <v>0.79049451383845037</v>
          </cell>
          <cell r="Q77">
            <v>0.92307692307692313</v>
          </cell>
          <cell r="R77">
            <v>1</v>
          </cell>
        </row>
        <row r="78">
          <cell r="E78" t="str">
            <v>D004005</v>
          </cell>
          <cell r="F78" t="str">
            <v>PLANNED MTCE_POLE TESTING</v>
          </cell>
          <cell r="G78">
            <v>1.526045019814931E-2</v>
          </cell>
          <cell r="H78">
            <v>3.8058941022077103E-2</v>
          </cell>
          <cell r="I78">
            <v>7.1746013122905822E-2</v>
          </cell>
          <cell r="J78">
            <v>0.09</v>
          </cell>
          <cell r="K78">
            <v>0.12428467484495234</v>
          </cell>
          <cell r="L78">
            <v>0.28307445761534988</v>
          </cell>
          <cell r="M78">
            <v>0.47272089771997522</v>
          </cell>
          <cell r="N78">
            <v>0.68674080442982888</v>
          </cell>
          <cell r="O78">
            <v>0.78232826350269369</v>
          </cell>
          <cell r="P78">
            <v>0.83863540486623178</v>
          </cell>
          <cell r="Q78">
            <v>0.92307692307692313</v>
          </cell>
          <cell r="R78">
            <v>1</v>
          </cell>
        </row>
        <row r="79">
          <cell r="E79" t="str">
            <v>D004016</v>
          </cell>
          <cell r="F79" t="str">
            <v>PLANNED MTCE_INSULATOR WASHING</v>
          </cell>
          <cell r="G79">
            <v>0</v>
          </cell>
          <cell r="H79">
            <v>0</v>
          </cell>
          <cell r="I79">
            <v>3.1578525839662704E-3</v>
          </cell>
          <cell r="J79">
            <v>5.8469852614476923E-2</v>
          </cell>
          <cell r="K79">
            <v>0.20165253324230989</v>
          </cell>
          <cell r="L79">
            <v>0.32175390488685313</v>
          </cell>
          <cell r="M79">
            <v>0.48402099895691703</v>
          </cell>
          <cell r="N79">
            <v>0.5269761845284292</v>
          </cell>
          <cell r="O79">
            <v>0.57309685034715407</v>
          </cell>
          <cell r="P79">
            <v>0.83675465811859873</v>
          </cell>
          <cell r="Q79">
            <v>0.92307692307692313</v>
          </cell>
          <cell r="R79">
            <v>1</v>
          </cell>
        </row>
        <row r="80">
          <cell r="E80" t="str">
            <v>D090001</v>
          </cell>
          <cell r="F80" t="str">
            <v>FLD METER READ_SCHEDULED RDS</v>
          </cell>
          <cell r="G80">
            <v>7.2298327315306374E-2</v>
          </cell>
          <cell r="H80">
            <v>0.14897367318838842</v>
          </cell>
          <cell r="I80">
            <v>0.25132150803385012</v>
          </cell>
          <cell r="J80">
            <v>0.33472200594588047</v>
          </cell>
          <cell r="K80">
            <v>0.43080333360152606</v>
          </cell>
          <cell r="L80">
            <v>0.52596290133620616</v>
          </cell>
          <cell r="M80">
            <v>0.60103932305281871</v>
          </cell>
          <cell r="N80">
            <v>0.69694579049713978</v>
          </cell>
          <cell r="O80">
            <v>0.78301225472439062</v>
          </cell>
          <cell r="P80">
            <v>0.83620179556304453</v>
          </cell>
          <cell r="Q80">
            <v>0.92307692307692313</v>
          </cell>
          <cell r="R80">
            <v>1</v>
          </cell>
        </row>
        <row r="81">
          <cell r="E81" t="str">
            <v>D090003</v>
          </cell>
          <cell r="F81" t="str">
            <v>FLD METER READ_OTHER</v>
          </cell>
          <cell r="G81">
            <v>7.9337650550901181E-2</v>
          </cell>
          <cell r="H81">
            <v>0.16105728973140615</v>
          </cell>
          <cell r="I81">
            <v>0.26806591869360935</v>
          </cell>
          <cell r="J81">
            <v>0.35920540092556552</v>
          </cell>
          <cell r="K81">
            <v>0.4599188103090851</v>
          </cell>
          <cell r="L81">
            <v>0.53272026385260263</v>
          </cell>
          <cell r="M81">
            <v>0.59248418175154216</v>
          </cell>
          <cell r="N81">
            <v>0.66632936562565592</v>
          </cell>
          <cell r="O81">
            <v>0.7395172924038812</v>
          </cell>
          <cell r="P81">
            <v>0.80596846024769142</v>
          </cell>
          <cell r="Q81">
            <v>0.92307692307692313</v>
          </cell>
          <cell r="R81">
            <v>1</v>
          </cell>
        </row>
        <row r="82">
          <cell r="E82" t="str">
            <v>D093001</v>
          </cell>
          <cell r="F82" t="str">
            <v>FLD COLLECT_FIELD COLLECTIONS</v>
          </cell>
          <cell r="G82">
            <v>6.5440897587957902E-2</v>
          </cell>
          <cell r="H82">
            <v>0.1376190373574345</v>
          </cell>
          <cell r="I82">
            <v>0.23494559132904705</v>
          </cell>
          <cell r="J82">
            <v>0.34525421035337073</v>
          </cell>
          <cell r="K82">
            <v>0.44273159144495638</v>
          </cell>
          <cell r="L82">
            <v>0.5305750018067833</v>
          </cell>
          <cell r="M82">
            <v>0.59810873724288804</v>
          </cell>
          <cell r="N82">
            <v>0.68069171712009224</v>
          </cell>
          <cell r="O82">
            <v>0.75326142729719126</v>
          </cell>
          <cell r="P82">
            <v>0.81872552905745266</v>
          </cell>
          <cell r="Q82">
            <v>0.92307692307692313</v>
          </cell>
          <cell r="R82">
            <v>1</v>
          </cell>
        </row>
        <row r="83">
          <cell r="E83" t="str">
            <v>D093002</v>
          </cell>
          <cell r="F83" t="str">
            <v>FLD COLLECT_SPEC INVESTIGATION</v>
          </cell>
          <cell r="G83">
            <v>6.6751787223281095E-2</v>
          </cell>
          <cell r="H83">
            <v>0.13162302696101108</v>
          </cell>
          <cell r="I83">
            <v>0.22350881737939712</v>
          </cell>
          <cell r="J83">
            <v>0.3081788518593907</v>
          </cell>
          <cell r="K83">
            <v>0.4113355908785305</v>
          </cell>
          <cell r="L83">
            <v>0.5041688101009727</v>
          </cell>
          <cell r="M83">
            <v>0.57438068626906735</v>
          </cell>
          <cell r="N83">
            <v>0.66609376831171396</v>
          </cell>
          <cell r="O83">
            <v>0.75297693726368253</v>
          </cell>
          <cell r="P83">
            <v>0.82052762408788393</v>
          </cell>
          <cell r="Q83">
            <v>0.92307692307692313</v>
          </cell>
          <cell r="R83">
            <v>1</v>
          </cell>
        </row>
        <row r="84">
          <cell r="E84" t="str">
            <v>D027004</v>
          </cell>
          <cell r="F84" t="str">
            <v>FLD METER SERV_METER REPLCEMNT</v>
          </cell>
          <cell r="G84">
            <v>0.1533316626198889</v>
          </cell>
          <cell r="H84">
            <v>0.40558505120847355</v>
          </cell>
          <cell r="I84">
            <v>0.57546673482292376</v>
          </cell>
          <cell r="J84">
            <v>0.6210141451894241</v>
          </cell>
          <cell r="K84">
            <v>0.68667650285376669</v>
          </cell>
          <cell r="L84">
            <v>0.72804159744546815</v>
          </cell>
          <cell r="M84">
            <v>0.76709646046632829</v>
          </cell>
          <cell r="N84">
            <v>0.79957911298393303</v>
          </cell>
          <cell r="O84">
            <v>0.83889288126704253</v>
          </cell>
          <cell r="P84">
            <v>0.87358618640846952</v>
          </cell>
          <cell r="Q84">
            <v>0.92307692307692313</v>
          </cell>
          <cell r="R84">
            <v>1</v>
          </cell>
        </row>
        <row r="85">
          <cell r="E85" t="str">
            <v>D058001</v>
          </cell>
          <cell r="F85" t="str">
            <v>DATA COLL_ORMS</v>
          </cell>
          <cell r="G85">
            <v>3.6335901247727329E-2</v>
          </cell>
          <cell r="H85">
            <v>0.10914870647825736</v>
          </cell>
          <cell r="I85">
            <v>0.25508905518725355</v>
          </cell>
          <cell r="J85">
            <v>0.35325465576553261</v>
          </cell>
          <cell r="K85">
            <v>0.45669526937922084</v>
          </cell>
          <cell r="L85">
            <v>0.50853643567327234</v>
          </cell>
          <cell r="M85">
            <v>0.56420230115624348</v>
          </cell>
          <cell r="N85">
            <v>0.64411560126021206</v>
          </cell>
          <cell r="O85">
            <v>0.72017902311542614</v>
          </cell>
          <cell r="P85">
            <v>0.81543392437679207</v>
          </cell>
          <cell r="Q85">
            <v>0.92307692307692313</v>
          </cell>
          <cell r="R85">
            <v>1</v>
          </cell>
        </row>
        <row r="86">
          <cell r="E86" t="str">
            <v>D004014</v>
          </cell>
          <cell r="F86" t="str">
            <v>PLANNED MTCE_EPAC INSL PROGRAM</v>
          </cell>
          <cell r="G86">
            <v>8.7649402390438239E-2</v>
          </cell>
          <cell r="H86">
            <v>0.16733067729083664</v>
          </cell>
          <cell r="I86">
            <v>0.2549800796812749</v>
          </cell>
          <cell r="J86">
            <v>0.33067729083665337</v>
          </cell>
          <cell r="K86">
            <v>0.41832669322709159</v>
          </cell>
          <cell r="L86">
            <v>0.50199203187250996</v>
          </cell>
          <cell r="M86">
            <v>0.58565737051792821</v>
          </cell>
          <cell r="N86">
            <v>0.67330677290836649</v>
          </cell>
          <cell r="O86">
            <v>0.74900398406374491</v>
          </cell>
          <cell r="P86">
            <v>0.83665338645418319</v>
          </cell>
          <cell r="Q86">
            <v>0.92430278884462158</v>
          </cell>
          <cell r="R86">
            <v>1</v>
          </cell>
        </row>
        <row r="111">
          <cell r="E111" t="str">
            <v>straight line</v>
          </cell>
          <cell r="F111" t="str">
            <v>DX LINE OMA</v>
          </cell>
          <cell r="G111">
            <v>8.7649402390438239E-2</v>
          </cell>
          <cell r="H111">
            <v>0.16733067729083664</v>
          </cell>
          <cell r="I111">
            <v>0.2549800796812749</v>
          </cell>
          <cell r="J111">
            <v>0.33067729083665337</v>
          </cell>
          <cell r="K111">
            <v>0.41832669322709159</v>
          </cell>
          <cell r="L111">
            <v>0.50199203187250996</v>
          </cell>
          <cell r="M111">
            <v>0.58565737051792821</v>
          </cell>
          <cell r="N111">
            <v>0.67330677290836649</v>
          </cell>
          <cell r="O111">
            <v>0.74900398406374491</v>
          </cell>
          <cell r="P111">
            <v>0.83665338645418319</v>
          </cell>
          <cell r="Q111">
            <v>0.92430278884462158</v>
          </cell>
          <cell r="R111">
            <v>1</v>
          </cell>
        </row>
        <row r="113">
          <cell r="E113" t="str">
            <v>T095001</v>
          </cell>
          <cell r="F113" t="str">
            <v>TX CONDITION PATROL</v>
          </cell>
          <cell r="G113">
            <v>2.6845879545610265E-2</v>
          </cell>
          <cell r="H113">
            <v>0.18482576411923962</v>
          </cell>
          <cell r="I113">
            <v>0.44705835997308208</v>
          </cell>
          <cell r="J113">
            <v>0.6154854341944701</v>
          </cell>
          <cell r="K113">
            <v>0.82180379048415608</v>
          </cell>
          <cell r="L113">
            <v>0.86166965361001935</v>
          </cell>
          <cell r="M113">
            <v>0.86166965361001935</v>
          </cell>
          <cell r="N113">
            <v>0.86169645354681612</v>
          </cell>
          <cell r="O113">
            <v>0.86169645354681612</v>
          </cell>
          <cell r="P113">
            <v>0.86169645354681612</v>
          </cell>
          <cell r="Q113">
            <v>0.92307692307692313</v>
          </cell>
          <cell r="R113">
            <v>1</v>
          </cell>
        </row>
        <row r="114">
          <cell r="E114" t="str">
            <v>T096001</v>
          </cell>
          <cell r="F114" t="str">
            <v>TX LINE CLEARING</v>
          </cell>
          <cell r="G114">
            <v>0.05</v>
          </cell>
          <cell r="H114">
            <v>0.20300000000000001</v>
          </cell>
          <cell r="I114">
            <v>0.42300000000000004</v>
          </cell>
          <cell r="J114">
            <v>0.56700000000000006</v>
          </cell>
          <cell r="K114">
            <v>0.68700000000000006</v>
          </cell>
          <cell r="L114">
            <v>0.74700000000000011</v>
          </cell>
          <cell r="M114">
            <v>0.79501754987019579</v>
          </cell>
          <cell r="N114">
            <v>0.83501754987019583</v>
          </cell>
          <cell r="O114">
            <v>0.88301754987019587</v>
          </cell>
          <cell r="P114">
            <v>0.92801754987019591</v>
          </cell>
          <cell r="Q114">
            <v>0.96888819911684199</v>
          </cell>
          <cell r="R114">
            <v>0.999988199116842</v>
          </cell>
        </row>
        <row r="115">
          <cell r="E115" t="str">
            <v>T097001</v>
          </cell>
          <cell r="F115" t="str">
            <v>TX BRUSH CONTROL</v>
          </cell>
          <cell r="G115">
            <v>1.2427686058627894E-2</v>
          </cell>
          <cell r="H115">
            <v>4.8376882111084443E-2</v>
          </cell>
          <cell r="I115">
            <v>0.13137688211108445</v>
          </cell>
          <cell r="J115">
            <v>0.21893965575404459</v>
          </cell>
          <cell r="K115">
            <v>0.31116969656557147</v>
          </cell>
          <cell r="L115">
            <v>0.47116969656557151</v>
          </cell>
          <cell r="M115">
            <v>0.62116969656557153</v>
          </cell>
          <cell r="N115">
            <v>0.80116969656557147</v>
          </cell>
          <cell r="O115">
            <v>0.91996969656557148</v>
          </cell>
          <cell r="P115">
            <v>0.97996969656557154</v>
          </cell>
          <cell r="Q115">
            <v>0.98996969656557154</v>
          </cell>
          <cell r="R115">
            <v>0.99996969656557155</v>
          </cell>
        </row>
        <row r="116">
          <cell r="E116" t="str">
            <v>T097002</v>
          </cell>
          <cell r="F116" t="str">
            <v>TX PROGRAM DEVELOPMENT</v>
          </cell>
          <cell r="G116">
            <v>2.234190857578466E-2</v>
          </cell>
          <cell r="H116">
            <v>2.234190857578466E-2</v>
          </cell>
          <cell r="I116">
            <v>2.234190857578466E-2</v>
          </cell>
          <cell r="J116">
            <v>0.11411255099138375</v>
          </cell>
          <cell r="K116">
            <v>0.27057976857088722</v>
          </cell>
          <cell r="L116">
            <v>0.39811329132538692</v>
          </cell>
          <cell r="M116">
            <v>0.51590816868888345</v>
          </cell>
          <cell r="N116">
            <v>0.67261542330267221</v>
          </cell>
          <cell r="O116">
            <v>0.76991746858526311</v>
          </cell>
          <cell r="P116">
            <v>0.85555002112413836</v>
          </cell>
          <cell r="Q116">
            <v>0.92307692307692313</v>
          </cell>
          <cell r="R116">
            <v>1</v>
          </cell>
        </row>
        <row r="117">
          <cell r="E117" t="str">
            <v>T099001</v>
          </cell>
          <cell r="F117" t="str">
            <v>TX UNPLANNED WORK</v>
          </cell>
          <cell r="G117">
            <v>3.1848990223047983E-2</v>
          </cell>
          <cell r="H117">
            <v>0.19254754290394388</v>
          </cell>
          <cell r="I117">
            <v>0.28676925485332039</v>
          </cell>
          <cell r="J117">
            <v>0.35760119615532371</v>
          </cell>
          <cell r="K117">
            <v>0.40974736978370507</v>
          </cell>
          <cell r="L117">
            <v>0.45029039945601651</v>
          </cell>
          <cell r="M117">
            <v>0.50558620159127698</v>
          </cell>
          <cell r="N117">
            <v>0.57446162750929086</v>
          </cell>
          <cell r="O117">
            <v>0.70948685757374508</v>
          </cell>
          <cell r="P117">
            <v>0.79298100898233559</v>
          </cell>
          <cell r="Q117">
            <v>0.92307692307692313</v>
          </cell>
          <cell r="R117">
            <v>1</v>
          </cell>
        </row>
        <row r="118">
          <cell r="E118" t="str">
            <v>T097003</v>
          </cell>
          <cell r="F118" t="str">
            <v>TX CUSTOMER NOTIFICATION</v>
          </cell>
          <cell r="G118">
            <v>0.2213811816084969</v>
          </cell>
          <cell r="H118">
            <v>0.37273891374130824</v>
          </cell>
          <cell r="I118">
            <v>0.59591208165618714</v>
          </cell>
          <cell r="J118">
            <v>0.69188994630379297</v>
          </cell>
          <cell r="K118">
            <v>0.75318394480144391</v>
          </cell>
          <cell r="L118">
            <v>0.79084216249916217</v>
          </cell>
          <cell r="M118">
            <v>0.84784922269472873</v>
          </cell>
          <cell r="N118">
            <v>0.88976095901421937</v>
          </cell>
          <cell r="O118">
            <v>0.91309826749688328</v>
          </cell>
          <cell r="P118">
            <v>0.91618901172435374</v>
          </cell>
          <cell r="Q118">
            <v>0.92307692307692313</v>
          </cell>
          <cell r="R118">
            <v>1</v>
          </cell>
        </row>
        <row r="119">
          <cell r="E119" t="str">
            <v>straight line</v>
          </cell>
          <cell r="F119" t="str">
            <v>TX FORESTRY</v>
          </cell>
          <cell r="G119">
            <v>8.7649402390438239E-2</v>
          </cell>
          <cell r="H119">
            <v>0.16733067729083664</v>
          </cell>
          <cell r="I119">
            <v>0.2549800796812749</v>
          </cell>
          <cell r="J119">
            <v>0.33067729083665337</v>
          </cell>
          <cell r="K119">
            <v>0.41832669322709159</v>
          </cell>
          <cell r="L119">
            <v>0.50199203187250996</v>
          </cell>
          <cell r="M119">
            <v>0.58565737051792821</v>
          </cell>
          <cell r="N119">
            <v>0.67330677290836649</v>
          </cell>
          <cell r="O119">
            <v>0.74900398406374491</v>
          </cell>
          <cell r="P119">
            <v>0.83665338645418319</v>
          </cell>
          <cell r="Q119">
            <v>0.92430278884462158</v>
          </cell>
          <cell r="R119">
            <v>1</v>
          </cell>
        </row>
        <row r="122">
          <cell r="E122" t="str">
            <v>D038001</v>
          </cell>
          <cell r="F122" t="str">
            <v>DX CUSTOMER REQUEST INSPECTION</v>
          </cell>
          <cell r="G122">
            <v>3.4827674597441335E-2</v>
          </cell>
          <cell r="H122">
            <v>8.5442950465670853E-2</v>
          </cell>
          <cell r="I122">
            <v>0.15905296763218604</v>
          </cell>
          <cell r="J122">
            <v>0.23417301672375893</v>
          </cell>
          <cell r="K122">
            <v>0.34206883694917622</v>
          </cell>
          <cell r="L122">
            <v>0.41777798491521606</v>
          </cell>
          <cell r="M122">
            <v>0.50873783391202354</v>
          </cell>
          <cell r="N122">
            <v>0.62486612448442203</v>
          </cell>
          <cell r="O122">
            <v>0.72994570409899096</v>
          </cell>
          <cell r="P122">
            <v>0.78295093173008956</v>
          </cell>
          <cell r="Q122">
            <v>0.92307692307692313</v>
          </cell>
          <cell r="R122">
            <v>1</v>
          </cell>
        </row>
        <row r="123">
          <cell r="E123" t="str">
            <v>D039001</v>
          </cell>
          <cell r="F123" t="str">
            <v>DX CUSTOMER NOTIFICATION</v>
          </cell>
          <cell r="G123">
            <v>5.7168602474242061E-2</v>
          </cell>
          <cell r="H123">
            <v>0.13054604358960264</v>
          </cell>
          <cell r="I123">
            <v>0.23069351090794216</v>
          </cell>
          <cell r="J123">
            <v>0.33484859214003543</v>
          </cell>
          <cell r="K123">
            <v>0.44643415376682494</v>
          </cell>
          <cell r="L123">
            <v>0.53730070307981637</v>
          </cell>
          <cell r="M123">
            <v>0.61894279374604222</v>
          </cell>
          <cell r="N123">
            <v>0.68864079990285187</v>
          </cell>
          <cell r="O123">
            <v>0.78746283017781316</v>
          </cell>
          <cell r="P123">
            <v>0.81303906255071601</v>
          </cell>
          <cell r="Q123">
            <v>0.92307692307692313</v>
          </cell>
          <cell r="R123">
            <v>1</v>
          </cell>
        </row>
        <row r="124">
          <cell r="E124" t="str">
            <v>D040001</v>
          </cell>
          <cell r="F124" t="str">
            <v>DX UNPLANNED WORK</v>
          </cell>
          <cell r="G124">
            <v>2.018748236708277E-2</v>
          </cell>
          <cell r="H124">
            <v>7.1336169518970025E-2</v>
          </cell>
          <cell r="I124">
            <v>0.14280085453212929</v>
          </cell>
          <cell r="J124">
            <v>0.21118308582645134</v>
          </cell>
          <cell r="K124">
            <v>0.2894168929141448</v>
          </cell>
          <cell r="L124">
            <v>0.33041813091476979</v>
          </cell>
          <cell r="M124">
            <v>0.52894819498869494</v>
          </cell>
          <cell r="N124">
            <v>0.57434533424018819</v>
          </cell>
          <cell r="O124">
            <v>0.68998434316833857</v>
          </cell>
          <cell r="P124">
            <v>0.76642996265218266</v>
          </cell>
          <cell r="Q124">
            <v>0.92307692307692313</v>
          </cell>
          <cell r="R124">
            <v>1</v>
          </cell>
        </row>
        <row r="125">
          <cell r="E125" t="str">
            <v>D041001</v>
          </cell>
          <cell r="F125" t="str">
            <v>DX BRUSH CONTROL</v>
          </cell>
          <cell r="G125">
            <v>0</v>
          </cell>
          <cell r="H125">
            <v>0</v>
          </cell>
          <cell r="I125">
            <v>0</v>
          </cell>
          <cell r="J125">
            <v>6.3200000000000006E-2</v>
          </cell>
          <cell r="K125">
            <v>0.17020000000000002</v>
          </cell>
          <cell r="L125">
            <v>0.32</v>
          </cell>
          <cell r="M125">
            <v>0.4</v>
          </cell>
          <cell r="N125">
            <v>0.59</v>
          </cell>
          <cell r="O125">
            <v>0.79</v>
          </cell>
          <cell r="P125">
            <v>1</v>
          </cell>
          <cell r="Q125">
            <v>1</v>
          </cell>
          <cell r="R125">
            <v>1</v>
          </cell>
        </row>
        <row r="126">
          <cell r="E126" t="str">
            <v>D042001</v>
          </cell>
          <cell r="F126" t="str">
            <v>DX LINE CLEARING</v>
          </cell>
          <cell r="G126">
            <v>4.4999999999999998E-2</v>
          </cell>
          <cell r="H126">
            <v>0.11799999999999999</v>
          </cell>
          <cell r="I126">
            <v>0.22552657901180448</v>
          </cell>
          <cell r="J126">
            <v>0.30052657901180446</v>
          </cell>
          <cell r="K126">
            <v>0.39152657901180443</v>
          </cell>
          <cell r="L126">
            <v>0.4844638002831077</v>
          </cell>
          <cell r="M126">
            <v>0.5444638002831077</v>
          </cell>
          <cell r="N126">
            <v>0.63446380028310767</v>
          </cell>
          <cell r="O126">
            <v>0.73446380028310765</v>
          </cell>
          <cell r="P126">
            <v>0.83446380028310763</v>
          </cell>
          <cell r="Q126">
            <v>0.94446380028310761</v>
          </cell>
          <cell r="R126">
            <v>0.99996380028310761</v>
          </cell>
        </row>
        <row r="127">
          <cell r="E127" t="str">
            <v>D042002</v>
          </cell>
          <cell r="F127" t="str">
            <v>DX PROGRAM DEVELOPMENT</v>
          </cell>
          <cell r="G127">
            <v>0</v>
          </cell>
          <cell r="H127">
            <v>7.1758630062516982E-2</v>
          </cell>
          <cell r="I127">
            <v>0.19932952795143608</v>
          </cell>
          <cell r="J127">
            <v>0.2683865016020493</v>
          </cell>
          <cell r="K127">
            <v>0.38798421837291097</v>
          </cell>
          <cell r="L127">
            <v>0.51021769749684942</v>
          </cell>
          <cell r="M127">
            <v>0.60190928035451008</v>
          </cell>
          <cell r="N127">
            <v>0.60190928035451008</v>
          </cell>
          <cell r="O127">
            <v>0.63248412365020135</v>
          </cell>
          <cell r="P127">
            <v>0.63248412365020135</v>
          </cell>
          <cell r="Q127">
            <v>0.92307692307692313</v>
          </cell>
          <cell r="R127">
            <v>1</v>
          </cell>
        </row>
        <row r="128">
          <cell r="E128" t="str">
            <v>D101001</v>
          </cell>
          <cell r="F128" t="str">
            <v>DX CONDITION ASSESSMENT</v>
          </cell>
          <cell r="G128">
            <v>0</v>
          </cell>
          <cell r="H128">
            <v>0</v>
          </cell>
          <cell r="I128">
            <v>0</v>
          </cell>
          <cell r="J128">
            <v>0.1101821000731867</v>
          </cell>
          <cell r="K128">
            <v>0.31234592273024919</v>
          </cell>
          <cell r="L128">
            <v>0.50812516852201384</v>
          </cell>
          <cell r="M128">
            <v>0.5646354146604522</v>
          </cell>
          <cell r="N128">
            <v>0.58618456530950269</v>
          </cell>
          <cell r="O128">
            <v>0.68876391510342438</v>
          </cell>
          <cell r="P128">
            <v>0.69655685451253802</v>
          </cell>
          <cell r="Q128">
            <v>0.92307692307692313</v>
          </cell>
          <cell r="R128">
            <v>1</v>
          </cell>
        </row>
        <row r="129">
          <cell r="E129" t="str">
            <v>straight line</v>
          </cell>
          <cell r="F129" t="str">
            <v>DX FORESTRY</v>
          </cell>
          <cell r="G129">
            <v>8.7649402390438239E-2</v>
          </cell>
          <cell r="H129">
            <v>0.16733067729083664</v>
          </cell>
          <cell r="I129">
            <v>0.2549800796812749</v>
          </cell>
          <cell r="J129">
            <v>0.33067729083665337</v>
          </cell>
          <cell r="K129">
            <v>0.41832669322709159</v>
          </cell>
          <cell r="L129">
            <v>0.50199203187250996</v>
          </cell>
          <cell r="M129">
            <v>0.58565737051792821</v>
          </cell>
          <cell r="N129">
            <v>0.67330677290836649</v>
          </cell>
          <cell r="O129">
            <v>0.74900398406374491</v>
          </cell>
          <cell r="P129">
            <v>0.83665338645418319</v>
          </cell>
          <cell r="Q129">
            <v>0.92430278884462158</v>
          </cell>
          <cell r="R129">
            <v>1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_Tariff"/>
      <sheetName val="2002"/>
      <sheetName val="Reconcile"/>
      <sheetName val="Diff"/>
      <sheetName val="Old"/>
      <sheetName val="Mix_Change"/>
      <sheetName val="Dx_Tariff&amp;COP"/>
      <sheetName val="MEU_Tariff&amp;COP"/>
      <sheetName val="Tx_Tariff"/>
      <sheetName val="Tx_Embedded_Gen"/>
      <sheetName val="Dx_Tariff&amp;COP_Diff"/>
      <sheetName val="MEU_Tariff&amp;COP_Diff"/>
      <sheetName val="Tx_Tariff_Diff"/>
      <sheetName val="MEU_Tariff_Base"/>
      <sheetName val="Dx_Tariff_Base"/>
      <sheetName val="Dx_Tariff&amp;COP_Old"/>
      <sheetName val="MEU_Tariff&amp;COP_Old"/>
      <sheetName val="Tx_Tariff_Old"/>
      <sheetName val="Dx_Tariff_Base_Old"/>
      <sheetName val="Reco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irects and LDCs"/>
      <sheetName val="Reqt for CSS - LDC SSS"/>
      <sheetName val="Reqt for CSS - LDC  Retail"/>
    </sheetNames>
    <sheetDataSet>
      <sheetData sheetId="0">
        <row r="8">
          <cell r="A8" t="str">
            <v>DMPNE</v>
          </cell>
          <cell r="B8" t="str">
            <v>Embedded WMP DNAM Direct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Q8">
            <v>0</v>
          </cell>
          <cell r="R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DNPNE</v>
          </cell>
          <cell r="B9" t="str">
            <v>HONI DNAM Directs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 Care 2009 Draft $ new PID"/>
      <sheetName val="Pivot_By Po (2)"/>
      <sheetName val="Proj_Accrual Jrl Entries (2 (3)"/>
      <sheetName val="Pivot_B Mgr_Analyst"/>
      <sheetName val="Pivot_B Mgr_Analyst (2)"/>
      <sheetName val="Proj_Accrual Jrl Entries (2)"/>
      <sheetName val="Proj_Accrual Jrl Entries"/>
      <sheetName val="FMSCSS Application"/>
      <sheetName val="Month"/>
      <sheetName val="Monthly Comparison"/>
      <sheetName val="Variance Report_Myles_Mark_NEW3"/>
      <sheetName val="Project Entries_AP &amp; Jrl Detail"/>
      <sheetName val="Project Entries_AP &amp; Jrl De (2)"/>
      <sheetName val="Project Entries_AP Details"/>
      <sheetName val="Project Entries_Jrl Details"/>
      <sheetName val="Variance Report"/>
      <sheetName val="2009 Link File"/>
      <sheetName val="Variance Detail Backup"/>
      <sheetName val="Pivot 2009"/>
      <sheetName val="Pivot 2009_WO"/>
      <sheetName val="Pivot_By Po"/>
      <sheetName val="Pivot_By Dept ID"/>
      <sheetName val="2009 Project Budget Trend"/>
      <sheetName val="2009 Project Budget Trend WO"/>
      <sheetName val="Customer Care Org Budget"/>
      <sheetName val="Meter Reading Budget"/>
      <sheetName val="Dept ID 8150 Budget"/>
      <sheetName val="2008 Budget Trend File ($)"/>
      <sheetName val="2008 Customer Care Budget K$"/>
      <sheetName val="Index"/>
      <sheetName val="Business Owner Emp #'s_Names"/>
      <sheetName val="2009 dept 4175 Budget"/>
      <sheetName val="Sept 2009 Customer Care Var 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Sum of Amount</v>
          </cell>
          <cell r="B1" t="str">
            <v>Period</v>
          </cell>
        </row>
        <row r="2">
          <cell r="A2" t="str">
            <v>PID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 t="str">
            <v>Grand Total</v>
          </cell>
        </row>
        <row r="3">
          <cell r="A3">
            <v>210004957</v>
          </cell>
          <cell r="B3">
            <v>36963.089999999997</v>
          </cell>
          <cell r="C3">
            <v>36963.089999999997</v>
          </cell>
          <cell r="D3">
            <v>36963.089999999997</v>
          </cell>
          <cell r="E3">
            <v>36963.089999999997</v>
          </cell>
          <cell r="F3">
            <v>36963.089999999997</v>
          </cell>
          <cell r="G3">
            <v>36963.089999999997</v>
          </cell>
          <cell r="H3">
            <v>36963.089999999997</v>
          </cell>
          <cell r="I3">
            <v>258741.63</v>
          </cell>
        </row>
        <row r="4">
          <cell r="A4">
            <v>220002307</v>
          </cell>
          <cell r="B4">
            <v>3118557.42</v>
          </cell>
          <cell r="C4">
            <v>3151483.74</v>
          </cell>
          <cell r="D4">
            <v>3107314.16</v>
          </cell>
          <cell r="E4">
            <v>3107314.16</v>
          </cell>
          <cell r="F4">
            <v>3067837.83</v>
          </cell>
          <cell r="G4">
            <v>3067837.83</v>
          </cell>
          <cell r="H4">
            <v>3067837.83</v>
          </cell>
          <cell r="I4">
            <v>21688182.969999999</v>
          </cell>
        </row>
        <row r="5">
          <cell r="A5">
            <v>300015765</v>
          </cell>
          <cell r="B5">
            <v>-148713</v>
          </cell>
          <cell r="C5">
            <v>191483.61</v>
          </cell>
          <cell r="D5">
            <v>42770</v>
          </cell>
          <cell r="E5">
            <v>-63967</v>
          </cell>
          <cell r="F5">
            <v>21652</v>
          </cell>
          <cell r="G5">
            <v>21840</v>
          </cell>
          <cell r="H5">
            <v>-36233.43</v>
          </cell>
          <cell r="I5">
            <v>28832.18</v>
          </cell>
        </row>
        <row r="6">
          <cell r="A6">
            <v>300015810</v>
          </cell>
          <cell r="B6">
            <v>220019.53</v>
          </cell>
          <cell r="C6">
            <v>228019.53</v>
          </cell>
          <cell r="D6">
            <v>137066.78</v>
          </cell>
          <cell r="E6">
            <v>225204.67</v>
          </cell>
          <cell r="F6">
            <v>223524.49</v>
          </cell>
          <cell r="G6">
            <v>219923.64</v>
          </cell>
          <cell r="H6">
            <v>174320.8</v>
          </cell>
          <cell r="I6">
            <v>1428079.44</v>
          </cell>
        </row>
        <row r="7">
          <cell r="A7">
            <v>300015812</v>
          </cell>
          <cell r="B7">
            <v>21546</v>
          </cell>
          <cell r="C7">
            <v>45500</v>
          </cell>
          <cell r="D7">
            <v>0</v>
          </cell>
          <cell r="E7">
            <v>230193.35</v>
          </cell>
          <cell r="F7">
            <v>-220631.26</v>
          </cell>
          <cell r="G7">
            <v>40000</v>
          </cell>
          <cell r="H7">
            <v>40000</v>
          </cell>
          <cell r="I7">
            <v>156608.09</v>
          </cell>
        </row>
        <row r="8">
          <cell r="A8">
            <v>300015815</v>
          </cell>
          <cell r="B8">
            <v>-49000</v>
          </cell>
          <cell r="C8">
            <v>49000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300016673</v>
          </cell>
          <cell r="B9">
            <v>10100</v>
          </cell>
          <cell r="C9">
            <v>10100</v>
          </cell>
          <cell r="D9">
            <v>-73183.12</v>
          </cell>
          <cell r="E9">
            <v>78692</v>
          </cell>
          <cell r="F9">
            <v>-69535.759999999995</v>
          </cell>
          <cell r="G9">
            <v>11670</v>
          </cell>
          <cell r="H9">
            <v>11193</v>
          </cell>
          <cell r="I9">
            <v>-20963.88</v>
          </cell>
        </row>
        <row r="10">
          <cell r="A10">
            <v>300018296</v>
          </cell>
          <cell r="B10">
            <v>37296.49</v>
          </cell>
          <cell r="C10">
            <v>-37296.49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300020500</v>
          </cell>
          <cell r="B11">
            <v>-6495.58</v>
          </cell>
          <cell r="C11">
            <v>8500</v>
          </cell>
          <cell r="D11">
            <v>4565</v>
          </cell>
          <cell r="E11">
            <v>4376</v>
          </cell>
          <cell r="F11">
            <v>8594</v>
          </cell>
          <cell r="G11">
            <v>-7152</v>
          </cell>
          <cell r="H11">
            <v>7155</v>
          </cell>
          <cell r="I11">
            <v>19542.419999999998</v>
          </cell>
        </row>
        <row r="12">
          <cell r="A12">
            <v>300028924</v>
          </cell>
          <cell r="B12">
            <v>3900</v>
          </cell>
          <cell r="C12">
            <v>0</v>
          </cell>
          <cell r="D12">
            <v>11773</v>
          </cell>
          <cell r="E12">
            <v>2858</v>
          </cell>
          <cell r="F12">
            <v>204780</v>
          </cell>
          <cell r="G12">
            <v>-192266</v>
          </cell>
          <cell r="H12">
            <v>6514.7</v>
          </cell>
          <cell r="I12">
            <v>37559.699999999997</v>
          </cell>
        </row>
        <row r="13">
          <cell r="A13">
            <v>300030954</v>
          </cell>
          <cell r="B13">
            <v>9921.67</v>
          </cell>
          <cell r="C13">
            <v>1974</v>
          </cell>
          <cell r="I13">
            <v>11895.67</v>
          </cell>
        </row>
        <row r="14">
          <cell r="A14">
            <v>300035074</v>
          </cell>
          <cell r="B14">
            <v>46788</v>
          </cell>
          <cell r="C14">
            <v>2414.0600000000995</v>
          </cell>
          <cell r="D14">
            <v>159437.48000000001</v>
          </cell>
          <cell r="E14">
            <v>19934</v>
          </cell>
          <cell r="F14">
            <v>-25237.599999999999</v>
          </cell>
          <cell r="G14">
            <v>12720.42</v>
          </cell>
          <cell r="H14">
            <v>-11449.66</v>
          </cell>
          <cell r="I14">
            <v>204606.7</v>
          </cell>
        </row>
        <row r="15">
          <cell r="A15">
            <v>300035077</v>
          </cell>
          <cell r="B15">
            <v>-80035.92</v>
          </cell>
          <cell r="C15">
            <v>80036</v>
          </cell>
          <cell r="D15">
            <v>-3456.29</v>
          </cell>
          <cell r="I15">
            <v>-3456.2099999999837</v>
          </cell>
        </row>
        <row r="16">
          <cell r="A16">
            <v>300035084</v>
          </cell>
          <cell r="B16">
            <v>-5577</v>
          </cell>
          <cell r="C16">
            <v>5590.52</v>
          </cell>
          <cell r="I16">
            <v>13.520000000001346</v>
          </cell>
        </row>
        <row r="17">
          <cell r="A17">
            <v>300035089</v>
          </cell>
          <cell r="H17">
            <v>-9855</v>
          </cell>
          <cell r="I17">
            <v>-9855</v>
          </cell>
        </row>
        <row r="18">
          <cell r="A18">
            <v>300037140</v>
          </cell>
          <cell r="B18">
            <v>0</v>
          </cell>
          <cell r="C18">
            <v>0</v>
          </cell>
          <cell r="D18">
            <v>8100</v>
          </cell>
          <cell r="E18">
            <v>0</v>
          </cell>
          <cell r="F18">
            <v>0</v>
          </cell>
          <cell r="G18">
            <v>4950</v>
          </cell>
          <cell r="H18">
            <v>0</v>
          </cell>
          <cell r="I18">
            <v>13050</v>
          </cell>
        </row>
        <row r="19">
          <cell r="A19">
            <v>300037378</v>
          </cell>
          <cell r="C19">
            <v>9.0949470177292824E-13</v>
          </cell>
          <cell r="D19">
            <v>11909.04</v>
          </cell>
          <cell r="I19">
            <v>11909.04</v>
          </cell>
        </row>
        <row r="20">
          <cell r="A20">
            <v>300037745</v>
          </cell>
          <cell r="B20">
            <v>19892.88</v>
          </cell>
          <cell r="C20">
            <v>-3.637978807091713E-12</v>
          </cell>
          <cell r="D20">
            <v>-3935</v>
          </cell>
          <cell r="E20">
            <v>35800</v>
          </cell>
          <cell r="F20">
            <v>0</v>
          </cell>
          <cell r="G20">
            <v>-16000</v>
          </cell>
          <cell r="H20">
            <v>0</v>
          </cell>
          <cell r="I20">
            <v>35757.879999999997</v>
          </cell>
        </row>
        <row r="21">
          <cell r="A21">
            <v>300038434</v>
          </cell>
          <cell r="D21">
            <v>8526</v>
          </cell>
          <cell r="E21">
            <v>1662.5</v>
          </cell>
          <cell r="I21">
            <v>10188.5</v>
          </cell>
        </row>
        <row r="22">
          <cell r="A22">
            <v>300038437</v>
          </cell>
          <cell r="D22">
            <v>15686</v>
          </cell>
          <cell r="E22">
            <v>8447</v>
          </cell>
          <cell r="F22">
            <v>13594</v>
          </cell>
          <cell r="G22">
            <v>10.239999999999782</v>
          </cell>
          <cell r="H22">
            <v>2891.52</v>
          </cell>
          <cell r="I22">
            <v>40628.76</v>
          </cell>
        </row>
        <row r="23">
          <cell r="A23">
            <v>300038440</v>
          </cell>
          <cell r="B23">
            <v>7753.4900000000198</v>
          </cell>
          <cell r="C23">
            <v>-7753.49</v>
          </cell>
          <cell r="D23">
            <v>-1099.54</v>
          </cell>
          <cell r="E23">
            <v>0</v>
          </cell>
          <cell r="F23">
            <v>-1920</v>
          </cell>
          <cell r="I23">
            <v>-3019.539999999979</v>
          </cell>
        </row>
        <row r="24">
          <cell r="A24">
            <v>300038441</v>
          </cell>
          <cell r="B24">
            <v>2871.97</v>
          </cell>
          <cell r="C24">
            <v>-2872</v>
          </cell>
          <cell r="D24">
            <v>0</v>
          </cell>
          <cell r="E24">
            <v>0</v>
          </cell>
          <cell r="F24">
            <v>0</v>
          </cell>
          <cell r="G24">
            <v>1022.22</v>
          </cell>
          <cell r="I24">
            <v>1022.19</v>
          </cell>
        </row>
        <row r="25">
          <cell r="A25">
            <v>300038442</v>
          </cell>
          <cell r="B25">
            <v>3216.14</v>
          </cell>
          <cell r="I25">
            <v>3216.14</v>
          </cell>
        </row>
        <row r="26">
          <cell r="A26">
            <v>300038443</v>
          </cell>
          <cell r="B26">
            <v>-4985</v>
          </cell>
          <cell r="C26">
            <v>8952.9599999999991</v>
          </cell>
          <cell r="D26">
            <v>-3978</v>
          </cell>
          <cell r="E26">
            <v>2960.96</v>
          </cell>
          <cell r="F26">
            <v>-3967.96</v>
          </cell>
          <cell r="I26">
            <v>-1017.04</v>
          </cell>
        </row>
        <row r="27">
          <cell r="A27">
            <v>300038444</v>
          </cell>
          <cell r="B27">
            <v>-5826.48</v>
          </cell>
          <cell r="F27">
            <v>15456</v>
          </cell>
          <cell r="G27">
            <v>-7392</v>
          </cell>
          <cell r="H27">
            <v>24772.16</v>
          </cell>
          <cell r="I27">
            <v>27009.68</v>
          </cell>
        </row>
        <row r="28">
          <cell r="A28">
            <v>300038445</v>
          </cell>
          <cell r="B28">
            <v>-15166</v>
          </cell>
          <cell r="C28">
            <v>76</v>
          </cell>
          <cell r="E28">
            <v>9107.2000000000007</v>
          </cell>
          <cell r="F28">
            <v>2736.22</v>
          </cell>
          <cell r="I28">
            <v>-3246.58</v>
          </cell>
        </row>
        <row r="29">
          <cell r="A29">
            <v>300038447</v>
          </cell>
          <cell r="B29">
            <v>-374</v>
          </cell>
          <cell r="C29">
            <v>3755.45</v>
          </cell>
          <cell r="D29">
            <v>-3354</v>
          </cell>
          <cell r="I29">
            <v>27.44999999999709</v>
          </cell>
        </row>
        <row r="30">
          <cell r="A30">
            <v>300038449</v>
          </cell>
          <cell r="B30">
            <v>0</v>
          </cell>
          <cell r="C30">
            <v>30000</v>
          </cell>
          <cell r="D30">
            <v>0</v>
          </cell>
          <cell r="E30">
            <v>0</v>
          </cell>
          <cell r="F30">
            <v>-32304.46</v>
          </cell>
          <cell r="I30">
            <v>-2304.46</v>
          </cell>
        </row>
        <row r="31">
          <cell r="A31">
            <v>300038450</v>
          </cell>
          <cell r="B31">
            <v>118746.44</v>
          </cell>
          <cell r="C31">
            <v>-22541.74</v>
          </cell>
          <cell r="D31">
            <v>-2690.4800000000105</v>
          </cell>
          <cell r="E31">
            <v>48130.92</v>
          </cell>
          <cell r="F31">
            <v>60386.42</v>
          </cell>
          <cell r="G31">
            <v>419833.87</v>
          </cell>
          <cell r="H31">
            <v>-207367.55</v>
          </cell>
          <cell r="I31">
            <v>414497.88</v>
          </cell>
        </row>
        <row r="32">
          <cell r="A32">
            <v>300038452</v>
          </cell>
          <cell r="B32">
            <v>8313.83</v>
          </cell>
          <cell r="C32">
            <v>777</v>
          </cell>
          <cell r="D32">
            <v>600</v>
          </cell>
          <cell r="E32">
            <v>11661.85</v>
          </cell>
          <cell r="F32">
            <v>-9050.85</v>
          </cell>
          <cell r="G32">
            <v>-2388</v>
          </cell>
          <cell r="H32">
            <v>4393.4399999999996</v>
          </cell>
          <cell r="I32">
            <v>14307.27</v>
          </cell>
        </row>
        <row r="33">
          <cell r="A33">
            <v>300038456</v>
          </cell>
          <cell r="B33">
            <v>0</v>
          </cell>
          <cell r="C33">
            <v>-0.7999999999992724</v>
          </cell>
          <cell r="D33">
            <v>0</v>
          </cell>
          <cell r="E33">
            <v>0</v>
          </cell>
          <cell r="F33">
            <v>-8532</v>
          </cell>
          <cell r="I33">
            <v>-8532.7999999999993</v>
          </cell>
        </row>
        <row r="34">
          <cell r="A34">
            <v>300038457</v>
          </cell>
          <cell r="B34">
            <v>0</v>
          </cell>
          <cell r="C34">
            <v>0</v>
          </cell>
          <cell r="D34">
            <v>513.70000000000005</v>
          </cell>
          <cell r="I34">
            <v>513.70000000000005</v>
          </cell>
        </row>
        <row r="35">
          <cell r="A35">
            <v>300038458</v>
          </cell>
          <cell r="B35">
            <v>1130.3399999999999</v>
          </cell>
          <cell r="C35">
            <v>-11640.16</v>
          </cell>
          <cell r="E35">
            <v>-2.2737367544323206E-13</v>
          </cell>
          <cell r="F35">
            <v>-1.8189894035458565E-12</v>
          </cell>
          <cell r="I35">
            <v>-10509.82</v>
          </cell>
        </row>
        <row r="36">
          <cell r="A36">
            <v>300038459</v>
          </cell>
          <cell r="B36">
            <v>29958</v>
          </cell>
          <cell r="C36">
            <v>23860</v>
          </cell>
          <cell r="D36">
            <v>34285.5</v>
          </cell>
          <cell r="E36">
            <v>0</v>
          </cell>
          <cell r="F36">
            <v>0.5</v>
          </cell>
          <cell r="G36">
            <v>0</v>
          </cell>
          <cell r="H36">
            <v>-605.5</v>
          </cell>
          <cell r="I36">
            <v>87498.5</v>
          </cell>
        </row>
        <row r="37">
          <cell r="A37">
            <v>300038483</v>
          </cell>
          <cell r="B37">
            <v>0</v>
          </cell>
          <cell r="C37">
            <v>-22007</v>
          </cell>
          <cell r="I37">
            <v>-22007</v>
          </cell>
        </row>
        <row r="38">
          <cell r="A38">
            <v>300038485</v>
          </cell>
          <cell r="B38">
            <v>7743</v>
          </cell>
          <cell r="C38">
            <v>2086</v>
          </cell>
          <cell r="I38">
            <v>9829</v>
          </cell>
        </row>
        <row r="39">
          <cell r="A39">
            <v>300038486</v>
          </cell>
          <cell r="B39">
            <v>8182.89</v>
          </cell>
          <cell r="C39">
            <v>-13711.6</v>
          </cell>
          <cell r="D39">
            <v>5405.6000000000058</v>
          </cell>
          <cell r="E39">
            <v>-19617.599999999999</v>
          </cell>
          <cell r="F39">
            <v>2422.3000000000002</v>
          </cell>
          <cell r="G39">
            <v>-700</v>
          </cell>
          <cell r="H39">
            <v>10923</v>
          </cell>
          <cell r="I39">
            <v>-7095.41</v>
          </cell>
        </row>
        <row r="40">
          <cell r="A40">
            <v>300038931</v>
          </cell>
          <cell r="B40">
            <v>0</v>
          </cell>
          <cell r="C40">
            <v>0</v>
          </cell>
          <cell r="D40">
            <v>0</v>
          </cell>
          <cell r="E40">
            <v>27435</v>
          </cell>
          <cell r="F40">
            <v>-27435</v>
          </cell>
          <cell r="G40">
            <v>-3900</v>
          </cell>
          <cell r="I40">
            <v>-3900</v>
          </cell>
        </row>
        <row r="41">
          <cell r="A41">
            <v>300038970</v>
          </cell>
          <cell r="B41">
            <v>-440.53</v>
          </cell>
          <cell r="I41">
            <v>-440.53</v>
          </cell>
        </row>
        <row r="42">
          <cell r="A42">
            <v>300039499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121505.34</v>
          </cell>
          <cell r="I42">
            <v>121505.34</v>
          </cell>
        </row>
        <row r="43">
          <cell r="A43">
            <v>300039534</v>
          </cell>
          <cell r="B43">
            <v>0</v>
          </cell>
          <cell r="C43">
            <v>6188.67</v>
          </cell>
          <cell r="D43">
            <v>-6600</v>
          </cell>
          <cell r="I43">
            <v>-411.33</v>
          </cell>
        </row>
        <row r="44">
          <cell r="A44">
            <v>300040039</v>
          </cell>
          <cell r="D44">
            <v>2997.53</v>
          </cell>
          <cell r="E44">
            <v>-2997.53</v>
          </cell>
          <cell r="F44">
            <v>9498.74</v>
          </cell>
          <cell r="G44">
            <v>13061.19</v>
          </cell>
          <cell r="H44">
            <v>3343.8</v>
          </cell>
          <cell r="I44">
            <v>25903.73</v>
          </cell>
        </row>
        <row r="45">
          <cell r="A45">
            <v>300040470</v>
          </cell>
          <cell r="B45">
            <v>-5500</v>
          </cell>
          <cell r="C45">
            <v>30948.080000000002</v>
          </cell>
          <cell r="D45">
            <v>50000</v>
          </cell>
          <cell r="E45">
            <v>-411</v>
          </cell>
          <cell r="F45">
            <v>24095</v>
          </cell>
          <cell r="G45">
            <v>72546</v>
          </cell>
          <cell r="H45">
            <v>206458.12</v>
          </cell>
          <cell r="I45">
            <v>378136.2</v>
          </cell>
        </row>
        <row r="46">
          <cell r="A46">
            <v>300040775</v>
          </cell>
          <cell r="B46">
            <v>5429</v>
          </cell>
          <cell r="C46">
            <v>1675</v>
          </cell>
          <cell r="D46">
            <v>2441</v>
          </cell>
          <cell r="E46">
            <v>6250.8</v>
          </cell>
          <cell r="F46">
            <v>3967.96</v>
          </cell>
          <cell r="G46">
            <v>-9900</v>
          </cell>
          <cell r="I46">
            <v>9863.76</v>
          </cell>
        </row>
        <row r="47">
          <cell r="A47">
            <v>300041040</v>
          </cell>
          <cell r="C47">
            <v>24133</v>
          </cell>
          <cell r="D47">
            <v>0</v>
          </cell>
          <cell r="E47">
            <v>0</v>
          </cell>
          <cell r="F47">
            <v>3401</v>
          </cell>
          <cell r="G47">
            <v>954</v>
          </cell>
          <cell r="H47">
            <v>16730</v>
          </cell>
          <cell r="I47">
            <v>45218</v>
          </cell>
        </row>
        <row r="48">
          <cell r="A48">
            <v>300041047</v>
          </cell>
          <cell r="B48">
            <v>5000</v>
          </cell>
          <cell r="C48">
            <v>15000</v>
          </cell>
          <cell r="D48">
            <v>15000</v>
          </cell>
          <cell r="E48">
            <v>15000</v>
          </cell>
          <cell r="F48">
            <v>9955</v>
          </cell>
          <cell r="G48">
            <v>8501</v>
          </cell>
          <cell r="H48">
            <v>6544</v>
          </cell>
          <cell r="I48">
            <v>75000</v>
          </cell>
        </row>
        <row r="49">
          <cell r="A49">
            <v>300041048</v>
          </cell>
          <cell r="E49">
            <v>29554</v>
          </cell>
          <cell r="F49">
            <v>35438.370000000003</v>
          </cell>
          <cell r="G49">
            <v>21133.23</v>
          </cell>
          <cell r="H49">
            <v>33087.9</v>
          </cell>
          <cell r="I49">
            <v>119213.5</v>
          </cell>
        </row>
        <row r="50">
          <cell r="A50">
            <v>300041050</v>
          </cell>
          <cell r="E50">
            <v>117058</v>
          </cell>
          <cell r="F50">
            <v>94436</v>
          </cell>
          <cell r="G50">
            <v>-135628.38</v>
          </cell>
          <cell r="H50">
            <v>546685.38</v>
          </cell>
          <cell r="I50">
            <v>622551</v>
          </cell>
        </row>
        <row r="51">
          <cell r="A51">
            <v>300041051</v>
          </cell>
          <cell r="B51">
            <v>15838</v>
          </cell>
          <cell r="C51">
            <v>716.3</v>
          </cell>
          <cell r="D51">
            <v>8584.7000000000007</v>
          </cell>
          <cell r="E51">
            <v>16005.08</v>
          </cell>
          <cell r="F51">
            <v>9156.2000000000007</v>
          </cell>
          <cell r="G51">
            <v>-0.34999999999854481</v>
          </cell>
          <cell r="H51">
            <v>12671</v>
          </cell>
          <cell r="I51">
            <v>62970.93</v>
          </cell>
        </row>
        <row r="52">
          <cell r="A52">
            <v>300041054</v>
          </cell>
          <cell r="B52">
            <v>5000</v>
          </cell>
          <cell r="C52">
            <v>0</v>
          </cell>
          <cell r="D52">
            <v>7000</v>
          </cell>
          <cell r="E52">
            <v>39847.82</v>
          </cell>
          <cell r="F52">
            <v>-3236.23</v>
          </cell>
          <cell r="G52">
            <v>-7161.13</v>
          </cell>
          <cell r="H52">
            <v>17624.939999999999</v>
          </cell>
          <cell r="I52">
            <v>59075.4</v>
          </cell>
        </row>
        <row r="53">
          <cell r="A53">
            <v>300041056</v>
          </cell>
          <cell r="E53">
            <v>58130</v>
          </cell>
          <cell r="F53">
            <v>99304.37</v>
          </cell>
          <cell r="G53">
            <v>140842.35</v>
          </cell>
          <cell r="H53">
            <v>-67899.72</v>
          </cell>
          <cell r="I53">
            <v>230377</v>
          </cell>
        </row>
        <row r="54">
          <cell r="A54">
            <v>300041059</v>
          </cell>
          <cell r="G54">
            <v>45000</v>
          </cell>
          <cell r="H54">
            <v>19000</v>
          </cell>
          <cell r="I54">
            <v>64000</v>
          </cell>
        </row>
        <row r="55">
          <cell r="A55">
            <v>300041062</v>
          </cell>
          <cell r="G55">
            <v>36384</v>
          </cell>
          <cell r="H55">
            <v>33611.81</v>
          </cell>
          <cell r="I55">
            <v>69995.81</v>
          </cell>
        </row>
        <row r="56">
          <cell r="A56">
            <v>300041071</v>
          </cell>
          <cell r="C56">
            <v>10000</v>
          </cell>
          <cell r="D56">
            <v>10000</v>
          </cell>
          <cell r="E56">
            <v>-5333.33</v>
          </cell>
          <cell r="F56">
            <v>2333.33</v>
          </cell>
          <cell r="G56">
            <v>-2000</v>
          </cell>
          <cell r="H56">
            <v>0</v>
          </cell>
          <cell r="I56">
            <v>15000</v>
          </cell>
        </row>
        <row r="57">
          <cell r="A57">
            <v>300041463</v>
          </cell>
          <cell r="G57">
            <v>2289</v>
          </cell>
          <cell r="H57">
            <v>22313</v>
          </cell>
          <cell r="I57">
            <v>24602</v>
          </cell>
        </row>
        <row r="58">
          <cell r="A58">
            <v>300041469</v>
          </cell>
          <cell r="C58">
            <v>20000</v>
          </cell>
          <cell r="D58">
            <v>40000</v>
          </cell>
          <cell r="E58">
            <v>0</v>
          </cell>
          <cell r="F58">
            <v>16000</v>
          </cell>
          <cell r="G58">
            <v>60303</v>
          </cell>
          <cell r="H58">
            <v>0</v>
          </cell>
          <cell r="I58">
            <v>136303</v>
          </cell>
        </row>
        <row r="59">
          <cell r="A59" t="str">
            <v>Grand Total</v>
          </cell>
          <cell r="B59">
            <v>3422054.67</v>
          </cell>
          <cell r="C59">
            <v>3871409.73</v>
          </cell>
          <cell r="D59">
            <v>3622642.15</v>
          </cell>
          <cell r="E59">
            <v>4040259.94</v>
          </cell>
          <cell r="F59">
            <v>3563681.7</v>
          </cell>
          <cell r="G59">
            <v>3853297.22</v>
          </cell>
          <cell r="H59">
            <v>4093128.97</v>
          </cell>
          <cell r="I59">
            <v>26466474.379999999</v>
          </cell>
        </row>
      </sheetData>
      <sheetData sheetId="19" refreshError="1">
        <row r="1">
          <cell r="A1" t="str">
            <v>Sum of Amount</v>
          </cell>
          <cell r="B1" t="str">
            <v>Period</v>
          </cell>
        </row>
        <row r="2">
          <cell r="A2" t="str">
            <v>PID_WO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 t="str">
            <v>Grand Total</v>
          </cell>
        </row>
        <row r="3">
          <cell r="A3" t="str">
            <v>210004957GENERAL</v>
          </cell>
          <cell r="B3">
            <v>36963.089999999997</v>
          </cell>
          <cell r="C3">
            <v>36963.089999999997</v>
          </cell>
          <cell r="D3">
            <v>36963.089999999997</v>
          </cell>
          <cell r="E3">
            <v>36963.089999999997</v>
          </cell>
          <cell r="F3">
            <v>36963.089999999997</v>
          </cell>
          <cell r="G3">
            <v>36963.089999999997</v>
          </cell>
          <cell r="H3">
            <v>36963.089999999997</v>
          </cell>
          <cell r="I3">
            <v>258741.63</v>
          </cell>
        </row>
        <row r="4">
          <cell r="A4" t="str">
            <v>22000230701013573</v>
          </cell>
          <cell r="C4">
            <v>3100874.76</v>
          </cell>
          <cell r="D4">
            <v>3056705.18</v>
          </cell>
          <cell r="E4">
            <v>3056705.18</v>
          </cell>
          <cell r="F4">
            <v>3017228.85</v>
          </cell>
          <cell r="G4">
            <v>6017994.540000001</v>
          </cell>
          <cell r="H4">
            <v>16463.16</v>
          </cell>
          <cell r="I4">
            <v>18265971.669999998</v>
          </cell>
        </row>
        <row r="5">
          <cell r="A5" t="str">
            <v>220002307GENERAL</v>
          </cell>
          <cell r="B5">
            <v>3118557.42</v>
          </cell>
          <cell r="C5">
            <v>50608.98</v>
          </cell>
          <cell r="D5">
            <v>50608.98</v>
          </cell>
          <cell r="E5">
            <v>50608.98</v>
          </cell>
          <cell r="F5">
            <v>50608.98</v>
          </cell>
          <cell r="G5">
            <v>-2950156.71</v>
          </cell>
          <cell r="H5">
            <v>3051374.67</v>
          </cell>
          <cell r="I5">
            <v>3422211.3</v>
          </cell>
        </row>
        <row r="6">
          <cell r="A6" t="str">
            <v>30001576501013705</v>
          </cell>
          <cell r="B6">
            <v>-148713</v>
          </cell>
          <cell r="C6">
            <v>191483.61</v>
          </cell>
          <cell r="D6">
            <v>42770</v>
          </cell>
          <cell r="E6">
            <v>-63967</v>
          </cell>
          <cell r="F6">
            <v>21652</v>
          </cell>
          <cell r="G6">
            <v>21840</v>
          </cell>
          <cell r="H6">
            <v>-36233.43</v>
          </cell>
          <cell r="I6">
            <v>28832.18</v>
          </cell>
        </row>
        <row r="7">
          <cell r="A7" t="str">
            <v>30001581001013581</v>
          </cell>
          <cell r="B7">
            <v>246000</v>
          </cell>
          <cell r="C7">
            <v>264982.62</v>
          </cell>
          <cell r="D7">
            <v>174029.87</v>
          </cell>
          <cell r="E7">
            <v>262167.76</v>
          </cell>
          <cell r="F7">
            <v>260487.58</v>
          </cell>
          <cell r="G7">
            <v>268122.08</v>
          </cell>
          <cell r="H7">
            <v>200048.54</v>
          </cell>
          <cell r="I7">
            <v>1675838.45</v>
          </cell>
        </row>
        <row r="8">
          <cell r="A8" t="str">
            <v>300015810GENERAL</v>
          </cell>
          <cell r="B8">
            <v>-25980.47</v>
          </cell>
          <cell r="C8">
            <v>-36963.089999999997</v>
          </cell>
          <cell r="D8">
            <v>-36963.089999999997</v>
          </cell>
          <cell r="E8">
            <v>-36963.089999999997</v>
          </cell>
          <cell r="F8">
            <v>-36963.089999999997</v>
          </cell>
          <cell r="G8">
            <v>-48198.44</v>
          </cell>
          <cell r="H8">
            <v>-25727.74</v>
          </cell>
          <cell r="I8">
            <v>-247759.01</v>
          </cell>
        </row>
        <row r="9">
          <cell r="A9" t="str">
            <v>30001581200633387</v>
          </cell>
          <cell r="B9">
            <v>46</v>
          </cell>
          <cell r="C9">
            <v>0</v>
          </cell>
          <cell r="D9">
            <v>-677600</v>
          </cell>
          <cell r="E9">
            <v>232211.35</v>
          </cell>
          <cell r="F9">
            <v>425950.74</v>
          </cell>
          <cell r="I9">
            <v>-19391.91</v>
          </cell>
        </row>
        <row r="10">
          <cell r="A10" t="str">
            <v>30001581260164131</v>
          </cell>
          <cell r="F10">
            <v>96000</v>
          </cell>
          <cell r="G10">
            <v>40000</v>
          </cell>
          <cell r="H10">
            <v>40000</v>
          </cell>
          <cell r="I10">
            <v>176000</v>
          </cell>
        </row>
        <row r="11">
          <cell r="A11" t="str">
            <v>300015812GENERAL</v>
          </cell>
          <cell r="B11">
            <v>21500</v>
          </cell>
          <cell r="C11">
            <v>45500</v>
          </cell>
          <cell r="D11">
            <v>677600</v>
          </cell>
          <cell r="E11">
            <v>-2018</v>
          </cell>
          <cell r="F11">
            <v>-742582</v>
          </cell>
          <cell r="I11">
            <v>0</v>
          </cell>
        </row>
        <row r="12">
          <cell r="A12" t="str">
            <v>30001581501013718</v>
          </cell>
          <cell r="B12">
            <v>-49000</v>
          </cell>
          <cell r="C12">
            <v>49000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30001667301013586</v>
          </cell>
          <cell r="B13">
            <v>10100</v>
          </cell>
          <cell r="C13">
            <v>10100</v>
          </cell>
          <cell r="D13">
            <v>-73183.12</v>
          </cell>
          <cell r="E13">
            <v>78692</v>
          </cell>
          <cell r="F13">
            <v>-69535.759999999995</v>
          </cell>
          <cell r="G13">
            <v>11670</v>
          </cell>
          <cell r="H13">
            <v>11193</v>
          </cell>
          <cell r="I13">
            <v>-20963.88</v>
          </cell>
        </row>
        <row r="14">
          <cell r="A14" t="str">
            <v>300018296GENERAL</v>
          </cell>
          <cell r="B14">
            <v>37296.49</v>
          </cell>
          <cell r="C14">
            <v>-37296.49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A15" t="str">
            <v>30002050001013688</v>
          </cell>
          <cell r="B15">
            <v>-6495.58</v>
          </cell>
          <cell r="C15">
            <v>8500</v>
          </cell>
          <cell r="D15">
            <v>4565</v>
          </cell>
          <cell r="E15">
            <v>4376</v>
          </cell>
          <cell r="F15">
            <v>8594</v>
          </cell>
          <cell r="G15">
            <v>-7152</v>
          </cell>
          <cell r="H15">
            <v>-19685</v>
          </cell>
          <cell r="I15">
            <v>-7297.58</v>
          </cell>
        </row>
        <row r="16">
          <cell r="A16" t="str">
            <v>30002050060128819</v>
          </cell>
          <cell r="H16">
            <v>26840</v>
          </cell>
          <cell r="I16">
            <v>26840</v>
          </cell>
        </row>
        <row r="17">
          <cell r="A17" t="str">
            <v>30002892401013727</v>
          </cell>
          <cell r="B17">
            <v>3900</v>
          </cell>
          <cell r="C17">
            <v>0</v>
          </cell>
          <cell r="D17">
            <v>11773</v>
          </cell>
          <cell r="E17">
            <v>2858</v>
          </cell>
          <cell r="F17">
            <v>204780</v>
          </cell>
          <cell r="G17">
            <v>-192266</v>
          </cell>
          <cell r="H17">
            <v>6514.7</v>
          </cell>
          <cell r="I17">
            <v>37559.699999999997</v>
          </cell>
        </row>
        <row r="18">
          <cell r="A18" t="str">
            <v>30003095401013733</v>
          </cell>
          <cell r="B18">
            <v>9921.67</v>
          </cell>
          <cell r="C18">
            <v>1974</v>
          </cell>
          <cell r="I18">
            <v>11895.67</v>
          </cell>
        </row>
        <row r="19">
          <cell r="A19" t="str">
            <v>30003507401013588</v>
          </cell>
          <cell r="B19">
            <v>46788</v>
          </cell>
          <cell r="C19">
            <v>2414.0600000000995</v>
          </cell>
          <cell r="D19">
            <v>159437.48000000001</v>
          </cell>
          <cell r="E19">
            <v>19934</v>
          </cell>
          <cell r="F19">
            <v>-25237.599999999999</v>
          </cell>
          <cell r="G19">
            <v>12720.42</v>
          </cell>
          <cell r="H19">
            <v>-11449.66</v>
          </cell>
          <cell r="I19">
            <v>204606.7</v>
          </cell>
        </row>
        <row r="20">
          <cell r="A20" t="str">
            <v>30003507701013616</v>
          </cell>
          <cell r="B20">
            <v>-80035.92</v>
          </cell>
          <cell r="C20">
            <v>80036</v>
          </cell>
          <cell r="D20">
            <v>-3456.29</v>
          </cell>
          <cell r="I20">
            <v>-3456.2099999999837</v>
          </cell>
        </row>
        <row r="21">
          <cell r="A21" t="str">
            <v>30003508401013723</v>
          </cell>
          <cell r="B21">
            <v>-5577</v>
          </cell>
          <cell r="C21">
            <v>5590.52</v>
          </cell>
          <cell r="I21">
            <v>13.520000000001346</v>
          </cell>
        </row>
        <row r="22">
          <cell r="A22" t="str">
            <v>30003508901013311</v>
          </cell>
          <cell r="H22">
            <v>-9855</v>
          </cell>
          <cell r="I22">
            <v>-9855</v>
          </cell>
        </row>
        <row r="23">
          <cell r="A23" t="str">
            <v>30003714001013627</v>
          </cell>
          <cell r="B23">
            <v>0</v>
          </cell>
          <cell r="C23">
            <v>0</v>
          </cell>
          <cell r="D23">
            <v>8100</v>
          </cell>
          <cell r="E23">
            <v>0</v>
          </cell>
          <cell r="F23">
            <v>0</v>
          </cell>
          <cell r="G23">
            <v>4950</v>
          </cell>
          <cell r="H23">
            <v>0</v>
          </cell>
          <cell r="I23">
            <v>13050</v>
          </cell>
        </row>
        <row r="24">
          <cell r="A24" t="str">
            <v>30003737801013732</v>
          </cell>
          <cell r="C24">
            <v>9.0949470177292824E-13</v>
          </cell>
          <cell r="D24">
            <v>11909.04</v>
          </cell>
          <cell r="I24">
            <v>11909.04</v>
          </cell>
        </row>
        <row r="25">
          <cell r="A25" t="str">
            <v>30003774501013314</v>
          </cell>
          <cell r="B25">
            <v>19892.88</v>
          </cell>
          <cell r="C25">
            <v>-3.637978807091713E-12</v>
          </cell>
          <cell r="D25">
            <v>-3935</v>
          </cell>
          <cell r="E25">
            <v>35800</v>
          </cell>
          <cell r="F25">
            <v>0</v>
          </cell>
          <cell r="G25">
            <v>-16000</v>
          </cell>
          <cell r="H25">
            <v>0</v>
          </cell>
          <cell r="I25">
            <v>35757.879999999997</v>
          </cell>
        </row>
        <row r="26">
          <cell r="A26" t="str">
            <v>30003843401013629</v>
          </cell>
          <cell r="D26">
            <v>8526</v>
          </cell>
          <cell r="E26">
            <v>1662.5</v>
          </cell>
          <cell r="I26">
            <v>10188.5</v>
          </cell>
        </row>
        <row r="27">
          <cell r="A27" t="str">
            <v>30003843701013706</v>
          </cell>
          <cell r="D27">
            <v>15686</v>
          </cell>
          <cell r="E27">
            <v>8447</v>
          </cell>
          <cell r="F27">
            <v>13594</v>
          </cell>
          <cell r="G27">
            <v>10.239999999999782</v>
          </cell>
          <cell r="H27">
            <v>2891.52</v>
          </cell>
          <cell r="I27">
            <v>40628.76</v>
          </cell>
        </row>
        <row r="28">
          <cell r="A28" t="str">
            <v>30003844001013694</v>
          </cell>
          <cell r="B28">
            <v>7753.4900000000198</v>
          </cell>
          <cell r="C28">
            <v>-7753.49</v>
          </cell>
          <cell r="D28">
            <v>-1099.54</v>
          </cell>
          <cell r="E28">
            <v>0</v>
          </cell>
          <cell r="F28">
            <v>-1920</v>
          </cell>
          <cell r="I28">
            <v>-3019.539999999979</v>
          </cell>
        </row>
        <row r="29">
          <cell r="A29" t="str">
            <v>30003844101013696</v>
          </cell>
          <cell r="B29">
            <v>2871.97</v>
          </cell>
          <cell r="C29">
            <v>-2872</v>
          </cell>
          <cell r="D29">
            <v>0</v>
          </cell>
          <cell r="E29">
            <v>0</v>
          </cell>
          <cell r="F29">
            <v>0</v>
          </cell>
          <cell r="G29">
            <v>1022.22</v>
          </cell>
          <cell r="I29">
            <v>1022.19</v>
          </cell>
        </row>
        <row r="30">
          <cell r="A30" t="str">
            <v>30003844201013697</v>
          </cell>
          <cell r="B30">
            <v>3216.14</v>
          </cell>
          <cell r="I30">
            <v>3216.14</v>
          </cell>
        </row>
        <row r="31">
          <cell r="A31" t="str">
            <v>30003844301013699</v>
          </cell>
          <cell r="B31">
            <v>-4985</v>
          </cell>
          <cell r="C31">
            <v>8952.9599999999991</v>
          </cell>
          <cell r="D31">
            <v>-3978</v>
          </cell>
          <cell r="E31">
            <v>2960.96</v>
          </cell>
          <cell r="F31">
            <v>-3967.96</v>
          </cell>
          <cell r="I31">
            <v>-1017.04</v>
          </cell>
        </row>
        <row r="32">
          <cell r="A32" t="str">
            <v>30003844401013702</v>
          </cell>
          <cell r="B32">
            <v>-5826.48</v>
          </cell>
          <cell r="F32">
            <v>15456</v>
          </cell>
          <cell r="G32">
            <v>-7392</v>
          </cell>
          <cell r="H32">
            <v>24772.16</v>
          </cell>
          <cell r="I32">
            <v>27009.68</v>
          </cell>
        </row>
        <row r="33">
          <cell r="A33" t="str">
            <v>30003844501013686</v>
          </cell>
          <cell r="B33">
            <v>-15166</v>
          </cell>
          <cell r="C33">
            <v>76</v>
          </cell>
          <cell r="E33">
            <v>9107.2000000000007</v>
          </cell>
          <cell r="F33">
            <v>2736.22</v>
          </cell>
          <cell r="I33">
            <v>-3246.58</v>
          </cell>
        </row>
        <row r="34">
          <cell r="A34" t="str">
            <v>30003844701013703</v>
          </cell>
          <cell r="B34">
            <v>-374</v>
          </cell>
          <cell r="C34">
            <v>3755.45</v>
          </cell>
          <cell r="D34">
            <v>-3354</v>
          </cell>
          <cell r="I34">
            <v>27.44999999999709</v>
          </cell>
        </row>
        <row r="35">
          <cell r="A35" t="str">
            <v>30003844901013584</v>
          </cell>
          <cell r="B35">
            <v>0</v>
          </cell>
          <cell r="C35">
            <v>30000</v>
          </cell>
          <cell r="D35">
            <v>0</v>
          </cell>
          <cell r="E35">
            <v>0</v>
          </cell>
          <cell r="F35">
            <v>-32304.46</v>
          </cell>
          <cell r="I35">
            <v>-2304.46</v>
          </cell>
        </row>
        <row r="36">
          <cell r="A36" t="str">
            <v>30003845001013585</v>
          </cell>
          <cell r="B36">
            <v>118746.44</v>
          </cell>
          <cell r="C36">
            <v>-22541.74</v>
          </cell>
          <cell r="D36">
            <v>-2690.4800000000105</v>
          </cell>
          <cell r="E36">
            <v>48130.92</v>
          </cell>
          <cell r="F36">
            <v>60386.42</v>
          </cell>
          <cell r="G36">
            <v>419833.87</v>
          </cell>
          <cell r="H36">
            <v>-224421.2</v>
          </cell>
          <cell r="I36">
            <v>397444.23</v>
          </cell>
        </row>
        <row r="37">
          <cell r="A37" t="str">
            <v>300038450GENERAL</v>
          </cell>
          <cell r="H37">
            <v>17053.650000000001</v>
          </cell>
          <cell r="I37">
            <v>17053.650000000001</v>
          </cell>
        </row>
        <row r="38">
          <cell r="A38" t="str">
            <v>30003845201013590</v>
          </cell>
          <cell r="B38">
            <v>8313.83</v>
          </cell>
          <cell r="C38">
            <v>777</v>
          </cell>
          <cell r="D38">
            <v>600</v>
          </cell>
          <cell r="E38">
            <v>11661.85</v>
          </cell>
          <cell r="F38">
            <v>-9050.85</v>
          </cell>
          <cell r="G38">
            <v>-2388</v>
          </cell>
          <cell r="H38">
            <v>4393.4399999999996</v>
          </cell>
          <cell r="I38">
            <v>14307.27</v>
          </cell>
        </row>
        <row r="39">
          <cell r="A39" t="str">
            <v>30003845601013593</v>
          </cell>
          <cell r="B39">
            <v>0</v>
          </cell>
          <cell r="C39">
            <v>-0.7999999999992724</v>
          </cell>
          <cell r="D39">
            <v>0</v>
          </cell>
          <cell r="E39">
            <v>0</v>
          </cell>
          <cell r="F39">
            <v>-8532</v>
          </cell>
          <cell r="I39">
            <v>-8532.7999999999993</v>
          </cell>
        </row>
        <row r="40">
          <cell r="A40" t="str">
            <v>30003845701013594</v>
          </cell>
          <cell r="B40">
            <v>0</v>
          </cell>
          <cell r="C40">
            <v>0</v>
          </cell>
          <cell r="D40">
            <v>513.70000000000005</v>
          </cell>
          <cell r="I40">
            <v>513.70000000000005</v>
          </cell>
        </row>
        <row r="41">
          <cell r="A41" t="str">
            <v>30003845801013595</v>
          </cell>
          <cell r="B41">
            <v>1130.3399999999999</v>
          </cell>
          <cell r="C41">
            <v>-11640.16</v>
          </cell>
          <cell r="E41">
            <v>-2.2737367544323206E-13</v>
          </cell>
          <cell r="F41">
            <v>-1.8189894035458565E-12</v>
          </cell>
          <cell r="I41">
            <v>-10509.82</v>
          </cell>
        </row>
        <row r="42">
          <cell r="A42" t="str">
            <v>30003845901013597</v>
          </cell>
          <cell r="B42">
            <v>29958</v>
          </cell>
          <cell r="C42">
            <v>23860</v>
          </cell>
          <cell r="D42">
            <v>34285.5</v>
          </cell>
          <cell r="E42">
            <v>0</v>
          </cell>
          <cell r="F42">
            <v>0.5</v>
          </cell>
          <cell r="G42">
            <v>0</v>
          </cell>
          <cell r="H42">
            <v>-605.5</v>
          </cell>
          <cell r="I42">
            <v>87498.5</v>
          </cell>
        </row>
        <row r="43">
          <cell r="A43" t="str">
            <v>30003848301013712</v>
          </cell>
          <cell r="B43">
            <v>0</v>
          </cell>
          <cell r="C43">
            <v>-22007</v>
          </cell>
          <cell r="I43">
            <v>-22007</v>
          </cell>
        </row>
        <row r="44">
          <cell r="A44" t="str">
            <v>30003848501013715</v>
          </cell>
          <cell r="B44">
            <v>7743</v>
          </cell>
          <cell r="C44">
            <v>2086</v>
          </cell>
          <cell r="I44">
            <v>9829</v>
          </cell>
        </row>
        <row r="45">
          <cell r="A45" t="str">
            <v>30003848601013684</v>
          </cell>
          <cell r="B45">
            <v>8182.89</v>
          </cell>
          <cell r="C45">
            <v>-13711.6</v>
          </cell>
          <cell r="D45">
            <v>5405.6000000000058</v>
          </cell>
          <cell r="E45">
            <v>-19617.599999999999</v>
          </cell>
          <cell r="F45">
            <v>2422.3000000000002</v>
          </cell>
          <cell r="G45">
            <v>-700</v>
          </cell>
          <cell r="H45">
            <v>10923</v>
          </cell>
          <cell r="I45">
            <v>-7095.41</v>
          </cell>
        </row>
        <row r="46">
          <cell r="A46" t="str">
            <v>30003893101013601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-3900</v>
          </cell>
          <cell r="I46">
            <v>-3900</v>
          </cell>
        </row>
        <row r="47">
          <cell r="A47" t="str">
            <v>30003893160015206</v>
          </cell>
          <cell r="E47">
            <v>27435</v>
          </cell>
          <cell r="F47">
            <v>-27435</v>
          </cell>
          <cell r="I47">
            <v>0</v>
          </cell>
        </row>
        <row r="48">
          <cell r="A48" t="str">
            <v>30003897001013687</v>
          </cell>
          <cell r="B48">
            <v>-440.53</v>
          </cell>
          <cell r="I48">
            <v>-440.53</v>
          </cell>
        </row>
        <row r="49">
          <cell r="A49" t="str">
            <v>30003949960024378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121505.34</v>
          </cell>
          <cell r="I49">
            <v>121505.34</v>
          </cell>
        </row>
        <row r="50">
          <cell r="A50" t="str">
            <v>30003953460025899</v>
          </cell>
          <cell r="B50">
            <v>0</v>
          </cell>
          <cell r="C50">
            <v>6188.67</v>
          </cell>
          <cell r="D50">
            <v>-6600</v>
          </cell>
          <cell r="I50">
            <v>-411.33</v>
          </cell>
        </row>
        <row r="51">
          <cell r="A51" t="str">
            <v>30004003960075350</v>
          </cell>
          <cell r="D51">
            <v>2997.53</v>
          </cell>
          <cell r="E51">
            <v>-2997.53</v>
          </cell>
          <cell r="F51">
            <v>9498.74</v>
          </cell>
          <cell r="G51">
            <v>13061.19</v>
          </cell>
          <cell r="H51">
            <v>3343.8</v>
          </cell>
          <cell r="I51">
            <v>25903.73</v>
          </cell>
        </row>
        <row r="52">
          <cell r="A52" t="str">
            <v>30004047060088779</v>
          </cell>
          <cell r="B52">
            <v>-5500</v>
          </cell>
          <cell r="C52">
            <v>30948.080000000002</v>
          </cell>
          <cell r="D52">
            <v>50000</v>
          </cell>
          <cell r="E52">
            <v>-411</v>
          </cell>
          <cell r="F52">
            <v>24095</v>
          </cell>
          <cell r="G52">
            <v>72546</v>
          </cell>
          <cell r="H52">
            <v>206458.12</v>
          </cell>
          <cell r="I52">
            <v>378136.2</v>
          </cell>
        </row>
        <row r="53">
          <cell r="A53" t="str">
            <v>30004077560090604</v>
          </cell>
          <cell r="B53">
            <v>5429</v>
          </cell>
          <cell r="C53">
            <v>1675</v>
          </cell>
          <cell r="D53">
            <v>2441</v>
          </cell>
          <cell r="E53">
            <v>6250.8</v>
          </cell>
          <cell r="F53">
            <v>3967.96</v>
          </cell>
          <cell r="G53">
            <v>-9900</v>
          </cell>
          <cell r="I53">
            <v>9863.76</v>
          </cell>
        </row>
        <row r="54">
          <cell r="A54" t="str">
            <v>30004104060103446</v>
          </cell>
          <cell r="C54">
            <v>24133</v>
          </cell>
          <cell r="D54">
            <v>0</v>
          </cell>
          <cell r="E54">
            <v>0</v>
          </cell>
          <cell r="F54">
            <v>3401</v>
          </cell>
          <cell r="G54">
            <v>954</v>
          </cell>
          <cell r="H54">
            <v>16730</v>
          </cell>
          <cell r="I54">
            <v>45218</v>
          </cell>
        </row>
        <row r="55">
          <cell r="A55" t="str">
            <v>30004104760103457</v>
          </cell>
          <cell r="B55">
            <v>5000</v>
          </cell>
          <cell r="C55">
            <v>15000</v>
          </cell>
          <cell r="D55">
            <v>15000</v>
          </cell>
          <cell r="E55">
            <v>15000</v>
          </cell>
          <cell r="F55">
            <v>9955</v>
          </cell>
          <cell r="G55">
            <v>8501</v>
          </cell>
          <cell r="H55">
            <v>6544</v>
          </cell>
          <cell r="I55">
            <v>75000</v>
          </cell>
        </row>
        <row r="56">
          <cell r="A56" t="str">
            <v>30004104860103459</v>
          </cell>
          <cell r="E56">
            <v>29554</v>
          </cell>
          <cell r="F56">
            <v>35438.370000000003</v>
          </cell>
          <cell r="G56">
            <v>21133.23</v>
          </cell>
          <cell r="H56">
            <v>31019.4</v>
          </cell>
          <cell r="I56">
            <v>117145</v>
          </cell>
        </row>
        <row r="57">
          <cell r="A57" t="str">
            <v>300041048GENERAL</v>
          </cell>
          <cell r="H57">
            <v>2068.5</v>
          </cell>
          <cell r="I57">
            <v>2068.5</v>
          </cell>
        </row>
        <row r="58">
          <cell r="A58" t="str">
            <v>30004105060103461</v>
          </cell>
          <cell r="E58">
            <v>117058</v>
          </cell>
          <cell r="F58">
            <v>94436</v>
          </cell>
          <cell r="G58">
            <v>-135628.38</v>
          </cell>
          <cell r="H58">
            <v>546685.38</v>
          </cell>
          <cell r="I58">
            <v>622551</v>
          </cell>
        </row>
        <row r="59">
          <cell r="A59" t="str">
            <v>30004105160103462</v>
          </cell>
          <cell r="B59">
            <v>15838</v>
          </cell>
          <cell r="C59">
            <v>716.3</v>
          </cell>
          <cell r="D59">
            <v>8584.7000000000007</v>
          </cell>
          <cell r="E59">
            <v>16005.08</v>
          </cell>
          <cell r="F59">
            <v>9156.2000000000007</v>
          </cell>
          <cell r="G59">
            <v>-0.34999999999854481</v>
          </cell>
          <cell r="H59">
            <v>12671</v>
          </cell>
          <cell r="I59">
            <v>62970.93</v>
          </cell>
        </row>
        <row r="60">
          <cell r="A60" t="str">
            <v>30004105460103465</v>
          </cell>
          <cell r="B60">
            <v>5000</v>
          </cell>
          <cell r="C60">
            <v>0</v>
          </cell>
          <cell r="D60">
            <v>7000</v>
          </cell>
          <cell r="E60">
            <v>39847.82</v>
          </cell>
          <cell r="F60">
            <v>-3236.23</v>
          </cell>
          <cell r="G60">
            <v>-7161.13</v>
          </cell>
          <cell r="H60">
            <v>17624.939999999999</v>
          </cell>
          <cell r="I60">
            <v>59075.4</v>
          </cell>
        </row>
        <row r="61">
          <cell r="A61" t="str">
            <v>30004105660103466</v>
          </cell>
          <cell r="E61">
            <v>58130</v>
          </cell>
          <cell r="F61">
            <v>99304.37</v>
          </cell>
          <cell r="G61">
            <v>140842.35</v>
          </cell>
          <cell r="H61">
            <v>-67899.72</v>
          </cell>
          <cell r="I61">
            <v>230377</v>
          </cell>
        </row>
        <row r="62">
          <cell r="A62" t="str">
            <v>30004105960103469</v>
          </cell>
          <cell r="G62">
            <v>45000</v>
          </cell>
          <cell r="H62">
            <v>19000</v>
          </cell>
          <cell r="I62">
            <v>64000</v>
          </cell>
        </row>
        <row r="63">
          <cell r="A63" t="str">
            <v>30004106260103525</v>
          </cell>
          <cell r="G63">
            <v>36384</v>
          </cell>
          <cell r="H63">
            <v>33611.81</v>
          </cell>
          <cell r="I63">
            <v>69995.81</v>
          </cell>
        </row>
        <row r="64">
          <cell r="A64" t="str">
            <v>30004107160103541</v>
          </cell>
          <cell r="C64">
            <v>10000</v>
          </cell>
          <cell r="D64">
            <v>10000</v>
          </cell>
          <cell r="E64">
            <v>-5333.33</v>
          </cell>
          <cell r="F64">
            <v>2333.33</v>
          </cell>
          <cell r="G64">
            <v>-2000</v>
          </cell>
          <cell r="H64">
            <v>0</v>
          </cell>
          <cell r="I64">
            <v>15000</v>
          </cell>
        </row>
        <row r="65">
          <cell r="A65" t="str">
            <v>30004146350011849</v>
          </cell>
          <cell r="G65">
            <v>1144.5</v>
          </cell>
          <cell r="H65">
            <v>13112.5</v>
          </cell>
          <cell r="I65">
            <v>14257</v>
          </cell>
        </row>
        <row r="66">
          <cell r="A66" t="str">
            <v>30004146350011853</v>
          </cell>
          <cell r="H66">
            <v>10345</v>
          </cell>
          <cell r="I66">
            <v>10345</v>
          </cell>
        </row>
        <row r="67">
          <cell r="A67" t="str">
            <v>30004146350011860</v>
          </cell>
          <cell r="H67">
            <v>-1.2789769243681803E-13</v>
          </cell>
          <cell r="I67">
            <v>-1.2789769243681803E-13</v>
          </cell>
        </row>
        <row r="68">
          <cell r="A68" t="str">
            <v>300041463GENERAL</v>
          </cell>
          <cell r="G68">
            <v>1144.5</v>
          </cell>
          <cell r="H68">
            <v>-1144.5</v>
          </cell>
          <cell r="I68">
            <v>0</v>
          </cell>
        </row>
        <row r="69">
          <cell r="A69" t="str">
            <v>30004146960121114</v>
          </cell>
          <cell r="C69">
            <v>20000</v>
          </cell>
          <cell r="D69">
            <v>40000</v>
          </cell>
          <cell r="E69">
            <v>0</v>
          </cell>
          <cell r="F69">
            <v>16000</v>
          </cell>
          <cell r="G69">
            <v>60303</v>
          </cell>
          <cell r="H69">
            <v>0</v>
          </cell>
          <cell r="I69">
            <v>136303</v>
          </cell>
        </row>
        <row r="70">
          <cell r="A70" t="str">
            <v>Grand Total</v>
          </cell>
          <cell r="B70">
            <v>3422054.67</v>
          </cell>
          <cell r="C70">
            <v>3871409.73</v>
          </cell>
          <cell r="D70">
            <v>3622642.15</v>
          </cell>
          <cell r="E70">
            <v>4040259.94</v>
          </cell>
          <cell r="F70">
            <v>3563681.7</v>
          </cell>
          <cell r="G70">
            <v>3853297.22</v>
          </cell>
          <cell r="H70">
            <v>4093128.97</v>
          </cell>
          <cell r="I70">
            <v>26466474.379999995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GTA"/>
      <sheetName val="NS"/>
      <sheetName val="Inergi"/>
      <sheetName val="budget - FDM"/>
      <sheetName val="Download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A19" t="str">
            <v>HONI Corporate Services</v>
          </cell>
          <cell r="B19">
            <v>4355298</v>
          </cell>
          <cell r="C19">
            <v>8608390</v>
          </cell>
          <cell r="D19">
            <v>13195612</v>
          </cell>
          <cell r="E19">
            <v>17550910</v>
          </cell>
          <cell r="F19">
            <v>21804002</v>
          </cell>
          <cell r="G19">
            <v>26391224</v>
          </cell>
          <cell r="H19">
            <v>30746522</v>
          </cell>
          <cell r="I19">
            <v>34999614</v>
          </cell>
          <cell r="J19">
            <v>39586836</v>
          </cell>
          <cell r="K19">
            <v>43942134</v>
          </cell>
          <cell r="L19">
            <v>48637992</v>
          </cell>
          <cell r="M19">
            <v>53327421</v>
          </cell>
        </row>
        <row r="20">
          <cell r="A20" t="str">
            <v>Networks Human Resources</v>
          </cell>
          <cell r="B20">
            <v>578514</v>
          </cell>
          <cell r="C20">
            <v>1157028</v>
          </cell>
          <cell r="D20">
            <v>1887196</v>
          </cell>
          <cell r="E20">
            <v>2465710</v>
          </cell>
          <cell r="F20">
            <v>3044224</v>
          </cell>
          <cell r="G20">
            <v>3774393</v>
          </cell>
          <cell r="H20">
            <v>4352907</v>
          </cell>
          <cell r="I20">
            <v>4931421</v>
          </cell>
          <cell r="J20">
            <v>5661590</v>
          </cell>
          <cell r="K20">
            <v>6240104</v>
          </cell>
          <cell r="L20">
            <v>7021874</v>
          </cell>
          <cell r="M20">
            <v>7752043</v>
          </cell>
        </row>
        <row r="21">
          <cell r="A21" t="str">
            <v>Corporate Services SVP</v>
          </cell>
          <cell r="B21">
            <v>49698</v>
          </cell>
          <cell r="C21">
            <v>99396</v>
          </cell>
          <cell r="D21">
            <v>178506</v>
          </cell>
          <cell r="E21">
            <v>228204</v>
          </cell>
          <cell r="F21">
            <v>277902</v>
          </cell>
          <cell r="G21">
            <v>357012</v>
          </cell>
          <cell r="H21">
            <v>406710</v>
          </cell>
          <cell r="I21">
            <v>456408</v>
          </cell>
          <cell r="J21">
            <v>535518</v>
          </cell>
          <cell r="K21">
            <v>585216</v>
          </cell>
          <cell r="L21">
            <v>659024</v>
          </cell>
          <cell r="M21">
            <v>738134</v>
          </cell>
        </row>
        <row r="22">
          <cell r="A22" t="str">
            <v>Labour Relations</v>
          </cell>
          <cell r="B22">
            <v>106375</v>
          </cell>
          <cell r="C22">
            <v>212750</v>
          </cell>
          <cell r="D22">
            <v>354550</v>
          </cell>
          <cell r="E22">
            <v>460925</v>
          </cell>
          <cell r="F22">
            <v>567300</v>
          </cell>
          <cell r="G22">
            <v>709100</v>
          </cell>
          <cell r="H22">
            <v>815475</v>
          </cell>
          <cell r="I22">
            <v>921850</v>
          </cell>
          <cell r="J22">
            <v>1063650</v>
          </cell>
          <cell r="K22">
            <v>1170025</v>
          </cell>
          <cell r="L22">
            <v>1338601</v>
          </cell>
          <cell r="M22">
            <v>1480401</v>
          </cell>
        </row>
        <row r="23">
          <cell r="A23" t="str">
            <v>Unassigned Corporate Services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 t="str">
            <v>Corporate Communications</v>
          </cell>
          <cell r="B24">
            <v>546078</v>
          </cell>
          <cell r="C24">
            <v>1060358</v>
          </cell>
          <cell r="D24">
            <v>1612654</v>
          </cell>
          <cell r="E24">
            <v>2158732</v>
          </cell>
          <cell r="F24">
            <v>2673012</v>
          </cell>
          <cell r="G24">
            <v>3225308</v>
          </cell>
          <cell r="H24">
            <v>3771386</v>
          </cell>
          <cell r="I24">
            <v>4285666</v>
          </cell>
          <cell r="J24">
            <v>4837962</v>
          </cell>
          <cell r="K24">
            <v>5384040</v>
          </cell>
          <cell r="L24">
            <v>5936412</v>
          </cell>
          <cell r="M24">
            <v>6520506</v>
          </cell>
        </row>
        <row r="25">
          <cell r="A25" t="str">
            <v>Land Bldgs Services Security</v>
          </cell>
          <cell r="B25">
            <v>3074634</v>
          </cell>
          <cell r="C25">
            <v>6078859</v>
          </cell>
          <cell r="D25">
            <v>9162706</v>
          </cell>
          <cell r="E25">
            <v>12237340</v>
          </cell>
          <cell r="F25">
            <v>15241565</v>
          </cell>
          <cell r="G25">
            <v>18325412</v>
          </cell>
          <cell r="H25">
            <v>21400046</v>
          </cell>
          <cell r="I25">
            <v>24404271</v>
          </cell>
          <cell r="J25">
            <v>27488118</v>
          </cell>
          <cell r="K25">
            <v>30562752</v>
          </cell>
          <cell r="L25">
            <v>33682084</v>
          </cell>
          <cell r="M25">
            <v>36836340</v>
          </cell>
        </row>
        <row r="26">
          <cell r="A26" t="str">
            <v>Land Build Serv Sec VP</v>
          </cell>
          <cell r="B26">
            <v>31470</v>
          </cell>
          <cell r="C26">
            <v>62940</v>
          </cell>
          <cell r="D26">
            <v>113835</v>
          </cell>
          <cell r="E26">
            <v>145305</v>
          </cell>
          <cell r="F26">
            <v>176775</v>
          </cell>
          <cell r="G26">
            <v>227670</v>
          </cell>
          <cell r="H26">
            <v>259140</v>
          </cell>
          <cell r="I26">
            <v>290610</v>
          </cell>
          <cell r="J26">
            <v>341505</v>
          </cell>
          <cell r="K26">
            <v>372975</v>
          </cell>
          <cell r="L26">
            <v>434904</v>
          </cell>
          <cell r="M26">
            <v>485799</v>
          </cell>
        </row>
        <row r="27">
          <cell r="A27" t="str">
            <v>Real Estate Services</v>
          </cell>
          <cell r="B27">
            <v>417110</v>
          </cell>
          <cell r="C27">
            <v>784685</v>
          </cell>
          <cell r="D27">
            <v>1158260</v>
          </cell>
          <cell r="E27">
            <v>1575370</v>
          </cell>
          <cell r="F27">
            <v>1942945</v>
          </cell>
          <cell r="G27">
            <v>2316520</v>
          </cell>
          <cell r="H27">
            <v>2733630</v>
          </cell>
          <cell r="I27">
            <v>3101205</v>
          </cell>
          <cell r="J27">
            <v>3474780</v>
          </cell>
          <cell r="K27">
            <v>3891890</v>
          </cell>
          <cell r="L27">
            <v>4284859</v>
          </cell>
          <cell r="M27">
            <v>4707969</v>
          </cell>
        </row>
        <row r="28">
          <cell r="A28" t="str">
            <v>LARP</v>
          </cell>
          <cell r="B28">
            <v>250000</v>
          </cell>
          <cell r="C28">
            <v>500000</v>
          </cell>
          <cell r="D28">
            <v>750000</v>
          </cell>
          <cell r="E28">
            <v>1000000</v>
          </cell>
          <cell r="F28">
            <v>1250000</v>
          </cell>
          <cell r="G28">
            <v>1500000</v>
          </cell>
          <cell r="H28">
            <v>1750000</v>
          </cell>
          <cell r="I28">
            <v>2000000</v>
          </cell>
          <cell r="J28">
            <v>2250000</v>
          </cell>
          <cell r="K28">
            <v>2500000</v>
          </cell>
          <cell r="L28">
            <v>2750000</v>
          </cell>
          <cell r="M28">
            <v>3000000</v>
          </cell>
        </row>
        <row r="29">
          <cell r="A29" t="str">
            <v>Facility Costs</v>
          </cell>
          <cell r="B29">
            <v>2068089</v>
          </cell>
          <cell r="C29">
            <v>4126100</v>
          </cell>
          <cell r="D29">
            <v>6184111</v>
          </cell>
          <cell r="E29">
            <v>8252200</v>
          </cell>
          <cell r="F29">
            <v>10310211</v>
          </cell>
          <cell r="G29">
            <v>12368222</v>
          </cell>
          <cell r="H29">
            <v>14436311</v>
          </cell>
          <cell r="I29">
            <v>16494322</v>
          </cell>
          <cell r="J29">
            <v>18552333</v>
          </cell>
          <cell r="K29">
            <v>20620422</v>
          </cell>
          <cell r="L29">
            <v>22678433</v>
          </cell>
          <cell r="M29">
            <v>24746522</v>
          </cell>
        </row>
        <row r="30">
          <cell r="A30" t="str">
            <v>7236-Facilities</v>
          </cell>
          <cell r="B30">
            <v>2068089</v>
          </cell>
          <cell r="C30">
            <v>4126100</v>
          </cell>
          <cell r="D30">
            <v>6184111</v>
          </cell>
          <cell r="E30">
            <v>8252200</v>
          </cell>
          <cell r="F30">
            <v>10310211</v>
          </cell>
          <cell r="G30">
            <v>12368222</v>
          </cell>
          <cell r="H30">
            <v>14436311</v>
          </cell>
          <cell r="I30">
            <v>16494322</v>
          </cell>
          <cell r="J30">
            <v>18552333</v>
          </cell>
          <cell r="K30">
            <v>20620422</v>
          </cell>
          <cell r="L30">
            <v>22678433</v>
          </cell>
          <cell r="M30">
            <v>24746522</v>
          </cell>
        </row>
        <row r="31">
          <cell r="A31" t="str">
            <v>Support Services</v>
          </cell>
          <cell r="B31">
            <v>212331</v>
          </cell>
          <cell r="C31">
            <v>413866</v>
          </cell>
          <cell r="D31">
            <v>615401</v>
          </cell>
          <cell r="E31">
            <v>827732</v>
          </cell>
          <cell r="F31">
            <v>1029267</v>
          </cell>
          <cell r="G31">
            <v>1230802</v>
          </cell>
          <cell r="H31">
            <v>1443133</v>
          </cell>
          <cell r="I31">
            <v>1644668</v>
          </cell>
          <cell r="J31">
            <v>1846203</v>
          </cell>
          <cell r="K31">
            <v>2058534</v>
          </cell>
          <cell r="L31">
            <v>2260069</v>
          </cell>
          <cell r="M31">
            <v>2472400</v>
          </cell>
        </row>
        <row r="32">
          <cell r="A32" t="str">
            <v>Security</v>
          </cell>
          <cell r="B32">
            <v>95634</v>
          </cell>
          <cell r="C32">
            <v>191268</v>
          </cell>
          <cell r="D32">
            <v>341099</v>
          </cell>
          <cell r="E32">
            <v>436733</v>
          </cell>
          <cell r="F32">
            <v>532367</v>
          </cell>
          <cell r="G32">
            <v>682198</v>
          </cell>
          <cell r="H32">
            <v>777832</v>
          </cell>
          <cell r="I32">
            <v>873466</v>
          </cell>
          <cell r="J32">
            <v>1023297</v>
          </cell>
          <cell r="K32">
            <v>1118931</v>
          </cell>
          <cell r="L32">
            <v>1273819</v>
          </cell>
          <cell r="M32">
            <v>1423650</v>
          </cell>
        </row>
        <row r="33">
          <cell r="A33" t="str">
            <v>Unassigned LBSS</v>
          </cell>
        </row>
      </sheetData>
      <sheetData sheetId="5" refreshError="1">
        <row r="3">
          <cell r="A3">
            <v>100000210</v>
          </cell>
          <cell r="B3" t="str">
            <v>100000210-ARNPRIOR S.C.-300</v>
          </cell>
          <cell r="C3">
            <v>4906</v>
          </cell>
          <cell r="D3">
            <v>5495</v>
          </cell>
          <cell r="E3">
            <v>7326</v>
          </cell>
          <cell r="F3">
            <v>7863</v>
          </cell>
          <cell r="G3">
            <v>6837</v>
          </cell>
          <cell r="H3">
            <v>5664</v>
          </cell>
          <cell r="I3">
            <v>3924</v>
          </cell>
          <cell r="J3">
            <v>3401</v>
          </cell>
          <cell r="K3">
            <v>2124</v>
          </cell>
          <cell r="L3">
            <v>2393</v>
          </cell>
          <cell r="M3">
            <v>0</v>
          </cell>
          <cell r="N3">
            <v>0</v>
          </cell>
          <cell r="O3">
            <v>49932</v>
          </cell>
          <cell r="P3">
            <v>49932</v>
          </cell>
          <cell r="Q3">
            <v>0</v>
          </cell>
          <cell r="R3">
            <v>49932</v>
          </cell>
        </row>
        <row r="4">
          <cell r="A4">
            <v>100000211</v>
          </cell>
          <cell r="B4" t="str">
            <v>100000211-BANCROFT-300</v>
          </cell>
          <cell r="C4">
            <v>9091</v>
          </cell>
          <cell r="D4">
            <v>7239</v>
          </cell>
          <cell r="E4">
            <v>11215</v>
          </cell>
          <cell r="F4">
            <v>14072</v>
          </cell>
          <cell r="G4">
            <v>11923</v>
          </cell>
          <cell r="H4">
            <v>13466</v>
          </cell>
          <cell r="I4">
            <v>6077</v>
          </cell>
          <cell r="J4">
            <v>4692</v>
          </cell>
          <cell r="K4">
            <v>3047</v>
          </cell>
          <cell r="L4">
            <v>4387</v>
          </cell>
          <cell r="M4">
            <v>0</v>
          </cell>
          <cell r="N4">
            <v>0</v>
          </cell>
          <cell r="O4">
            <v>85210</v>
          </cell>
          <cell r="P4">
            <v>85210</v>
          </cell>
          <cell r="Q4">
            <v>0</v>
          </cell>
          <cell r="R4">
            <v>85210</v>
          </cell>
        </row>
        <row r="5">
          <cell r="A5">
            <v>100000212</v>
          </cell>
          <cell r="B5" t="str">
            <v>100000212-BARRIE O.C.-300</v>
          </cell>
          <cell r="C5">
            <v>16281</v>
          </cell>
          <cell r="D5">
            <v>12182</v>
          </cell>
          <cell r="E5">
            <v>45195</v>
          </cell>
          <cell r="F5">
            <v>24716</v>
          </cell>
          <cell r="G5">
            <v>22431</v>
          </cell>
          <cell r="H5">
            <v>17162</v>
          </cell>
          <cell r="I5">
            <v>4184</v>
          </cell>
          <cell r="J5">
            <v>8342</v>
          </cell>
          <cell r="K5">
            <v>7562</v>
          </cell>
          <cell r="L5">
            <v>5784</v>
          </cell>
          <cell r="M5">
            <v>0</v>
          </cell>
          <cell r="N5">
            <v>0</v>
          </cell>
          <cell r="O5">
            <v>163839</v>
          </cell>
          <cell r="P5">
            <v>163839</v>
          </cell>
          <cell r="Q5">
            <v>0</v>
          </cell>
          <cell r="R5">
            <v>163839</v>
          </cell>
        </row>
        <row r="6">
          <cell r="A6">
            <v>100000213</v>
          </cell>
          <cell r="B6" t="str">
            <v>100000213-BARRYS BAY SUB-AREA SC-300</v>
          </cell>
          <cell r="C6">
            <v>1111</v>
          </cell>
          <cell r="D6">
            <v>1717</v>
          </cell>
          <cell r="E6">
            <v>2132</v>
          </cell>
          <cell r="F6">
            <v>3413</v>
          </cell>
          <cell r="G6">
            <v>1059</v>
          </cell>
          <cell r="H6">
            <v>1445</v>
          </cell>
          <cell r="I6">
            <v>4887</v>
          </cell>
          <cell r="J6">
            <v>2213</v>
          </cell>
          <cell r="K6">
            <v>3635</v>
          </cell>
          <cell r="L6">
            <v>1045</v>
          </cell>
          <cell r="M6">
            <v>0</v>
          </cell>
          <cell r="N6">
            <v>0</v>
          </cell>
          <cell r="O6">
            <v>22657</v>
          </cell>
          <cell r="P6">
            <v>22657</v>
          </cell>
          <cell r="Q6">
            <v>0</v>
          </cell>
          <cell r="R6">
            <v>22657</v>
          </cell>
        </row>
        <row r="7">
          <cell r="A7">
            <v>100000214</v>
          </cell>
          <cell r="B7" t="str">
            <v>100000214-BAYWOOD TRAVEL-LINE CREW FACIL-300</v>
          </cell>
          <cell r="C7">
            <v>5562</v>
          </cell>
          <cell r="D7">
            <v>1303</v>
          </cell>
          <cell r="E7">
            <v>1056</v>
          </cell>
          <cell r="F7">
            <v>5954</v>
          </cell>
          <cell r="G7">
            <v>2764</v>
          </cell>
          <cell r="H7">
            <v>2296</v>
          </cell>
          <cell r="I7">
            <v>-17838</v>
          </cell>
          <cell r="J7">
            <v>1277</v>
          </cell>
          <cell r="K7">
            <v>1131</v>
          </cell>
          <cell r="L7">
            <v>1155</v>
          </cell>
          <cell r="M7">
            <v>0</v>
          </cell>
          <cell r="N7">
            <v>0</v>
          </cell>
          <cell r="O7">
            <v>4661</v>
          </cell>
          <cell r="P7">
            <v>4661</v>
          </cell>
          <cell r="Q7">
            <v>0</v>
          </cell>
          <cell r="R7">
            <v>4661</v>
          </cell>
        </row>
        <row r="8">
          <cell r="A8">
            <v>100000215</v>
          </cell>
          <cell r="B8" t="str">
            <v>100000215-BEACHVILLE O.C. INC PY-300</v>
          </cell>
          <cell r="C8">
            <v>6335</v>
          </cell>
          <cell r="D8">
            <v>7111</v>
          </cell>
          <cell r="E8">
            <v>7413</v>
          </cell>
          <cell r="F8">
            <v>13570</v>
          </cell>
          <cell r="G8">
            <v>7243</v>
          </cell>
          <cell r="H8">
            <v>5421</v>
          </cell>
          <cell r="I8">
            <v>21872</v>
          </cell>
          <cell r="J8">
            <v>10503</v>
          </cell>
          <cell r="K8">
            <v>5191</v>
          </cell>
          <cell r="L8">
            <v>5829</v>
          </cell>
          <cell r="M8">
            <v>0</v>
          </cell>
          <cell r="N8">
            <v>0</v>
          </cell>
          <cell r="O8">
            <v>90487</v>
          </cell>
          <cell r="P8">
            <v>90487</v>
          </cell>
          <cell r="Q8">
            <v>1600</v>
          </cell>
          <cell r="R8">
            <v>88887</v>
          </cell>
        </row>
        <row r="9">
          <cell r="A9">
            <v>100000216</v>
          </cell>
          <cell r="B9" t="str">
            <v>100000216-BES ADMIN. OFFICE-LONDON-300</v>
          </cell>
          <cell r="C9">
            <v>1851</v>
          </cell>
          <cell r="D9">
            <v>1172</v>
          </cell>
          <cell r="E9">
            <v>607</v>
          </cell>
          <cell r="F9">
            <v>1573</v>
          </cell>
          <cell r="G9">
            <v>1373</v>
          </cell>
          <cell r="H9">
            <v>1243</v>
          </cell>
          <cell r="I9">
            <v>4534</v>
          </cell>
          <cell r="J9">
            <v>1352</v>
          </cell>
          <cell r="K9">
            <v>908</v>
          </cell>
          <cell r="L9">
            <v>739</v>
          </cell>
          <cell r="M9">
            <v>0</v>
          </cell>
          <cell r="N9">
            <v>0</v>
          </cell>
          <cell r="O9">
            <v>15351</v>
          </cell>
          <cell r="P9">
            <v>15351</v>
          </cell>
          <cell r="Q9">
            <v>0</v>
          </cell>
          <cell r="R9">
            <v>15351</v>
          </cell>
        </row>
        <row r="10">
          <cell r="A10">
            <v>100000217</v>
          </cell>
          <cell r="B10" t="str">
            <v>100000217-BOWMANVILLE S.C.-300</v>
          </cell>
          <cell r="C10">
            <v>11389</v>
          </cell>
          <cell r="D10">
            <v>7574</v>
          </cell>
          <cell r="E10">
            <v>3659</v>
          </cell>
          <cell r="F10">
            <v>5778</v>
          </cell>
          <cell r="G10">
            <v>8612</v>
          </cell>
          <cell r="H10">
            <v>5197</v>
          </cell>
          <cell r="I10">
            <v>4666</v>
          </cell>
          <cell r="J10">
            <v>6914</v>
          </cell>
          <cell r="K10">
            <v>3950</v>
          </cell>
          <cell r="L10">
            <v>9498</v>
          </cell>
          <cell r="M10">
            <v>0</v>
          </cell>
          <cell r="N10">
            <v>0</v>
          </cell>
          <cell r="O10">
            <v>67238</v>
          </cell>
          <cell r="P10">
            <v>67238</v>
          </cell>
          <cell r="Q10">
            <v>0</v>
          </cell>
          <cell r="R10">
            <v>67238</v>
          </cell>
        </row>
        <row r="11">
          <cell r="A11">
            <v>100000218</v>
          </cell>
          <cell r="B11" t="str">
            <v>100000218-BROCKVILLE S.C.-300</v>
          </cell>
          <cell r="C11">
            <v>-46948</v>
          </cell>
          <cell r="D11">
            <v>7498</v>
          </cell>
          <cell r="E11">
            <v>59139</v>
          </cell>
          <cell r="F11">
            <v>11546</v>
          </cell>
          <cell r="G11">
            <v>6431</v>
          </cell>
          <cell r="H11">
            <v>5018</v>
          </cell>
          <cell r="I11">
            <v>5926</v>
          </cell>
          <cell r="J11">
            <v>4587</v>
          </cell>
          <cell r="K11">
            <v>6335</v>
          </cell>
          <cell r="L11">
            <v>3728</v>
          </cell>
          <cell r="M11">
            <v>0</v>
          </cell>
          <cell r="N11">
            <v>0</v>
          </cell>
          <cell r="O11">
            <v>63261</v>
          </cell>
          <cell r="P11">
            <v>63261</v>
          </cell>
          <cell r="Q11">
            <v>0</v>
          </cell>
          <cell r="R11">
            <v>63261</v>
          </cell>
        </row>
        <row r="12">
          <cell r="A12">
            <v>100000219</v>
          </cell>
          <cell r="B12" t="str">
            <v>100000219-THUNDER BAY-255 BURWOOD MTCE C-300</v>
          </cell>
          <cell r="C12">
            <v>6183</v>
          </cell>
          <cell r="D12">
            <v>24264</v>
          </cell>
          <cell r="E12">
            <v>16386</v>
          </cell>
          <cell r="F12">
            <v>8454</v>
          </cell>
          <cell r="G12">
            <v>27536</v>
          </cell>
          <cell r="H12">
            <v>13298</v>
          </cell>
          <cell r="I12">
            <v>10967</v>
          </cell>
          <cell r="J12">
            <v>14830</v>
          </cell>
          <cell r="K12">
            <v>4001</v>
          </cell>
          <cell r="L12">
            <v>22679</v>
          </cell>
          <cell r="M12">
            <v>0</v>
          </cell>
          <cell r="N12">
            <v>0</v>
          </cell>
          <cell r="O12">
            <v>148596</v>
          </cell>
          <cell r="P12">
            <v>148596</v>
          </cell>
          <cell r="Q12">
            <v>0</v>
          </cell>
          <cell r="R12">
            <v>148596</v>
          </cell>
        </row>
        <row r="13">
          <cell r="A13">
            <v>100000220</v>
          </cell>
          <cell r="B13" t="str">
            <v>100000220-CAYUGA S.C.-300</v>
          </cell>
          <cell r="C13">
            <v>0</v>
          </cell>
          <cell r="D13">
            <v>658</v>
          </cell>
          <cell r="E13">
            <v>458</v>
          </cell>
          <cell r="F13">
            <v>726</v>
          </cell>
          <cell r="G13">
            <v>263</v>
          </cell>
          <cell r="H13">
            <v>835</v>
          </cell>
          <cell r="I13">
            <v>229</v>
          </cell>
          <cell r="J13">
            <v>144</v>
          </cell>
          <cell r="K13">
            <v>48</v>
          </cell>
          <cell r="L13">
            <v>136</v>
          </cell>
          <cell r="M13">
            <v>0</v>
          </cell>
          <cell r="N13">
            <v>0</v>
          </cell>
          <cell r="O13">
            <v>3496</v>
          </cell>
          <cell r="P13">
            <v>3496</v>
          </cell>
          <cell r="Q13">
            <v>0</v>
          </cell>
          <cell r="R13">
            <v>3496</v>
          </cell>
        </row>
        <row r="14">
          <cell r="A14">
            <v>100000221</v>
          </cell>
          <cell r="B14" t="str">
            <v>100000221-CENTRAL MAINTENANCE SHOPS-PICK-300</v>
          </cell>
          <cell r="C14">
            <v>83826</v>
          </cell>
          <cell r="D14">
            <v>220644</v>
          </cell>
          <cell r="E14">
            <v>193805</v>
          </cell>
          <cell r="F14">
            <v>60747</v>
          </cell>
          <cell r="G14">
            <v>107098</v>
          </cell>
          <cell r="H14">
            <v>74315</v>
          </cell>
          <cell r="I14">
            <v>-45460</v>
          </cell>
          <cell r="J14">
            <v>164757</v>
          </cell>
          <cell r="K14">
            <v>59168</v>
          </cell>
          <cell r="L14">
            <v>664325</v>
          </cell>
          <cell r="M14">
            <v>0</v>
          </cell>
          <cell r="N14">
            <v>0</v>
          </cell>
          <cell r="O14">
            <v>1583225</v>
          </cell>
          <cell r="P14">
            <v>1583225</v>
          </cell>
          <cell r="Q14">
            <v>0</v>
          </cell>
          <cell r="R14">
            <v>1583225</v>
          </cell>
        </row>
        <row r="15">
          <cell r="A15">
            <v>100000222</v>
          </cell>
          <cell r="B15" t="str">
            <v>100000222-CLINTON CUSTOMER O.C.-300</v>
          </cell>
          <cell r="C15">
            <v>5747</v>
          </cell>
          <cell r="D15">
            <v>6482</v>
          </cell>
          <cell r="E15">
            <v>4035</v>
          </cell>
          <cell r="F15">
            <v>2934</v>
          </cell>
          <cell r="G15">
            <v>10663</v>
          </cell>
          <cell r="H15">
            <v>4713</v>
          </cell>
          <cell r="I15">
            <v>7050</v>
          </cell>
          <cell r="J15">
            <v>3078</v>
          </cell>
          <cell r="K15">
            <v>1905</v>
          </cell>
          <cell r="L15">
            <v>9321</v>
          </cell>
          <cell r="M15">
            <v>0</v>
          </cell>
          <cell r="N15">
            <v>0</v>
          </cell>
          <cell r="O15">
            <v>55928</v>
          </cell>
          <cell r="P15">
            <v>55928</v>
          </cell>
          <cell r="Q15">
            <v>0</v>
          </cell>
          <cell r="R15">
            <v>55928</v>
          </cell>
        </row>
        <row r="16">
          <cell r="A16">
            <v>100000224</v>
          </cell>
          <cell r="B16" t="str">
            <v>100000224-CLOYNE SUB-AREA S.C.-300</v>
          </cell>
          <cell r="C16">
            <v>116</v>
          </cell>
          <cell r="D16">
            <v>0</v>
          </cell>
          <cell r="E16">
            <v>406</v>
          </cell>
          <cell r="F16">
            <v>973</v>
          </cell>
          <cell r="G16">
            <v>401</v>
          </cell>
          <cell r="H16">
            <v>824</v>
          </cell>
          <cell r="I16">
            <v>1871</v>
          </cell>
          <cell r="J16">
            <v>1491</v>
          </cell>
          <cell r="K16">
            <v>1718</v>
          </cell>
          <cell r="L16">
            <v>945</v>
          </cell>
          <cell r="M16">
            <v>0</v>
          </cell>
          <cell r="N16">
            <v>0</v>
          </cell>
          <cell r="O16">
            <v>8745</v>
          </cell>
          <cell r="P16">
            <v>8745</v>
          </cell>
          <cell r="Q16">
            <v>0</v>
          </cell>
          <cell r="R16">
            <v>8745</v>
          </cell>
        </row>
        <row r="17">
          <cell r="A17">
            <v>100000225</v>
          </cell>
          <cell r="B17" t="str">
            <v>100000225-COBDEN S.C.-300</v>
          </cell>
          <cell r="C17">
            <v>8490</v>
          </cell>
          <cell r="D17">
            <v>2379</v>
          </cell>
          <cell r="E17">
            <v>13805</v>
          </cell>
          <cell r="F17">
            <v>10870</v>
          </cell>
          <cell r="G17">
            <v>10392</v>
          </cell>
          <cell r="H17">
            <v>6628</v>
          </cell>
          <cell r="I17">
            <v>11913</v>
          </cell>
          <cell r="J17">
            <v>4325</v>
          </cell>
          <cell r="K17">
            <v>6240</v>
          </cell>
          <cell r="L17">
            <v>4002</v>
          </cell>
          <cell r="M17">
            <v>0</v>
          </cell>
          <cell r="N17">
            <v>0</v>
          </cell>
          <cell r="O17">
            <v>79043</v>
          </cell>
          <cell r="P17">
            <v>79043</v>
          </cell>
          <cell r="Q17">
            <v>0</v>
          </cell>
          <cell r="R17">
            <v>79043</v>
          </cell>
        </row>
        <row r="18">
          <cell r="A18">
            <v>100000227</v>
          </cell>
          <cell r="B18" t="str">
            <v>100000227-DRYDEN S.C. INC.-300</v>
          </cell>
          <cell r="C18">
            <v>6912</v>
          </cell>
          <cell r="D18">
            <v>4046</v>
          </cell>
          <cell r="E18">
            <v>12811</v>
          </cell>
          <cell r="F18">
            <v>10126</v>
          </cell>
          <cell r="G18">
            <v>4387</v>
          </cell>
          <cell r="H18">
            <v>2797</v>
          </cell>
          <cell r="I18">
            <v>-1557</v>
          </cell>
          <cell r="J18">
            <v>656</v>
          </cell>
          <cell r="K18">
            <v>14865</v>
          </cell>
          <cell r="L18">
            <v>5178</v>
          </cell>
          <cell r="M18">
            <v>0</v>
          </cell>
          <cell r="N18">
            <v>0</v>
          </cell>
          <cell r="O18">
            <v>60221</v>
          </cell>
          <cell r="P18">
            <v>60221</v>
          </cell>
          <cell r="Q18">
            <v>0</v>
          </cell>
          <cell r="R18">
            <v>60221</v>
          </cell>
        </row>
        <row r="19">
          <cell r="A19">
            <v>100000228</v>
          </cell>
          <cell r="B19" t="str">
            <v>100000228-DUNDAS S.C.-300</v>
          </cell>
          <cell r="C19">
            <v>15060</v>
          </cell>
          <cell r="D19">
            <v>9790</v>
          </cell>
          <cell r="E19">
            <v>9427</v>
          </cell>
          <cell r="F19">
            <v>9975</v>
          </cell>
          <cell r="G19">
            <v>12227</v>
          </cell>
          <cell r="H19">
            <v>7348</v>
          </cell>
          <cell r="I19">
            <v>7550</v>
          </cell>
          <cell r="J19">
            <v>14465</v>
          </cell>
          <cell r="K19">
            <v>30460</v>
          </cell>
          <cell r="L19">
            <v>9566</v>
          </cell>
          <cell r="M19">
            <v>0</v>
          </cell>
          <cell r="N19">
            <v>0</v>
          </cell>
          <cell r="O19">
            <v>125867</v>
          </cell>
          <cell r="P19">
            <v>125867</v>
          </cell>
          <cell r="Q19">
            <v>0</v>
          </cell>
          <cell r="R19">
            <v>125867</v>
          </cell>
        </row>
        <row r="20">
          <cell r="A20">
            <v>100000229</v>
          </cell>
          <cell r="B20" t="str">
            <v>100000229-EAST ELGIN O.C.-300</v>
          </cell>
          <cell r="C20">
            <v>2345</v>
          </cell>
          <cell r="D20">
            <v>2759</v>
          </cell>
          <cell r="E20">
            <v>1729</v>
          </cell>
          <cell r="F20">
            <v>5131</v>
          </cell>
          <cell r="G20">
            <v>2314</v>
          </cell>
          <cell r="H20">
            <v>3253</v>
          </cell>
          <cell r="I20">
            <v>7291</v>
          </cell>
          <cell r="J20">
            <v>2877</v>
          </cell>
          <cell r="K20">
            <v>5270</v>
          </cell>
          <cell r="L20">
            <v>2702</v>
          </cell>
          <cell r="M20">
            <v>0</v>
          </cell>
          <cell r="N20">
            <v>0</v>
          </cell>
          <cell r="O20">
            <v>35672</v>
          </cell>
          <cell r="P20">
            <v>35672</v>
          </cell>
          <cell r="Q20">
            <v>0</v>
          </cell>
          <cell r="R20">
            <v>35672</v>
          </cell>
        </row>
        <row r="21">
          <cell r="A21">
            <v>100000230</v>
          </cell>
          <cell r="B21" t="str">
            <v>100000230-ESSEX CUSTOMER O.C. INC PY-300</v>
          </cell>
          <cell r="C21">
            <v>7073</v>
          </cell>
          <cell r="D21">
            <v>7878</v>
          </cell>
          <cell r="E21">
            <v>9908</v>
          </cell>
          <cell r="F21">
            <v>6343</v>
          </cell>
          <cell r="G21">
            <v>4351</v>
          </cell>
          <cell r="H21">
            <v>4690</v>
          </cell>
          <cell r="I21">
            <v>10908</v>
          </cell>
          <cell r="J21">
            <v>13163</v>
          </cell>
          <cell r="K21">
            <v>4081</v>
          </cell>
          <cell r="L21">
            <v>3976</v>
          </cell>
          <cell r="M21">
            <v>0</v>
          </cell>
          <cell r="N21">
            <v>0</v>
          </cell>
          <cell r="O21">
            <v>72371</v>
          </cell>
          <cell r="P21">
            <v>72371</v>
          </cell>
          <cell r="Q21">
            <v>61</v>
          </cell>
          <cell r="R21">
            <v>72310</v>
          </cell>
        </row>
        <row r="22">
          <cell r="A22">
            <v>100000232</v>
          </cell>
          <cell r="B22" t="str">
            <v>100000232-FENLON FALLS S.C.-300</v>
          </cell>
          <cell r="C22">
            <v>13940</v>
          </cell>
          <cell r="D22">
            <v>5104</v>
          </cell>
          <cell r="E22">
            <v>49486</v>
          </cell>
          <cell r="F22">
            <v>24403</v>
          </cell>
          <cell r="G22">
            <v>9093</v>
          </cell>
          <cell r="H22">
            <v>11085</v>
          </cell>
          <cell r="I22">
            <v>10133</v>
          </cell>
          <cell r="J22">
            <v>5475</v>
          </cell>
          <cell r="K22">
            <v>28591</v>
          </cell>
          <cell r="L22">
            <v>6615</v>
          </cell>
          <cell r="M22">
            <v>0</v>
          </cell>
          <cell r="N22">
            <v>0</v>
          </cell>
          <cell r="O22">
            <v>163927</v>
          </cell>
          <cell r="P22">
            <v>163927</v>
          </cell>
          <cell r="Q22">
            <v>0</v>
          </cell>
          <cell r="R22">
            <v>163927</v>
          </cell>
        </row>
        <row r="23">
          <cell r="A23">
            <v>100000235</v>
          </cell>
          <cell r="B23" t="str">
            <v>100000235-FORT FRANCES S.C. INC PY-300</v>
          </cell>
          <cell r="C23">
            <v>8588</v>
          </cell>
          <cell r="D23">
            <v>6056</v>
          </cell>
          <cell r="E23">
            <v>12835</v>
          </cell>
          <cell r="F23">
            <v>7179</v>
          </cell>
          <cell r="G23">
            <v>6219</v>
          </cell>
          <cell r="H23">
            <v>303</v>
          </cell>
          <cell r="I23">
            <v>-3569</v>
          </cell>
          <cell r="J23">
            <v>16971</v>
          </cell>
          <cell r="K23">
            <v>3990</v>
          </cell>
          <cell r="L23">
            <v>5748</v>
          </cell>
          <cell r="M23">
            <v>0</v>
          </cell>
          <cell r="N23">
            <v>0</v>
          </cell>
          <cell r="O23">
            <v>64320</v>
          </cell>
          <cell r="P23">
            <v>64320</v>
          </cell>
          <cell r="Q23">
            <v>0</v>
          </cell>
          <cell r="R23">
            <v>64320</v>
          </cell>
        </row>
        <row r="24">
          <cell r="A24">
            <v>100000236</v>
          </cell>
          <cell r="B24" t="str">
            <v>100000236-GERALDTON FALLS S.C.-300</v>
          </cell>
          <cell r="C24">
            <v>5562</v>
          </cell>
          <cell r="D24">
            <v>1761</v>
          </cell>
          <cell r="E24">
            <v>5184</v>
          </cell>
          <cell r="F24">
            <v>5686</v>
          </cell>
          <cell r="G24">
            <v>6269</v>
          </cell>
          <cell r="H24">
            <v>2203</v>
          </cell>
          <cell r="I24">
            <v>12712</v>
          </cell>
          <cell r="J24">
            <v>3821</v>
          </cell>
          <cell r="K24">
            <v>4138</v>
          </cell>
          <cell r="L24">
            <v>7645</v>
          </cell>
          <cell r="M24">
            <v>0</v>
          </cell>
          <cell r="N24">
            <v>0</v>
          </cell>
          <cell r="O24">
            <v>54982</v>
          </cell>
          <cell r="P24">
            <v>54982</v>
          </cell>
          <cell r="Q24">
            <v>0</v>
          </cell>
          <cell r="R24">
            <v>54982</v>
          </cell>
        </row>
        <row r="25">
          <cell r="A25">
            <v>100000237</v>
          </cell>
          <cell r="B25" t="str">
            <v>100000237-GUELPH S.C.-300</v>
          </cell>
          <cell r="C25">
            <v>24054</v>
          </cell>
          <cell r="D25">
            <v>4415</v>
          </cell>
          <cell r="E25">
            <v>7705</v>
          </cell>
          <cell r="F25">
            <v>7621</v>
          </cell>
          <cell r="G25">
            <v>5520</v>
          </cell>
          <cell r="H25">
            <v>4367</v>
          </cell>
          <cell r="I25">
            <v>7676</v>
          </cell>
          <cell r="J25">
            <v>3306</v>
          </cell>
          <cell r="K25">
            <v>2128</v>
          </cell>
          <cell r="L25">
            <v>11626</v>
          </cell>
          <cell r="M25">
            <v>0</v>
          </cell>
          <cell r="N25">
            <v>0</v>
          </cell>
          <cell r="O25">
            <v>78420</v>
          </cell>
          <cell r="P25">
            <v>78420</v>
          </cell>
          <cell r="Q25">
            <v>9346</v>
          </cell>
          <cell r="R25">
            <v>69074</v>
          </cell>
        </row>
        <row r="26">
          <cell r="A26">
            <v>100000238</v>
          </cell>
          <cell r="B26" t="str">
            <v>100000238-INGERSOLL GARAGE-BEACHVILLE OC-300</v>
          </cell>
          <cell r="C26">
            <v>97</v>
          </cell>
          <cell r="D26">
            <v>176</v>
          </cell>
          <cell r="E26">
            <v>246</v>
          </cell>
          <cell r="F26">
            <v>227</v>
          </cell>
          <cell r="G26">
            <v>98</v>
          </cell>
          <cell r="H26">
            <v>66</v>
          </cell>
          <cell r="I26">
            <v>159</v>
          </cell>
          <cell r="J26">
            <v>0</v>
          </cell>
          <cell r="K26">
            <v>0</v>
          </cell>
          <cell r="L26">
            <v>103</v>
          </cell>
          <cell r="M26">
            <v>0</v>
          </cell>
          <cell r="N26">
            <v>0</v>
          </cell>
          <cell r="O26">
            <v>1172</v>
          </cell>
          <cell r="P26">
            <v>1172</v>
          </cell>
          <cell r="Q26">
            <v>0</v>
          </cell>
          <cell r="R26">
            <v>1172</v>
          </cell>
        </row>
        <row r="27">
          <cell r="A27">
            <v>100000239</v>
          </cell>
          <cell r="B27" t="str">
            <v>100000239-KAPUSKASING O.C.-300</v>
          </cell>
          <cell r="C27">
            <v>8129</v>
          </cell>
          <cell r="D27">
            <v>6838</v>
          </cell>
          <cell r="E27">
            <v>8779</v>
          </cell>
          <cell r="F27">
            <v>1616</v>
          </cell>
          <cell r="G27">
            <v>6276</v>
          </cell>
          <cell r="H27">
            <v>5170</v>
          </cell>
          <cell r="I27">
            <v>13248</v>
          </cell>
          <cell r="J27">
            <v>710</v>
          </cell>
          <cell r="K27">
            <v>4823</v>
          </cell>
          <cell r="L27">
            <v>4439</v>
          </cell>
          <cell r="M27">
            <v>0</v>
          </cell>
          <cell r="N27">
            <v>0</v>
          </cell>
          <cell r="O27">
            <v>60028</v>
          </cell>
          <cell r="P27">
            <v>60028</v>
          </cell>
          <cell r="Q27">
            <v>0</v>
          </cell>
          <cell r="R27">
            <v>60028</v>
          </cell>
        </row>
        <row r="28">
          <cell r="A28">
            <v>100000240</v>
          </cell>
          <cell r="B28" t="str">
            <v>100000240-KENORA SC INC PY-300</v>
          </cell>
          <cell r="C28">
            <v>6315</v>
          </cell>
          <cell r="D28">
            <v>5891</v>
          </cell>
          <cell r="E28">
            <v>16531</v>
          </cell>
          <cell r="F28">
            <v>12035</v>
          </cell>
          <cell r="G28">
            <v>11820</v>
          </cell>
          <cell r="H28">
            <v>8765</v>
          </cell>
          <cell r="I28">
            <v>7131</v>
          </cell>
          <cell r="J28">
            <v>7407</v>
          </cell>
          <cell r="K28">
            <v>1574</v>
          </cell>
          <cell r="L28">
            <v>9292</v>
          </cell>
          <cell r="M28">
            <v>0</v>
          </cell>
          <cell r="N28">
            <v>0</v>
          </cell>
          <cell r="O28">
            <v>86761</v>
          </cell>
          <cell r="P28">
            <v>86761</v>
          </cell>
          <cell r="Q28">
            <v>1537</v>
          </cell>
          <cell r="R28">
            <v>85224</v>
          </cell>
        </row>
        <row r="29">
          <cell r="A29">
            <v>100000241</v>
          </cell>
          <cell r="B29" t="str">
            <v>100000241-KENT CS-300</v>
          </cell>
          <cell r="C29">
            <v>9738</v>
          </cell>
          <cell r="D29">
            <v>1938</v>
          </cell>
          <cell r="E29">
            <v>9768</v>
          </cell>
          <cell r="F29">
            <v>9301</v>
          </cell>
          <cell r="G29">
            <v>11823</v>
          </cell>
          <cell r="H29">
            <v>77011</v>
          </cell>
          <cell r="I29">
            <v>-70605</v>
          </cell>
          <cell r="J29">
            <v>17078</v>
          </cell>
          <cell r="K29">
            <v>1298</v>
          </cell>
          <cell r="L29">
            <v>6173</v>
          </cell>
          <cell r="M29">
            <v>0</v>
          </cell>
          <cell r="N29">
            <v>0</v>
          </cell>
          <cell r="O29">
            <v>73524</v>
          </cell>
          <cell r="P29">
            <v>73524</v>
          </cell>
          <cell r="Q29">
            <v>0</v>
          </cell>
          <cell r="R29">
            <v>73524</v>
          </cell>
        </row>
        <row r="30">
          <cell r="A30">
            <v>100000242</v>
          </cell>
          <cell r="B30" t="str">
            <v>100000242-KINGSTON SC-300</v>
          </cell>
          <cell r="C30">
            <v>6798</v>
          </cell>
          <cell r="D30">
            <v>10241</v>
          </cell>
          <cell r="E30">
            <v>11270</v>
          </cell>
          <cell r="F30">
            <v>12543</v>
          </cell>
          <cell r="G30">
            <v>11738</v>
          </cell>
          <cell r="H30">
            <v>6393</v>
          </cell>
          <cell r="I30">
            <v>13886</v>
          </cell>
          <cell r="J30">
            <v>3675</v>
          </cell>
          <cell r="K30">
            <v>6196</v>
          </cell>
          <cell r="L30">
            <v>25507</v>
          </cell>
          <cell r="M30">
            <v>0</v>
          </cell>
          <cell r="N30">
            <v>0</v>
          </cell>
          <cell r="O30">
            <v>108248</v>
          </cell>
          <cell r="P30">
            <v>108248</v>
          </cell>
          <cell r="Q30">
            <v>0</v>
          </cell>
          <cell r="R30">
            <v>108248</v>
          </cell>
        </row>
        <row r="31">
          <cell r="A31">
            <v>100000243</v>
          </cell>
          <cell r="B31" t="str">
            <v>100000243-KIRKLAND LAKE SC-300</v>
          </cell>
          <cell r="C31">
            <v>11128</v>
          </cell>
          <cell r="D31">
            <v>5574</v>
          </cell>
          <cell r="E31">
            <v>17913</v>
          </cell>
          <cell r="F31">
            <v>3579</v>
          </cell>
          <cell r="G31">
            <v>6293</v>
          </cell>
          <cell r="H31">
            <v>3970</v>
          </cell>
          <cell r="I31">
            <v>3404</v>
          </cell>
          <cell r="J31">
            <v>2354</v>
          </cell>
          <cell r="K31">
            <v>2057</v>
          </cell>
          <cell r="L31">
            <v>2173</v>
          </cell>
          <cell r="M31">
            <v>0</v>
          </cell>
          <cell r="N31">
            <v>0</v>
          </cell>
          <cell r="O31">
            <v>58443</v>
          </cell>
          <cell r="P31">
            <v>58443</v>
          </cell>
          <cell r="Q31">
            <v>0</v>
          </cell>
          <cell r="R31">
            <v>58443</v>
          </cell>
        </row>
        <row r="32">
          <cell r="A32">
            <v>100000244</v>
          </cell>
          <cell r="B32" t="str">
            <v>100000244-LAMBTON CS INC PY-300</v>
          </cell>
          <cell r="C32">
            <v>5077</v>
          </cell>
          <cell r="D32">
            <v>4883</v>
          </cell>
          <cell r="E32">
            <v>7070</v>
          </cell>
          <cell r="F32">
            <v>7053</v>
          </cell>
          <cell r="G32">
            <v>4446</v>
          </cell>
          <cell r="H32">
            <v>6185</v>
          </cell>
          <cell r="I32">
            <v>3342</v>
          </cell>
          <cell r="J32">
            <v>-448</v>
          </cell>
          <cell r="K32">
            <v>2522</v>
          </cell>
          <cell r="L32">
            <v>1538</v>
          </cell>
          <cell r="M32">
            <v>0</v>
          </cell>
          <cell r="N32">
            <v>0</v>
          </cell>
          <cell r="O32">
            <v>41667</v>
          </cell>
          <cell r="P32">
            <v>41667</v>
          </cell>
          <cell r="Q32">
            <v>0</v>
          </cell>
          <cell r="R32">
            <v>41667</v>
          </cell>
        </row>
        <row r="33">
          <cell r="A33">
            <v>100000245</v>
          </cell>
          <cell r="B33" t="str">
            <v>100000245-LINCOLN SC-300</v>
          </cell>
          <cell r="C33">
            <v>2101</v>
          </cell>
          <cell r="D33">
            <v>3432</v>
          </cell>
          <cell r="E33">
            <v>2383</v>
          </cell>
          <cell r="F33">
            <v>2816</v>
          </cell>
          <cell r="G33">
            <v>1069</v>
          </cell>
          <cell r="H33">
            <v>2011</v>
          </cell>
          <cell r="I33">
            <v>-13554</v>
          </cell>
          <cell r="J33">
            <v>2551</v>
          </cell>
          <cell r="K33">
            <v>980</v>
          </cell>
          <cell r="L33">
            <v>2971</v>
          </cell>
          <cell r="M33">
            <v>0</v>
          </cell>
          <cell r="N33">
            <v>0</v>
          </cell>
          <cell r="O33">
            <v>6760</v>
          </cell>
          <cell r="P33">
            <v>6760</v>
          </cell>
          <cell r="Q33">
            <v>0</v>
          </cell>
          <cell r="R33">
            <v>6760</v>
          </cell>
        </row>
        <row r="34">
          <cell r="A34">
            <v>100000246</v>
          </cell>
          <cell r="B34" t="str">
            <v>100000246-LISTOWEL SC-300</v>
          </cell>
          <cell r="C34">
            <v>11089</v>
          </cell>
          <cell r="D34">
            <v>7362</v>
          </cell>
          <cell r="E34">
            <v>7407</v>
          </cell>
          <cell r="F34">
            <v>1450</v>
          </cell>
          <cell r="G34">
            <v>3783</v>
          </cell>
          <cell r="H34">
            <v>1391</v>
          </cell>
          <cell r="I34">
            <v>5436</v>
          </cell>
          <cell r="J34">
            <v>746</v>
          </cell>
          <cell r="K34">
            <v>671</v>
          </cell>
          <cell r="L34">
            <v>3581</v>
          </cell>
          <cell r="M34">
            <v>0</v>
          </cell>
          <cell r="N34">
            <v>0</v>
          </cell>
          <cell r="O34">
            <v>42916</v>
          </cell>
          <cell r="P34">
            <v>42916</v>
          </cell>
          <cell r="Q34">
            <v>0</v>
          </cell>
          <cell r="R34">
            <v>42916</v>
          </cell>
        </row>
        <row r="35">
          <cell r="A35">
            <v>100000247</v>
          </cell>
          <cell r="B35" t="str">
            <v>100000247-MANITOULIN-300</v>
          </cell>
          <cell r="C35">
            <v>7487</v>
          </cell>
          <cell r="D35">
            <v>98</v>
          </cell>
          <cell r="E35">
            <v>5616</v>
          </cell>
          <cell r="F35">
            <v>11774</v>
          </cell>
          <cell r="G35">
            <v>7476</v>
          </cell>
          <cell r="H35">
            <v>8270</v>
          </cell>
          <cell r="I35">
            <v>9214</v>
          </cell>
          <cell r="J35">
            <v>70</v>
          </cell>
          <cell r="K35">
            <v>20222</v>
          </cell>
          <cell r="L35">
            <v>7384</v>
          </cell>
          <cell r="M35">
            <v>0</v>
          </cell>
          <cell r="N35">
            <v>0</v>
          </cell>
          <cell r="O35">
            <v>77612</v>
          </cell>
          <cell r="P35">
            <v>77612</v>
          </cell>
          <cell r="Q35">
            <v>84</v>
          </cell>
          <cell r="R35">
            <v>77527</v>
          </cell>
        </row>
        <row r="36">
          <cell r="A36">
            <v>100000248</v>
          </cell>
          <cell r="B36" t="str">
            <v>100000248-MARATHON SC-300</v>
          </cell>
          <cell r="C36">
            <v>9164</v>
          </cell>
          <cell r="D36">
            <v>-817</v>
          </cell>
          <cell r="E36">
            <v>7582</v>
          </cell>
          <cell r="F36">
            <v>7568</v>
          </cell>
          <cell r="G36">
            <v>6982</v>
          </cell>
          <cell r="H36">
            <v>9791</v>
          </cell>
          <cell r="I36">
            <v>5577</v>
          </cell>
          <cell r="J36">
            <v>2000</v>
          </cell>
          <cell r="K36">
            <v>3537</v>
          </cell>
          <cell r="L36">
            <v>3716</v>
          </cell>
          <cell r="M36">
            <v>0</v>
          </cell>
          <cell r="N36">
            <v>0</v>
          </cell>
          <cell r="O36">
            <v>55101</v>
          </cell>
          <cell r="P36">
            <v>55101</v>
          </cell>
          <cell r="Q36">
            <v>0</v>
          </cell>
          <cell r="R36">
            <v>55101</v>
          </cell>
        </row>
        <row r="37">
          <cell r="A37">
            <v>100000250</v>
          </cell>
          <cell r="B37" t="str">
            <v>100000250-MINDEN SC-300</v>
          </cell>
          <cell r="C37">
            <v>7369</v>
          </cell>
          <cell r="D37">
            <v>5795</v>
          </cell>
          <cell r="E37">
            <v>9200</v>
          </cell>
          <cell r="F37">
            <v>15243</v>
          </cell>
          <cell r="G37">
            <v>10171</v>
          </cell>
          <cell r="H37">
            <v>10811</v>
          </cell>
          <cell r="I37">
            <v>4927</v>
          </cell>
          <cell r="J37">
            <v>-3625</v>
          </cell>
          <cell r="K37">
            <v>5345</v>
          </cell>
          <cell r="L37">
            <v>1673</v>
          </cell>
          <cell r="M37">
            <v>0</v>
          </cell>
          <cell r="N37">
            <v>0</v>
          </cell>
          <cell r="O37">
            <v>66909</v>
          </cell>
          <cell r="P37">
            <v>66909</v>
          </cell>
          <cell r="Q37">
            <v>0</v>
          </cell>
          <cell r="R37">
            <v>66909</v>
          </cell>
        </row>
        <row r="38">
          <cell r="A38">
            <v>100000251</v>
          </cell>
          <cell r="B38" t="str">
            <v>100000251-MUSKOKA SC-300</v>
          </cell>
          <cell r="C38">
            <v>29795</v>
          </cell>
          <cell r="D38">
            <v>17825</v>
          </cell>
          <cell r="E38">
            <v>25017</v>
          </cell>
          <cell r="F38">
            <v>29378</v>
          </cell>
          <cell r="G38">
            <v>7890</v>
          </cell>
          <cell r="H38">
            <v>23181</v>
          </cell>
          <cell r="I38">
            <v>25721</v>
          </cell>
          <cell r="J38">
            <v>12236</v>
          </cell>
          <cell r="K38">
            <v>5403</v>
          </cell>
          <cell r="L38">
            <v>35077</v>
          </cell>
          <cell r="M38">
            <v>0</v>
          </cell>
          <cell r="N38">
            <v>0</v>
          </cell>
          <cell r="O38">
            <v>211523</v>
          </cell>
          <cell r="P38">
            <v>211523</v>
          </cell>
          <cell r="Q38">
            <v>0</v>
          </cell>
          <cell r="R38">
            <v>211523</v>
          </cell>
        </row>
        <row r="39">
          <cell r="A39">
            <v>100000252</v>
          </cell>
          <cell r="B39" t="str">
            <v>100000252-NEW LISKEARD OC-300</v>
          </cell>
          <cell r="C39">
            <v>10670</v>
          </cell>
          <cell r="D39">
            <v>8531</v>
          </cell>
          <cell r="E39">
            <v>13008</v>
          </cell>
          <cell r="F39">
            <v>1587</v>
          </cell>
          <cell r="G39">
            <v>4061</v>
          </cell>
          <cell r="H39">
            <v>13428</v>
          </cell>
          <cell r="I39">
            <v>5798</v>
          </cell>
          <cell r="J39">
            <v>5259</v>
          </cell>
          <cell r="K39">
            <v>4491</v>
          </cell>
          <cell r="L39">
            <v>13769</v>
          </cell>
          <cell r="M39">
            <v>0</v>
          </cell>
          <cell r="N39">
            <v>0</v>
          </cell>
          <cell r="O39">
            <v>80602</v>
          </cell>
          <cell r="P39">
            <v>80602</v>
          </cell>
          <cell r="Q39">
            <v>0</v>
          </cell>
          <cell r="R39">
            <v>80602</v>
          </cell>
        </row>
        <row r="40">
          <cell r="A40">
            <v>100000253</v>
          </cell>
          <cell r="B40" t="str">
            <v>100000253-NEWMARKET SC-300</v>
          </cell>
          <cell r="C40">
            <v>-1339</v>
          </cell>
          <cell r="D40">
            <v>921</v>
          </cell>
          <cell r="E40">
            <v>3527</v>
          </cell>
          <cell r="F40">
            <v>-55</v>
          </cell>
          <cell r="G40">
            <v>-317</v>
          </cell>
          <cell r="H40">
            <v>0</v>
          </cell>
          <cell r="I40">
            <v>-2822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-84</v>
          </cell>
          <cell r="P40">
            <v>-84</v>
          </cell>
          <cell r="Q40">
            <v>4837</v>
          </cell>
          <cell r="R40">
            <v>-4921</v>
          </cell>
        </row>
        <row r="41">
          <cell r="A41">
            <v>100000254</v>
          </cell>
          <cell r="B41" t="str">
            <v>100000254-NIPISSING OC-300</v>
          </cell>
          <cell r="C41">
            <v>7714</v>
          </cell>
          <cell r="D41">
            <v>14128</v>
          </cell>
          <cell r="E41">
            <v>11486</v>
          </cell>
          <cell r="F41">
            <v>9415</v>
          </cell>
          <cell r="G41">
            <v>6760</v>
          </cell>
          <cell r="H41">
            <v>6041</v>
          </cell>
          <cell r="I41">
            <v>8052</v>
          </cell>
          <cell r="J41">
            <v>3846</v>
          </cell>
          <cell r="K41">
            <v>4068</v>
          </cell>
          <cell r="L41">
            <v>6041</v>
          </cell>
          <cell r="M41">
            <v>0</v>
          </cell>
          <cell r="N41">
            <v>0</v>
          </cell>
          <cell r="O41">
            <v>77551</v>
          </cell>
          <cell r="P41">
            <v>77551</v>
          </cell>
          <cell r="Q41">
            <v>0</v>
          </cell>
          <cell r="R41">
            <v>77551</v>
          </cell>
        </row>
        <row r="42">
          <cell r="A42">
            <v>100000255</v>
          </cell>
          <cell r="B42" t="str">
            <v>100000255-NORTH SHORE OC-300</v>
          </cell>
          <cell r="C42">
            <v>3088</v>
          </cell>
          <cell r="D42">
            <v>5451</v>
          </cell>
          <cell r="E42">
            <v>9221</v>
          </cell>
          <cell r="F42">
            <v>14222</v>
          </cell>
          <cell r="G42">
            <v>14876</v>
          </cell>
          <cell r="H42">
            <v>37838</v>
          </cell>
          <cell r="I42">
            <v>14900</v>
          </cell>
          <cell r="J42">
            <v>8491</v>
          </cell>
          <cell r="K42">
            <v>2286</v>
          </cell>
          <cell r="L42">
            <v>5862</v>
          </cell>
          <cell r="M42">
            <v>0</v>
          </cell>
          <cell r="N42">
            <v>0</v>
          </cell>
          <cell r="O42">
            <v>116234</v>
          </cell>
          <cell r="P42">
            <v>116234</v>
          </cell>
          <cell r="Q42">
            <v>0</v>
          </cell>
          <cell r="R42">
            <v>116234</v>
          </cell>
        </row>
        <row r="43">
          <cell r="A43">
            <v>100000256</v>
          </cell>
          <cell r="B43" t="str">
            <v>100000256-ORANGEVILLE GARAGE-300</v>
          </cell>
          <cell r="C43">
            <v>1814</v>
          </cell>
          <cell r="D43">
            <v>6733</v>
          </cell>
          <cell r="E43">
            <v>6585</v>
          </cell>
          <cell r="F43">
            <v>2873</v>
          </cell>
          <cell r="G43">
            <v>3544</v>
          </cell>
          <cell r="H43">
            <v>3993</v>
          </cell>
          <cell r="I43">
            <v>4073</v>
          </cell>
          <cell r="J43">
            <v>556</v>
          </cell>
          <cell r="K43">
            <v>1495</v>
          </cell>
          <cell r="L43">
            <v>581</v>
          </cell>
          <cell r="M43">
            <v>0</v>
          </cell>
          <cell r="N43">
            <v>0</v>
          </cell>
          <cell r="O43">
            <v>32247</v>
          </cell>
          <cell r="P43">
            <v>32247</v>
          </cell>
          <cell r="Q43">
            <v>0</v>
          </cell>
          <cell r="R43">
            <v>32247</v>
          </cell>
        </row>
        <row r="44">
          <cell r="A44">
            <v>100000257</v>
          </cell>
          <cell r="B44" t="str">
            <v>100000257-ORANGEVILLE SC-300</v>
          </cell>
          <cell r="C44">
            <v>14617</v>
          </cell>
          <cell r="D44">
            <v>12690</v>
          </cell>
          <cell r="E44">
            <v>15447</v>
          </cell>
          <cell r="F44">
            <v>10541</v>
          </cell>
          <cell r="G44">
            <v>16649</v>
          </cell>
          <cell r="H44">
            <v>11890</v>
          </cell>
          <cell r="I44">
            <v>36347</v>
          </cell>
          <cell r="J44">
            <v>32601</v>
          </cell>
          <cell r="K44">
            <v>18225</v>
          </cell>
          <cell r="L44">
            <v>17062</v>
          </cell>
          <cell r="M44">
            <v>0</v>
          </cell>
          <cell r="N44">
            <v>0</v>
          </cell>
          <cell r="O44">
            <v>186069</v>
          </cell>
          <cell r="P44">
            <v>186069</v>
          </cell>
          <cell r="Q44">
            <v>0</v>
          </cell>
          <cell r="R44">
            <v>186069</v>
          </cell>
        </row>
        <row r="45">
          <cell r="A45">
            <v>100000258</v>
          </cell>
          <cell r="B45" t="str">
            <v>100000258-ORILLIA SC-300</v>
          </cell>
          <cell r="C45">
            <v>2413</v>
          </cell>
          <cell r="D45">
            <v>4384</v>
          </cell>
          <cell r="E45">
            <v>3022</v>
          </cell>
          <cell r="F45">
            <v>6186</v>
          </cell>
          <cell r="G45">
            <v>1593</v>
          </cell>
          <cell r="H45">
            <v>1266</v>
          </cell>
          <cell r="I45">
            <v>-17997</v>
          </cell>
          <cell r="J45">
            <v>567</v>
          </cell>
          <cell r="K45">
            <v>851</v>
          </cell>
          <cell r="L45">
            <v>521</v>
          </cell>
          <cell r="M45">
            <v>0</v>
          </cell>
          <cell r="N45">
            <v>0</v>
          </cell>
          <cell r="O45">
            <v>2805</v>
          </cell>
          <cell r="P45">
            <v>2805</v>
          </cell>
          <cell r="Q45">
            <v>0</v>
          </cell>
          <cell r="R45">
            <v>2805</v>
          </cell>
        </row>
        <row r="46">
          <cell r="A46">
            <v>100000259</v>
          </cell>
          <cell r="B46" t="str">
            <v>100000259-ORO SC-300</v>
          </cell>
          <cell r="C46">
            <v>2476</v>
          </cell>
          <cell r="D46">
            <v>3725</v>
          </cell>
          <cell r="E46">
            <v>6763</v>
          </cell>
          <cell r="F46">
            <v>9094</v>
          </cell>
          <cell r="G46">
            <v>5379</v>
          </cell>
          <cell r="H46">
            <v>19605</v>
          </cell>
          <cell r="I46">
            <v>7241</v>
          </cell>
          <cell r="J46">
            <v>2364</v>
          </cell>
          <cell r="K46">
            <v>2621</v>
          </cell>
          <cell r="L46">
            <v>7079</v>
          </cell>
          <cell r="M46">
            <v>0</v>
          </cell>
          <cell r="N46">
            <v>0</v>
          </cell>
          <cell r="O46">
            <v>66347</v>
          </cell>
          <cell r="P46">
            <v>66347</v>
          </cell>
          <cell r="Q46">
            <v>0</v>
          </cell>
          <cell r="R46">
            <v>66347</v>
          </cell>
        </row>
        <row r="47">
          <cell r="A47">
            <v>100000260</v>
          </cell>
          <cell r="B47" t="str">
            <v>100000260-OWEN SOUND SC-300</v>
          </cell>
          <cell r="C47">
            <v>3055</v>
          </cell>
          <cell r="D47">
            <v>9137</v>
          </cell>
          <cell r="E47">
            <v>6113</v>
          </cell>
          <cell r="F47">
            <v>4844</v>
          </cell>
          <cell r="G47">
            <v>3703</v>
          </cell>
          <cell r="H47">
            <v>3474</v>
          </cell>
          <cell r="I47">
            <v>2866</v>
          </cell>
          <cell r="J47">
            <v>237</v>
          </cell>
          <cell r="K47">
            <v>463</v>
          </cell>
          <cell r="L47">
            <v>2851</v>
          </cell>
          <cell r="M47">
            <v>0</v>
          </cell>
          <cell r="N47">
            <v>0</v>
          </cell>
          <cell r="O47">
            <v>36742</v>
          </cell>
          <cell r="P47">
            <v>36742</v>
          </cell>
          <cell r="Q47">
            <v>0</v>
          </cell>
          <cell r="R47">
            <v>36742</v>
          </cell>
        </row>
        <row r="48">
          <cell r="A48">
            <v>100000261</v>
          </cell>
          <cell r="B48" t="str">
            <v>100000261-PARRY SOUND SC-300</v>
          </cell>
          <cell r="C48">
            <v>19310</v>
          </cell>
          <cell r="D48">
            <v>16007</v>
          </cell>
          <cell r="E48">
            <v>17120</v>
          </cell>
          <cell r="F48">
            <v>7989</v>
          </cell>
          <cell r="G48">
            <v>14451</v>
          </cell>
          <cell r="H48">
            <v>5623</v>
          </cell>
          <cell r="I48">
            <v>18243</v>
          </cell>
          <cell r="J48">
            <v>6619</v>
          </cell>
          <cell r="K48">
            <v>7165</v>
          </cell>
          <cell r="L48">
            <v>7959</v>
          </cell>
          <cell r="M48">
            <v>0</v>
          </cell>
          <cell r="N48">
            <v>0</v>
          </cell>
          <cell r="O48">
            <v>120487</v>
          </cell>
          <cell r="P48">
            <v>120487</v>
          </cell>
          <cell r="Q48">
            <v>0</v>
          </cell>
          <cell r="R48">
            <v>120487</v>
          </cell>
        </row>
        <row r="49">
          <cell r="A49">
            <v>100000262</v>
          </cell>
          <cell r="B49" t="str">
            <v>100000262-PENETANG SC-300</v>
          </cell>
          <cell r="C49">
            <v>2755</v>
          </cell>
          <cell r="D49">
            <v>11567</v>
          </cell>
          <cell r="E49">
            <v>3375</v>
          </cell>
          <cell r="F49">
            <v>3686</v>
          </cell>
          <cell r="G49">
            <v>5355</v>
          </cell>
          <cell r="H49">
            <v>2882</v>
          </cell>
          <cell r="I49">
            <v>2164</v>
          </cell>
          <cell r="J49">
            <v>1625</v>
          </cell>
          <cell r="K49">
            <v>1411</v>
          </cell>
          <cell r="L49">
            <v>6488</v>
          </cell>
          <cell r="M49">
            <v>0</v>
          </cell>
          <cell r="N49">
            <v>0</v>
          </cell>
          <cell r="O49">
            <v>41308</v>
          </cell>
          <cell r="P49">
            <v>41308</v>
          </cell>
          <cell r="Q49">
            <v>1283</v>
          </cell>
          <cell r="R49">
            <v>40026</v>
          </cell>
        </row>
        <row r="50">
          <cell r="A50">
            <v>100000263</v>
          </cell>
          <cell r="B50" t="str">
            <v>100000263-PERTH SC-300</v>
          </cell>
          <cell r="C50">
            <v>6160</v>
          </cell>
          <cell r="D50">
            <v>27239</v>
          </cell>
          <cell r="E50">
            <v>15542</v>
          </cell>
          <cell r="F50">
            <v>18945</v>
          </cell>
          <cell r="G50">
            <v>12197</v>
          </cell>
          <cell r="H50">
            <v>9336</v>
          </cell>
          <cell r="I50">
            <v>8398</v>
          </cell>
          <cell r="J50">
            <v>4177</v>
          </cell>
          <cell r="K50">
            <v>5259</v>
          </cell>
          <cell r="L50">
            <v>8002</v>
          </cell>
          <cell r="M50">
            <v>0</v>
          </cell>
          <cell r="N50">
            <v>0</v>
          </cell>
          <cell r="O50">
            <v>115257</v>
          </cell>
          <cell r="P50">
            <v>115257</v>
          </cell>
          <cell r="Q50">
            <v>0</v>
          </cell>
          <cell r="R50">
            <v>115257</v>
          </cell>
        </row>
        <row r="51">
          <cell r="A51">
            <v>100000264</v>
          </cell>
          <cell r="B51" t="str">
            <v>100000264-PETERBOROUGH SC-300</v>
          </cell>
          <cell r="C51">
            <v>9532</v>
          </cell>
          <cell r="D51">
            <v>15428</v>
          </cell>
          <cell r="E51">
            <v>14992</v>
          </cell>
          <cell r="F51">
            <v>24545</v>
          </cell>
          <cell r="G51">
            <v>14176</v>
          </cell>
          <cell r="H51">
            <v>13069</v>
          </cell>
          <cell r="I51">
            <v>15053</v>
          </cell>
          <cell r="J51">
            <v>20467</v>
          </cell>
          <cell r="K51">
            <v>22077</v>
          </cell>
          <cell r="L51">
            <v>12932</v>
          </cell>
          <cell r="M51">
            <v>0</v>
          </cell>
          <cell r="N51">
            <v>0</v>
          </cell>
          <cell r="O51">
            <v>162270</v>
          </cell>
          <cell r="P51">
            <v>162270</v>
          </cell>
          <cell r="Q51">
            <v>0</v>
          </cell>
          <cell r="R51">
            <v>162270</v>
          </cell>
        </row>
        <row r="52">
          <cell r="A52">
            <v>100000265</v>
          </cell>
          <cell r="B52" t="str">
            <v>100000265-PETERBOROUGH ZONE-300</v>
          </cell>
          <cell r="C52">
            <v>2702</v>
          </cell>
          <cell r="D52">
            <v>333</v>
          </cell>
          <cell r="E52">
            <v>400</v>
          </cell>
          <cell r="F52">
            <v>-111</v>
          </cell>
          <cell r="G52">
            <v>400</v>
          </cell>
          <cell r="H52">
            <v>400</v>
          </cell>
          <cell r="I52">
            <v>-3724</v>
          </cell>
          <cell r="J52">
            <v>400</v>
          </cell>
          <cell r="K52">
            <v>400</v>
          </cell>
          <cell r="L52">
            <v>400</v>
          </cell>
          <cell r="M52">
            <v>0</v>
          </cell>
          <cell r="N52">
            <v>0</v>
          </cell>
          <cell r="O52">
            <v>1600</v>
          </cell>
          <cell r="P52">
            <v>1600</v>
          </cell>
          <cell r="Q52">
            <v>2201</v>
          </cell>
          <cell r="R52">
            <v>-601</v>
          </cell>
        </row>
        <row r="53">
          <cell r="A53">
            <v>100000266</v>
          </cell>
          <cell r="B53" t="str">
            <v>100000266-PICTON SC-300</v>
          </cell>
          <cell r="C53">
            <v>2201</v>
          </cell>
          <cell r="D53">
            <v>679</v>
          </cell>
          <cell r="E53">
            <v>1529</v>
          </cell>
          <cell r="F53">
            <v>2851</v>
          </cell>
          <cell r="G53">
            <v>911</v>
          </cell>
          <cell r="H53">
            <v>1077</v>
          </cell>
          <cell r="I53">
            <v>-1648</v>
          </cell>
          <cell r="J53">
            <v>930</v>
          </cell>
          <cell r="K53">
            <v>849</v>
          </cell>
          <cell r="L53">
            <v>50</v>
          </cell>
          <cell r="M53">
            <v>0</v>
          </cell>
          <cell r="N53">
            <v>0</v>
          </cell>
          <cell r="O53">
            <v>9429</v>
          </cell>
          <cell r="P53">
            <v>9429</v>
          </cell>
          <cell r="Q53">
            <v>0</v>
          </cell>
          <cell r="R53">
            <v>9429</v>
          </cell>
        </row>
        <row r="54">
          <cell r="A54">
            <v>100000267</v>
          </cell>
          <cell r="B54" t="str">
            <v>100000267-KIPLING WEST YARD (REMOTE COMM-300</v>
          </cell>
          <cell r="C54">
            <v>17621</v>
          </cell>
          <cell r="D54">
            <v>14119</v>
          </cell>
          <cell r="E54">
            <v>7281</v>
          </cell>
          <cell r="F54">
            <v>-6673</v>
          </cell>
          <cell r="G54">
            <v>-6569</v>
          </cell>
          <cell r="H54">
            <v>3138</v>
          </cell>
          <cell r="I54">
            <v>14356</v>
          </cell>
          <cell r="J54">
            <v>28137</v>
          </cell>
          <cell r="K54">
            <v>8446</v>
          </cell>
          <cell r="L54">
            <v>75946</v>
          </cell>
          <cell r="M54">
            <v>0</v>
          </cell>
          <cell r="N54">
            <v>0</v>
          </cell>
          <cell r="O54">
            <v>155801</v>
          </cell>
          <cell r="P54">
            <v>155801</v>
          </cell>
          <cell r="Q54">
            <v>0</v>
          </cell>
          <cell r="R54">
            <v>155801</v>
          </cell>
        </row>
        <row r="55">
          <cell r="A55">
            <v>100000268</v>
          </cell>
          <cell r="B55" t="str">
            <v>100000268-ROCKFORD POLE YARD &amp; SC-300</v>
          </cell>
          <cell r="C55">
            <v>19542</v>
          </cell>
          <cell r="D55">
            <v>17754</v>
          </cell>
          <cell r="E55">
            <v>29489</v>
          </cell>
          <cell r="F55">
            <v>30797</v>
          </cell>
          <cell r="G55">
            <v>9399</v>
          </cell>
          <cell r="H55">
            <v>21827</v>
          </cell>
          <cell r="I55">
            <v>11132</v>
          </cell>
          <cell r="J55">
            <v>7065</v>
          </cell>
          <cell r="K55">
            <v>5366</v>
          </cell>
          <cell r="L55">
            <v>9529</v>
          </cell>
          <cell r="M55">
            <v>0</v>
          </cell>
          <cell r="N55">
            <v>0</v>
          </cell>
          <cell r="O55">
            <v>161900</v>
          </cell>
          <cell r="P55">
            <v>161900</v>
          </cell>
          <cell r="Q55">
            <v>0</v>
          </cell>
          <cell r="R55">
            <v>161900</v>
          </cell>
        </row>
        <row r="56">
          <cell r="A56">
            <v>100000269</v>
          </cell>
          <cell r="B56" t="str">
            <v>100000269-SIMCOE SC-300</v>
          </cell>
          <cell r="C56">
            <v>15431</v>
          </cell>
          <cell r="D56">
            <v>1769</v>
          </cell>
          <cell r="E56">
            <v>17439</v>
          </cell>
          <cell r="F56">
            <v>16789</v>
          </cell>
          <cell r="G56">
            <v>11056</v>
          </cell>
          <cell r="H56">
            <v>6947</v>
          </cell>
          <cell r="I56">
            <v>11696</v>
          </cell>
          <cell r="J56">
            <v>9548</v>
          </cell>
          <cell r="K56">
            <v>8423</v>
          </cell>
          <cell r="L56">
            <v>11024</v>
          </cell>
          <cell r="M56">
            <v>0</v>
          </cell>
          <cell r="N56">
            <v>0</v>
          </cell>
          <cell r="O56">
            <v>110121</v>
          </cell>
          <cell r="P56">
            <v>110121</v>
          </cell>
          <cell r="Q56">
            <v>0</v>
          </cell>
          <cell r="R56">
            <v>110121</v>
          </cell>
        </row>
        <row r="57">
          <cell r="A57">
            <v>100000270</v>
          </cell>
          <cell r="B57" t="str">
            <v>100000270-SMITH FALLS SATELLITE-300</v>
          </cell>
          <cell r="C57">
            <v>1570</v>
          </cell>
          <cell r="D57">
            <v>4558</v>
          </cell>
          <cell r="E57">
            <v>3855</v>
          </cell>
          <cell r="F57">
            <v>3020</v>
          </cell>
          <cell r="G57">
            <v>2085</v>
          </cell>
          <cell r="H57">
            <v>7600</v>
          </cell>
          <cell r="I57">
            <v>3029</v>
          </cell>
          <cell r="J57">
            <v>5140</v>
          </cell>
          <cell r="K57">
            <v>4714</v>
          </cell>
          <cell r="L57">
            <v>3874</v>
          </cell>
          <cell r="M57">
            <v>0</v>
          </cell>
          <cell r="N57">
            <v>0</v>
          </cell>
          <cell r="O57">
            <v>39444</v>
          </cell>
          <cell r="P57">
            <v>39444</v>
          </cell>
          <cell r="Q57">
            <v>0</v>
          </cell>
          <cell r="R57">
            <v>39444</v>
          </cell>
        </row>
        <row r="58">
          <cell r="A58">
            <v>100000273</v>
          </cell>
          <cell r="B58" t="str">
            <v>100000273-SUDBURY SC-300</v>
          </cell>
          <cell r="C58">
            <v>14214</v>
          </cell>
          <cell r="D58">
            <v>23324</v>
          </cell>
          <cell r="E58">
            <v>17817</v>
          </cell>
          <cell r="F58">
            <v>22092</v>
          </cell>
          <cell r="G58">
            <v>21472</v>
          </cell>
          <cell r="H58">
            <v>12800</v>
          </cell>
          <cell r="I58">
            <v>6672</v>
          </cell>
          <cell r="J58">
            <v>25634</v>
          </cell>
          <cell r="K58">
            <v>4275</v>
          </cell>
          <cell r="L58">
            <v>14911</v>
          </cell>
          <cell r="M58">
            <v>0</v>
          </cell>
          <cell r="N58">
            <v>0</v>
          </cell>
          <cell r="O58">
            <v>163212</v>
          </cell>
          <cell r="P58">
            <v>163212</v>
          </cell>
          <cell r="Q58">
            <v>1212</v>
          </cell>
          <cell r="R58">
            <v>162000</v>
          </cell>
        </row>
        <row r="59">
          <cell r="A59">
            <v>100000274</v>
          </cell>
          <cell r="B59" t="str">
            <v>100000274-SUNNIDALE INFORMATION CENTRE-300</v>
          </cell>
          <cell r="C59">
            <v>33</v>
          </cell>
          <cell r="D59">
            <v>0</v>
          </cell>
          <cell r="E59">
            <v>33</v>
          </cell>
          <cell r="F59">
            <v>33</v>
          </cell>
          <cell r="G59">
            <v>33</v>
          </cell>
          <cell r="H59">
            <v>77</v>
          </cell>
          <cell r="I59">
            <v>33</v>
          </cell>
          <cell r="J59">
            <v>33</v>
          </cell>
          <cell r="K59">
            <v>283</v>
          </cell>
          <cell r="L59">
            <v>81</v>
          </cell>
          <cell r="M59">
            <v>0</v>
          </cell>
          <cell r="N59">
            <v>0</v>
          </cell>
          <cell r="O59">
            <v>640</v>
          </cell>
          <cell r="P59">
            <v>640</v>
          </cell>
          <cell r="Q59">
            <v>0</v>
          </cell>
          <cell r="R59">
            <v>640</v>
          </cell>
        </row>
        <row r="60">
          <cell r="A60">
            <v>100000275</v>
          </cell>
          <cell r="B60" t="str">
            <v>100000275-THUNDER BAY SC- 205 BURWOOD-300</v>
          </cell>
          <cell r="C60">
            <v>9489</v>
          </cell>
          <cell r="D60">
            <v>11072</v>
          </cell>
          <cell r="E60">
            <v>7445</v>
          </cell>
          <cell r="F60">
            <v>5997</v>
          </cell>
          <cell r="G60">
            <v>5030</v>
          </cell>
          <cell r="H60">
            <v>905</v>
          </cell>
          <cell r="I60">
            <v>-37706</v>
          </cell>
          <cell r="J60">
            <v>7382</v>
          </cell>
          <cell r="K60">
            <v>567</v>
          </cell>
          <cell r="L60">
            <v>3543</v>
          </cell>
          <cell r="M60">
            <v>0</v>
          </cell>
          <cell r="N60">
            <v>0</v>
          </cell>
          <cell r="O60">
            <v>13723</v>
          </cell>
          <cell r="P60">
            <v>13723</v>
          </cell>
          <cell r="Q60">
            <v>0</v>
          </cell>
          <cell r="R60">
            <v>13723</v>
          </cell>
        </row>
        <row r="61">
          <cell r="A61">
            <v>100000277</v>
          </cell>
          <cell r="B61" t="str">
            <v>100000277-GOULBOURN TRANS&amp;STNS PRJ-EAST-300</v>
          </cell>
          <cell r="C61">
            <v>2145</v>
          </cell>
          <cell r="D61">
            <v>3689</v>
          </cell>
          <cell r="E61">
            <v>2814</v>
          </cell>
          <cell r="F61">
            <v>3345</v>
          </cell>
          <cell r="G61">
            <v>0</v>
          </cell>
          <cell r="H61">
            <v>1267</v>
          </cell>
          <cell r="I61">
            <v>1857</v>
          </cell>
          <cell r="J61">
            <v>2966</v>
          </cell>
          <cell r="K61">
            <v>3355</v>
          </cell>
          <cell r="L61">
            <v>4677</v>
          </cell>
          <cell r="M61">
            <v>0</v>
          </cell>
          <cell r="N61">
            <v>0</v>
          </cell>
          <cell r="O61">
            <v>26115</v>
          </cell>
          <cell r="P61">
            <v>26115</v>
          </cell>
          <cell r="Q61">
            <v>0</v>
          </cell>
          <cell r="R61">
            <v>26115</v>
          </cell>
        </row>
        <row r="62">
          <cell r="A62">
            <v>100000278</v>
          </cell>
          <cell r="B62" t="str">
            <v>100000278-TWEED SC-300</v>
          </cell>
          <cell r="C62">
            <v>15499</v>
          </cell>
          <cell r="D62">
            <v>19760</v>
          </cell>
          <cell r="E62">
            <v>14714</v>
          </cell>
          <cell r="F62">
            <v>24882</v>
          </cell>
          <cell r="G62">
            <v>42427</v>
          </cell>
          <cell r="H62">
            <v>15538</v>
          </cell>
          <cell r="I62">
            <v>17144</v>
          </cell>
          <cell r="J62">
            <v>8528</v>
          </cell>
          <cell r="K62">
            <v>3965</v>
          </cell>
          <cell r="L62">
            <v>9122</v>
          </cell>
          <cell r="M62">
            <v>0</v>
          </cell>
          <cell r="N62">
            <v>0</v>
          </cell>
          <cell r="O62">
            <v>171579</v>
          </cell>
          <cell r="P62">
            <v>171579</v>
          </cell>
          <cell r="Q62">
            <v>0</v>
          </cell>
          <cell r="R62">
            <v>171579</v>
          </cell>
        </row>
        <row r="63">
          <cell r="A63">
            <v>100000279</v>
          </cell>
          <cell r="B63" t="str">
            <v>100000279-VANLEEK HILL SC INS PY-300</v>
          </cell>
          <cell r="C63">
            <v>7441</v>
          </cell>
          <cell r="D63">
            <v>2049</v>
          </cell>
          <cell r="E63">
            <v>6199</v>
          </cell>
          <cell r="F63">
            <v>9663</v>
          </cell>
          <cell r="G63">
            <v>3410</v>
          </cell>
          <cell r="H63">
            <v>5775</v>
          </cell>
          <cell r="I63">
            <v>2393</v>
          </cell>
          <cell r="J63">
            <v>2449</v>
          </cell>
          <cell r="K63">
            <v>1412</v>
          </cell>
          <cell r="L63">
            <v>2717</v>
          </cell>
          <cell r="M63">
            <v>0</v>
          </cell>
          <cell r="N63">
            <v>0</v>
          </cell>
          <cell r="O63">
            <v>43508</v>
          </cell>
          <cell r="P63">
            <v>43508</v>
          </cell>
          <cell r="Q63">
            <v>0</v>
          </cell>
          <cell r="R63">
            <v>43508</v>
          </cell>
        </row>
        <row r="64">
          <cell r="A64">
            <v>100000280</v>
          </cell>
          <cell r="B64" t="str">
            <v>100000280-WALKERTON SC-300</v>
          </cell>
          <cell r="C64">
            <v>7885</v>
          </cell>
          <cell r="D64">
            <v>13492</v>
          </cell>
          <cell r="E64">
            <v>13262</v>
          </cell>
          <cell r="F64">
            <v>11379</v>
          </cell>
          <cell r="G64">
            <v>9770</v>
          </cell>
          <cell r="H64">
            <v>10490</v>
          </cell>
          <cell r="I64">
            <v>15912</v>
          </cell>
          <cell r="J64">
            <v>6245</v>
          </cell>
          <cell r="K64">
            <v>2380</v>
          </cell>
          <cell r="L64">
            <v>6023</v>
          </cell>
          <cell r="M64">
            <v>0</v>
          </cell>
          <cell r="N64">
            <v>0</v>
          </cell>
          <cell r="O64">
            <v>96839</v>
          </cell>
          <cell r="P64">
            <v>96839</v>
          </cell>
          <cell r="Q64">
            <v>0</v>
          </cell>
          <cell r="R64">
            <v>96839</v>
          </cell>
        </row>
        <row r="65">
          <cell r="A65">
            <v>100000281</v>
          </cell>
          <cell r="B65" t="str">
            <v>100000281-WARREN SC-300</v>
          </cell>
          <cell r="C65">
            <v>812</v>
          </cell>
          <cell r="D65">
            <v>2146</v>
          </cell>
          <cell r="E65">
            <v>-2022</v>
          </cell>
          <cell r="F65">
            <v>-316</v>
          </cell>
          <cell r="G65">
            <v>212</v>
          </cell>
          <cell r="H65">
            <v>-119</v>
          </cell>
          <cell r="I65">
            <v>-806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</v>
          </cell>
          <cell r="P65">
            <v>-93</v>
          </cell>
          <cell r="Q65">
            <v>86</v>
          </cell>
          <cell r="R65">
            <v>-178</v>
          </cell>
        </row>
        <row r="66">
          <cell r="A66">
            <v>200000009</v>
          </cell>
          <cell r="B66" t="str">
            <v>200000009-NEWMARKET SC NORBETT DR-300</v>
          </cell>
          <cell r="C66">
            <v>8875</v>
          </cell>
          <cell r="D66">
            <v>12467</v>
          </cell>
          <cell r="E66">
            <v>9918</v>
          </cell>
          <cell r="F66">
            <v>9918</v>
          </cell>
          <cell r="G66">
            <v>11303</v>
          </cell>
          <cell r="H66">
            <v>9941</v>
          </cell>
          <cell r="I66">
            <v>10168</v>
          </cell>
          <cell r="J66">
            <v>8401</v>
          </cell>
          <cell r="K66">
            <v>8401</v>
          </cell>
          <cell r="L66">
            <v>10100</v>
          </cell>
          <cell r="M66">
            <v>0</v>
          </cell>
          <cell r="N66">
            <v>0</v>
          </cell>
          <cell r="O66">
            <v>99493</v>
          </cell>
          <cell r="P66">
            <v>99493</v>
          </cell>
          <cell r="Q66">
            <v>0</v>
          </cell>
          <cell r="R66">
            <v>99493</v>
          </cell>
        </row>
        <row r="67">
          <cell r="A67">
            <v>200000041</v>
          </cell>
          <cell r="B67" t="str">
            <v>200000041-THOROLD SC MEU LEASED-300</v>
          </cell>
          <cell r="C67">
            <v>5827</v>
          </cell>
          <cell r="D67">
            <v>10657</v>
          </cell>
          <cell r="E67">
            <v>7966</v>
          </cell>
          <cell r="F67">
            <v>7960</v>
          </cell>
          <cell r="G67">
            <v>10704</v>
          </cell>
          <cell r="H67">
            <v>3402</v>
          </cell>
          <cell r="I67">
            <v>6294</v>
          </cell>
          <cell r="J67">
            <v>5756</v>
          </cell>
          <cell r="K67">
            <v>2960</v>
          </cell>
          <cell r="L67">
            <v>4011</v>
          </cell>
          <cell r="M67">
            <v>0</v>
          </cell>
          <cell r="N67">
            <v>0</v>
          </cell>
          <cell r="O67">
            <v>65537</v>
          </cell>
          <cell r="P67">
            <v>65537</v>
          </cell>
          <cell r="Q67">
            <v>0</v>
          </cell>
          <cell r="R67">
            <v>65537</v>
          </cell>
        </row>
        <row r="68">
          <cell r="A68">
            <v>200000042</v>
          </cell>
          <cell r="B68" t="str">
            <v>200000042-WEST LORNE SC MEU OWNED-300</v>
          </cell>
          <cell r="C68">
            <v>385</v>
          </cell>
          <cell r="D68">
            <v>23</v>
          </cell>
          <cell r="E68">
            <v>862</v>
          </cell>
          <cell r="F68">
            <v>377</v>
          </cell>
          <cell r="G68">
            <v>423</v>
          </cell>
          <cell r="H68">
            <v>236</v>
          </cell>
          <cell r="I68">
            <v>-1921</v>
          </cell>
          <cell r="J68">
            <v>31</v>
          </cell>
          <cell r="K68">
            <v>220</v>
          </cell>
          <cell r="L68">
            <v>291</v>
          </cell>
          <cell r="M68">
            <v>0</v>
          </cell>
          <cell r="N68">
            <v>0</v>
          </cell>
          <cell r="O68">
            <v>927</v>
          </cell>
          <cell r="P68">
            <v>927</v>
          </cell>
          <cell r="Q68">
            <v>0</v>
          </cell>
          <cell r="R68">
            <v>927</v>
          </cell>
        </row>
        <row r="69">
          <cell r="A69">
            <v>200000043</v>
          </cell>
          <cell r="B69" t="str">
            <v>200000043-ARNPRIOR SC MEU OWNED-300</v>
          </cell>
          <cell r="C69">
            <v>1408</v>
          </cell>
          <cell r="D69">
            <v>-4</v>
          </cell>
          <cell r="E69">
            <v>2397</v>
          </cell>
          <cell r="F69">
            <v>0</v>
          </cell>
          <cell r="G69">
            <v>0</v>
          </cell>
          <cell r="H69">
            <v>175</v>
          </cell>
          <cell r="I69">
            <v>1305</v>
          </cell>
          <cell r="J69">
            <v>219</v>
          </cell>
          <cell r="K69">
            <v>0</v>
          </cell>
          <cell r="L69">
            <v>4032</v>
          </cell>
          <cell r="M69">
            <v>0</v>
          </cell>
          <cell r="N69">
            <v>0</v>
          </cell>
          <cell r="O69">
            <v>9531</v>
          </cell>
          <cell r="P69">
            <v>9531</v>
          </cell>
          <cell r="Q69">
            <v>0</v>
          </cell>
          <cell r="R69">
            <v>9531</v>
          </cell>
        </row>
        <row r="70">
          <cell r="A70">
            <v>200000044</v>
          </cell>
          <cell r="B70" t="str">
            <v>200000044-CLARENCE ROCKLAND MEU OWNED-300</v>
          </cell>
          <cell r="C70">
            <v>5008</v>
          </cell>
          <cell r="D70">
            <v>503</v>
          </cell>
          <cell r="E70">
            <v>2664</v>
          </cell>
          <cell r="F70">
            <v>1607</v>
          </cell>
          <cell r="G70">
            <v>3309</v>
          </cell>
          <cell r="H70">
            <v>753</v>
          </cell>
          <cell r="I70">
            <v>4650</v>
          </cell>
          <cell r="J70">
            <v>918</v>
          </cell>
          <cell r="K70">
            <v>855</v>
          </cell>
          <cell r="L70">
            <v>1234</v>
          </cell>
          <cell r="M70">
            <v>0</v>
          </cell>
          <cell r="N70">
            <v>0</v>
          </cell>
          <cell r="O70">
            <v>21501</v>
          </cell>
          <cell r="P70">
            <v>21501</v>
          </cell>
          <cell r="Q70">
            <v>0</v>
          </cell>
          <cell r="R70">
            <v>21501</v>
          </cell>
        </row>
        <row r="71">
          <cell r="A71">
            <v>200000064</v>
          </cell>
          <cell r="B71" t="str">
            <v>200000064-LINDSAY SERVICE CENTRE MEU-300</v>
          </cell>
          <cell r="C71">
            <v>13211</v>
          </cell>
          <cell r="D71">
            <v>7218</v>
          </cell>
          <cell r="E71">
            <v>9800</v>
          </cell>
          <cell r="F71">
            <v>13767</v>
          </cell>
          <cell r="G71">
            <v>13843</v>
          </cell>
          <cell r="H71">
            <v>8412</v>
          </cell>
          <cell r="I71">
            <v>17088</v>
          </cell>
          <cell r="J71">
            <v>4065</v>
          </cell>
          <cell r="K71">
            <v>2406</v>
          </cell>
          <cell r="L71">
            <v>2903</v>
          </cell>
          <cell r="M71">
            <v>0</v>
          </cell>
          <cell r="N71">
            <v>0</v>
          </cell>
          <cell r="O71">
            <v>92714</v>
          </cell>
          <cell r="P71">
            <v>92714</v>
          </cell>
          <cell r="Q71">
            <v>0</v>
          </cell>
          <cell r="R71">
            <v>92714</v>
          </cell>
        </row>
        <row r="72">
          <cell r="A72">
            <v>200000065</v>
          </cell>
          <cell r="B72" t="str">
            <v>200000065-SMITH FALLS MEU-300</v>
          </cell>
          <cell r="C72">
            <v>967</v>
          </cell>
          <cell r="D72">
            <v>218</v>
          </cell>
          <cell r="E72">
            <v>-7</v>
          </cell>
          <cell r="F72">
            <v>61</v>
          </cell>
          <cell r="G72">
            <v>240</v>
          </cell>
          <cell r="H72">
            <v>20</v>
          </cell>
          <cell r="I72">
            <v>-1371</v>
          </cell>
          <cell r="J72">
            <v>1534</v>
          </cell>
          <cell r="K72">
            <v>230</v>
          </cell>
          <cell r="L72">
            <v>125</v>
          </cell>
          <cell r="M72">
            <v>0</v>
          </cell>
          <cell r="N72">
            <v>0</v>
          </cell>
          <cell r="O72">
            <v>2016</v>
          </cell>
          <cell r="P72">
            <v>2016</v>
          </cell>
          <cell r="Q72">
            <v>641</v>
          </cell>
          <cell r="R72">
            <v>1376</v>
          </cell>
        </row>
        <row r="73">
          <cell r="A73">
            <v>200000066</v>
          </cell>
          <cell r="B73" t="str">
            <v>200000066-NAPANEE SERVICE CENTRE MEU-300</v>
          </cell>
          <cell r="C73">
            <v>1930</v>
          </cell>
          <cell r="D73">
            <v>681</v>
          </cell>
          <cell r="E73">
            <v>4425</v>
          </cell>
          <cell r="F73">
            <v>3826</v>
          </cell>
          <cell r="G73">
            <v>1376</v>
          </cell>
          <cell r="H73">
            <v>1394</v>
          </cell>
          <cell r="I73">
            <v>1346</v>
          </cell>
          <cell r="J73">
            <v>1097</v>
          </cell>
          <cell r="K73">
            <v>449</v>
          </cell>
          <cell r="L73">
            <v>1026</v>
          </cell>
          <cell r="M73">
            <v>0</v>
          </cell>
          <cell r="N73">
            <v>0</v>
          </cell>
          <cell r="O73">
            <v>17551</v>
          </cell>
          <cell r="P73">
            <v>17551</v>
          </cell>
          <cell r="Q73">
            <v>0</v>
          </cell>
          <cell r="R73">
            <v>17551</v>
          </cell>
        </row>
        <row r="74">
          <cell r="A74">
            <v>200000067</v>
          </cell>
          <cell r="B74" t="str">
            <v>200000067-NAPANEE MEU-300</v>
          </cell>
          <cell r="C74">
            <v>44</v>
          </cell>
          <cell r="D74">
            <v>-1</v>
          </cell>
          <cell r="E74">
            <v>54</v>
          </cell>
          <cell r="F74">
            <v>900</v>
          </cell>
          <cell r="G74">
            <v>463</v>
          </cell>
          <cell r="H74">
            <v>539</v>
          </cell>
          <cell r="I74">
            <v>-1948</v>
          </cell>
          <cell r="J74">
            <v>91</v>
          </cell>
          <cell r="K74">
            <v>51</v>
          </cell>
          <cell r="L74">
            <v>452</v>
          </cell>
          <cell r="M74">
            <v>0</v>
          </cell>
          <cell r="N74">
            <v>0</v>
          </cell>
          <cell r="O74">
            <v>646</v>
          </cell>
          <cell r="P74">
            <v>646</v>
          </cell>
          <cell r="Q74">
            <v>0</v>
          </cell>
          <cell r="R74">
            <v>646</v>
          </cell>
        </row>
        <row r="75">
          <cell r="A75">
            <v>200000068</v>
          </cell>
          <cell r="B75" t="str">
            <v>200000068-NIPIGON MEU-300</v>
          </cell>
          <cell r="C75">
            <v>3010</v>
          </cell>
          <cell r="D75">
            <v>3422</v>
          </cell>
          <cell r="E75">
            <v>4352</v>
          </cell>
          <cell r="F75">
            <v>4475</v>
          </cell>
          <cell r="G75">
            <v>4334</v>
          </cell>
          <cell r="H75">
            <v>2304</v>
          </cell>
          <cell r="I75">
            <v>-19292</v>
          </cell>
          <cell r="J75">
            <v>3865</v>
          </cell>
          <cell r="K75">
            <v>3561</v>
          </cell>
          <cell r="L75">
            <v>2904</v>
          </cell>
          <cell r="M75">
            <v>0</v>
          </cell>
          <cell r="N75">
            <v>0</v>
          </cell>
          <cell r="O75">
            <v>12935</v>
          </cell>
          <cell r="P75">
            <v>12935</v>
          </cell>
          <cell r="Q75">
            <v>0</v>
          </cell>
          <cell r="R75">
            <v>12935</v>
          </cell>
        </row>
        <row r="76">
          <cell r="A76">
            <v>200000071</v>
          </cell>
          <cell r="B76" t="str">
            <v>200000071-TIMMINS GARAGE-300</v>
          </cell>
          <cell r="C76">
            <v>4734</v>
          </cell>
          <cell r="D76">
            <v>6011</v>
          </cell>
          <cell r="E76">
            <v>5174</v>
          </cell>
          <cell r="F76">
            <v>11028</v>
          </cell>
          <cell r="G76">
            <v>5458</v>
          </cell>
          <cell r="H76">
            <v>5466</v>
          </cell>
          <cell r="I76">
            <v>5941</v>
          </cell>
          <cell r="J76">
            <v>5792</v>
          </cell>
          <cell r="K76">
            <v>5204</v>
          </cell>
          <cell r="L76">
            <v>5482</v>
          </cell>
          <cell r="M76">
            <v>0</v>
          </cell>
          <cell r="N76">
            <v>0</v>
          </cell>
          <cell r="O76">
            <v>60290</v>
          </cell>
          <cell r="P76">
            <v>60290</v>
          </cell>
          <cell r="Q76">
            <v>0</v>
          </cell>
          <cell r="R76">
            <v>60290</v>
          </cell>
        </row>
        <row r="77">
          <cell r="A77">
            <v>200000079</v>
          </cell>
          <cell r="B77" t="str">
            <v>200000079-QUINTE WEST SC-300</v>
          </cell>
          <cell r="C77">
            <v>4254</v>
          </cell>
          <cell r="D77">
            <v>4254</v>
          </cell>
          <cell r="E77">
            <v>4254</v>
          </cell>
          <cell r="F77">
            <v>4254</v>
          </cell>
          <cell r="G77">
            <v>4254</v>
          </cell>
          <cell r="H77">
            <v>4254</v>
          </cell>
          <cell r="I77">
            <v>4254</v>
          </cell>
          <cell r="J77">
            <v>4254</v>
          </cell>
          <cell r="K77">
            <v>4254</v>
          </cell>
          <cell r="L77">
            <v>4254</v>
          </cell>
          <cell r="M77">
            <v>0</v>
          </cell>
          <cell r="N77">
            <v>0</v>
          </cell>
          <cell r="O77">
            <v>42540</v>
          </cell>
          <cell r="P77">
            <v>42540</v>
          </cell>
          <cell r="Q77">
            <v>0</v>
          </cell>
          <cell r="R77">
            <v>42540</v>
          </cell>
        </row>
        <row r="78">
          <cell r="A78">
            <v>200000086</v>
          </cell>
          <cell r="B78" t="str">
            <v>200000086-NIPIGON SC LEASED-300</v>
          </cell>
          <cell r="C78">
            <v>1400</v>
          </cell>
          <cell r="D78">
            <v>1400</v>
          </cell>
          <cell r="E78">
            <v>1400</v>
          </cell>
          <cell r="F78">
            <v>4109</v>
          </cell>
          <cell r="G78">
            <v>1400</v>
          </cell>
          <cell r="H78">
            <v>1400</v>
          </cell>
          <cell r="I78">
            <v>1400</v>
          </cell>
          <cell r="J78">
            <v>1400</v>
          </cell>
          <cell r="K78">
            <v>1400</v>
          </cell>
          <cell r="L78">
            <v>1400</v>
          </cell>
          <cell r="M78">
            <v>0</v>
          </cell>
          <cell r="N78">
            <v>0</v>
          </cell>
          <cell r="O78">
            <v>16709</v>
          </cell>
          <cell r="P78">
            <v>16709</v>
          </cell>
          <cell r="Q78">
            <v>0</v>
          </cell>
          <cell r="R78">
            <v>16709</v>
          </cell>
        </row>
        <row r="79">
          <cell r="A79">
            <v>200000087</v>
          </cell>
          <cell r="B79" t="str">
            <v>200000087-CAMPBELLFORD MEU SC-300</v>
          </cell>
          <cell r="C79">
            <v>5504</v>
          </cell>
          <cell r="D79">
            <v>1823</v>
          </cell>
          <cell r="E79">
            <v>3600</v>
          </cell>
          <cell r="F79">
            <v>2944</v>
          </cell>
          <cell r="G79">
            <v>2547</v>
          </cell>
          <cell r="H79">
            <v>6160</v>
          </cell>
          <cell r="I79">
            <v>11712</v>
          </cell>
          <cell r="J79">
            <v>6037</v>
          </cell>
          <cell r="K79">
            <v>21327</v>
          </cell>
          <cell r="L79">
            <v>4972</v>
          </cell>
          <cell r="M79">
            <v>0</v>
          </cell>
          <cell r="N79">
            <v>0</v>
          </cell>
          <cell r="O79">
            <v>66626</v>
          </cell>
          <cell r="P79">
            <v>66626</v>
          </cell>
          <cell r="Q79">
            <v>0</v>
          </cell>
          <cell r="R79">
            <v>66626</v>
          </cell>
        </row>
        <row r="80">
          <cell r="A80">
            <v>200000088</v>
          </cell>
          <cell r="B80" t="str">
            <v>200000088-PICTON SC MEU-300</v>
          </cell>
          <cell r="C80">
            <v>16920</v>
          </cell>
          <cell r="D80">
            <v>4617</v>
          </cell>
          <cell r="E80">
            <v>5118</v>
          </cell>
          <cell r="F80">
            <v>14996</v>
          </cell>
          <cell r="G80">
            <v>11193</v>
          </cell>
          <cell r="H80">
            <v>11825</v>
          </cell>
          <cell r="I80">
            <v>4806</v>
          </cell>
          <cell r="J80">
            <v>1815</v>
          </cell>
          <cell r="K80">
            <v>7513</v>
          </cell>
          <cell r="L80">
            <v>2649</v>
          </cell>
          <cell r="M80">
            <v>0</v>
          </cell>
          <cell r="N80">
            <v>0</v>
          </cell>
          <cell r="O80">
            <v>81453</v>
          </cell>
          <cell r="P80">
            <v>81453</v>
          </cell>
          <cell r="Q80">
            <v>0</v>
          </cell>
          <cell r="R80">
            <v>81453</v>
          </cell>
        </row>
        <row r="81">
          <cell r="A81">
            <v>200000089</v>
          </cell>
          <cell r="B81" t="str">
            <v>200000089-PICTON OFFICE MEU-300</v>
          </cell>
          <cell r="C81">
            <v>1794</v>
          </cell>
          <cell r="D81">
            <v>29</v>
          </cell>
          <cell r="E81">
            <v>1813</v>
          </cell>
          <cell r="F81">
            <v>572</v>
          </cell>
          <cell r="G81">
            <v>1426</v>
          </cell>
          <cell r="H81">
            <v>0</v>
          </cell>
          <cell r="I81">
            <v>-4986</v>
          </cell>
          <cell r="J81">
            <v>72</v>
          </cell>
          <cell r="K81">
            <v>72</v>
          </cell>
          <cell r="L81">
            <v>565</v>
          </cell>
          <cell r="M81">
            <v>0</v>
          </cell>
          <cell r="N81">
            <v>0</v>
          </cell>
          <cell r="O81">
            <v>1358</v>
          </cell>
          <cell r="P81">
            <v>1358</v>
          </cell>
          <cell r="Q81">
            <v>0</v>
          </cell>
          <cell r="R81">
            <v>1358</v>
          </cell>
        </row>
        <row r="82">
          <cell r="A82">
            <v>300000509</v>
          </cell>
          <cell r="B82" t="str">
            <v>300000509-140 ALLSTATE PARKWAY-300</v>
          </cell>
          <cell r="C82">
            <v>28973</v>
          </cell>
          <cell r="D82">
            <v>9126</v>
          </cell>
          <cell r="E82">
            <v>-127859</v>
          </cell>
          <cell r="F82">
            <v>706</v>
          </cell>
          <cell r="G82">
            <v>1174</v>
          </cell>
          <cell r="H82">
            <v>7151</v>
          </cell>
          <cell r="I82">
            <v>-1174</v>
          </cell>
          <cell r="J82">
            <v>0</v>
          </cell>
          <cell r="K82">
            <v>6210</v>
          </cell>
          <cell r="L82">
            <v>0</v>
          </cell>
          <cell r="M82">
            <v>0</v>
          </cell>
          <cell r="N82">
            <v>0</v>
          </cell>
          <cell r="O82">
            <v>-75693</v>
          </cell>
          <cell r="P82">
            <v>-75693</v>
          </cell>
          <cell r="Q82">
            <v>0</v>
          </cell>
          <cell r="R82">
            <v>-75693</v>
          </cell>
        </row>
        <row r="83">
          <cell r="A83">
            <v>300000511</v>
          </cell>
          <cell r="B83" t="str">
            <v>300000511-81 THE EAST MALL-300</v>
          </cell>
          <cell r="C83">
            <v>20110</v>
          </cell>
          <cell r="D83">
            <v>9082</v>
          </cell>
          <cell r="E83">
            <v>0</v>
          </cell>
          <cell r="F83">
            <v>60265</v>
          </cell>
          <cell r="G83">
            <v>7171</v>
          </cell>
          <cell r="H83">
            <v>1600</v>
          </cell>
          <cell r="I83">
            <v>829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99057</v>
          </cell>
          <cell r="P83">
            <v>99057</v>
          </cell>
          <cell r="Q83">
            <v>0</v>
          </cell>
          <cell r="R83">
            <v>99057</v>
          </cell>
        </row>
        <row r="84">
          <cell r="A84">
            <v>300000513</v>
          </cell>
          <cell r="B84" t="str">
            <v>300000513-ALLISTON OC-300</v>
          </cell>
          <cell r="C84">
            <v>11351</v>
          </cell>
          <cell r="D84">
            <v>13686</v>
          </cell>
          <cell r="E84">
            <v>18707</v>
          </cell>
          <cell r="F84">
            <v>19018</v>
          </cell>
          <cell r="G84">
            <v>19432</v>
          </cell>
          <cell r="H84">
            <v>12947</v>
          </cell>
          <cell r="I84">
            <v>15325</v>
          </cell>
          <cell r="J84">
            <v>18751</v>
          </cell>
          <cell r="K84">
            <v>10059</v>
          </cell>
          <cell r="L84">
            <v>14218</v>
          </cell>
          <cell r="M84">
            <v>0</v>
          </cell>
          <cell r="N84">
            <v>0</v>
          </cell>
          <cell r="O84">
            <v>153493</v>
          </cell>
          <cell r="P84">
            <v>153493</v>
          </cell>
          <cell r="Q84">
            <v>0</v>
          </cell>
          <cell r="R84">
            <v>153493</v>
          </cell>
        </row>
        <row r="85">
          <cell r="A85">
            <v>300000516</v>
          </cell>
          <cell r="B85" t="str">
            <v>300000516-BELLEVILLE REPAIR GARAGE-300</v>
          </cell>
          <cell r="C85">
            <v>14998</v>
          </cell>
          <cell r="D85">
            <v>10343</v>
          </cell>
          <cell r="E85">
            <v>9710</v>
          </cell>
          <cell r="F85">
            <v>7266</v>
          </cell>
          <cell r="G85">
            <v>6270</v>
          </cell>
          <cell r="H85">
            <v>8836</v>
          </cell>
          <cell r="I85">
            <v>9663</v>
          </cell>
          <cell r="J85">
            <v>7820</v>
          </cell>
          <cell r="K85">
            <v>5646</v>
          </cell>
          <cell r="L85">
            <v>7102</v>
          </cell>
          <cell r="M85">
            <v>0</v>
          </cell>
          <cell r="N85">
            <v>0</v>
          </cell>
          <cell r="O85">
            <v>87653</v>
          </cell>
          <cell r="P85">
            <v>87653</v>
          </cell>
          <cell r="Q85">
            <v>0</v>
          </cell>
          <cell r="R85">
            <v>87653</v>
          </cell>
        </row>
        <row r="86">
          <cell r="A86">
            <v>300000517</v>
          </cell>
          <cell r="B86" t="str">
            <v>300000517-BELLEVILLE TRAVELLING LN CREW-300</v>
          </cell>
          <cell r="C86">
            <v>17278</v>
          </cell>
          <cell r="D86">
            <v>24601</v>
          </cell>
          <cell r="E86">
            <v>16048</v>
          </cell>
          <cell r="F86">
            <v>13124</v>
          </cell>
          <cell r="G86">
            <v>7924</v>
          </cell>
          <cell r="H86">
            <v>6231</v>
          </cell>
          <cell r="I86">
            <v>18171</v>
          </cell>
          <cell r="J86">
            <v>6675</v>
          </cell>
          <cell r="K86">
            <v>7529</v>
          </cell>
          <cell r="L86">
            <v>8293</v>
          </cell>
          <cell r="M86">
            <v>0</v>
          </cell>
          <cell r="N86">
            <v>0</v>
          </cell>
          <cell r="O86">
            <v>125873</v>
          </cell>
          <cell r="P86">
            <v>125873</v>
          </cell>
          <cell r="Q86">
            <v>0</v>
          </cell>
          <cell r="R86">
            <v>125873</v>
          </cell>
        </row>
        <row r="87">
          <cell r="A87">
            <v>300000520</v>
          </cell>
          <cell r="B87" t="str">
            <v>300000520-RENTAL TOOLS - LOGISTICS-300</v>
          </cell>
          <cell r="C87">
            <v>15418</v>
          </cell>
          <cell r="D87">
            <v>13803</v>
          </cell>
          <cell r="E87">
            <v>14902</v>
          </cell>
          <cell r="F87">
            <v>14915</v>
          </cell>
          <cell r="G87">
            <v>13222</v>
          </cell>
          <cell r="H87">
            <v>10363</v>
          </cell>
          <cell r="I87">
            <v>11575</v>
          </cell>
          <cell r="J87">
            <v>9751</v>
          </cell>
          <cell r="K87">
            <v>11294</v>
          </cell>
          <cell r="L87">
            <v>11487</v>
          </cell>
          <cell r="M87">
            <v>0</v>
          </cell>
          <cell r="N87">
            <v>0</v>
          </cell>
          <cell r="O87">
            <v>126730</v>
          </cell>
          <cell r="P87">
            <v>126730</v>
          </cell>
          <cell r="Q87">
            <v>0</v>
          </cell>
          <cell r="R87">
            <v>126730</v>
          </cell>
        </row>
        <row r="88">
          <cell r="A88">
            <v>300000522</v>
          </cell>
          <cell r="B88" t="str">
            <v>300000522-EAR FALLS SERVICE CENTRE-300</v>
          </cell>
          <cell r="C88">
            <v>0</v>
          </cell>
          <cell r="D88">
            <v>0</v>
          </cell>
          <cell r="E88">
            <v>-76695</v>
          </cell>
          <cell r="F88">
            <v>115951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39257</v>
          </cell>
          <cell r="P88">
            <v>39257</v>
          </cell>
          <cell r="Q88">
            <v>0</v>
          </cell>
          <cell r="R88">
            <v>39257</v>
          </cell>
        </row>
        <row r="89">
          <cell r="A89">
            <v>300000524</v>
          </cell>
          <cell r="B89" t="str">
            <v>300000524-ELLIOT LAKE MTCE GARAGE-300</v>
          </cell>
          <cell r="C89">
            <v>1703</v>
          </cell>
          <cell r="D89">
            <v>3743</v>
          </cell>
          <cell r="E89">
            <v>-609</v>
          </cell>
          <cell r="F89">
            <v>3605</v>
          </cell>
          <cell r="G89">
            <v>-1213</v>
          </cell>
          <cell r="H89">
            <v>525</v>
          </cell>
          <cell r="I89">
            <v>-505</v>
          </cell>
          <cell r="J89">
            <v>797</v>
          </cell>
          <cell r="K89">
            <v>534</v>
          </cell>
          <cell r="L89">
            <v>1575</v>
          </cell>
          <cell r="M89">
            <v>0</v>
          </cell>
          <cell r="N89">
            <v>0</v>
          </cell>
          <cell r="O89">
            <v>10154</v>
          </cell>
          <cell r="P89">
            <v>10154</v>
          </cell>
          <cell r="Q89">
            <v>0</v>
          </cell>
          <cell r="R89">
            <v>10154</v>
          </cell>
        </row>
        <row r="90">
          <cell r="A90">
            <v>300000525</v>
          </cell>
          <cell r="B90" t="str">
            <v>300000525-ENVIRO EAST CHERRYWOOD DISTR-300</v>
          </cell>
          <cell r="C90">
            <v>0</v>
          </cell>
          <cell r="D90">
            <v>0</v>
          </cell>
          <cell r="E90">
            <v>0</v>
          </cell>
          <cell r="F90">
            <v>469</v>
          </cell>
          <cell r="G90">
            <v>-408</v>
          </cell>
          <cell r="H90">
            <v>-461</v>
          </cell>
          <cell r="I90">
            <v>0</v>
          </cell>
          <cell r="J90">
            <v>0</v>
          </cell>
          <cell r="K90">
            <v>567</v>
          </cell>
          <cell r="L90">
            <v>-506</v>
          </cell>
          <cell r="M90">
            <v>0</v>
          </cell>
          <cell r="N90">
            <v>0</v>
          </cell>
          <cell r="O90">
            <v>-340</v>
          </cell>
          <cell r="P90">
            <v>-340</v>
          </cell>
          <cell r="Q90">
            <v>0</v>
          </cell>
          <cell r="R90">
            <v>-340</v>
          </cell>
        </row>
        <row r="91">
          <cell r="A91">
            <v>300000529</v>
          </cell>
          <cell r="B91" t="str">
            <v>300000529-HORNEPAYNE STORAGE BLDG-300</v>
          </cell>
          <cell r="C91">
            <v>263</v>
          </cell>
          <cell r="D91">
            <v>0</v>
          </cell>
          <cell r="E91">
            <v>129</v>
          </cell>
          <cell r="F91">
            <v>0</v>
          </cell>
          <cell r="G91">
            <v>115</v>
          </cell>
          <cell r="H91">
            <v>115</v>
          </cell>
          <cell r="I91">
            <v>1699</v>
          </cell>
          <cell r="J91">
            <v>73</v>
          </cell>
          <cell r="K91">
            <v>2203</v>
          </cell>
          <cell r="L91">
            <v>954</v>
          </cell>
          <cell r="M91">
            <v>0</v>
          </cell>
          <cell r="N91">
            <v>0</v>
          </cell>
          <cell r="O91">
            <v>5550</v>
          </cell>
          <cell r="P91">
            <v>5550</v>
          </cell>
          <cell r="Q91">
            <v>0</v>
          </cell>
          <cell r="R91">
            <v>5550</v>
          </cell>
        </row>
        <row r="92">
          <cell r="A92">
            <v>300000530</v>
          </cell>
          <cell r="B92" t="str">
            <v>300000530-HUNTSVILLE SC-300</v>
          </cell>
          <cell r="C92">
            <v>30176</v>
          </cell>
          <cell r="D92">
            <v>35281</v>
          </cell>
          <cell r="E92">
            <v>27815</v>
          </cell>
          <cell r="F92">
            <v>29349</v>
          </cell>
          <cell r="G92">
            <v>28585</v>
          </cell>
          <cell r="H92">
            <v>31172</v>
          </cell>
          <cell r="I92">
            <v>35903</v>
          </cell>
          <cell r="J92">
            <v>24728</v>
          </cell>
          <cell r="K92">
            <v>21555</v>
          </cell>
          <cell r="L92">
            <v>27903</v>
          </cell>
          <cell r="M92">
            <v>0</v>
          </cell>
          <cell r="N92">
            <v>0</v>
          </cell>
          <cell r="O92">
            <v>292469</v>
          </cell>
          <cell r="P92">
            <v>292469</v>
          </cell>
          <cell r="Q92">
            <v>0</v>
          </cell>
          <cell r="R92">
            <v>292469</v>
          </cell>
        </row>
        <row r="93">
          <cell r="A93">
            <v>300000531</v>
          </cell>
          <cell r="B93" t="str">
            <v>300000531-KLEINBURG TRAINING CNTRE-300</v>
          </cell>
          <cell r="C93">
            <v>10086</v>
          </cell>
          <cell r="D93">
            <v>14564</v>
          </cell>
          <cell r="E93">
            <v>14420</v>
          </cell>
          <cell r="F93">
            <v>14525</v>
          </cell>
          <cell r="G93">
            <v>8641</v>
          </cell>
          <cell r="H93">
            <v>17540</v>
          </cell>
          <cell r="I93">
            <v>9759</v>
          </cell>
          <cell r="J93">
            <v>5436</v>
          </cell>
          <cell r="K93">
            <v>10655</v>
          </cell>
          <cell r="L93">
            <v>9289</v>
          </cell>
          <cell r="M93">
            <v>0</v>
          </cell>
          <cell r="N93">
            <v>0</v>
          </cell>
          <cell r="O93">
            <v>114913</v>
          </cell>
          <cell r="P93">
            <v>114913</v>
          </cell>
          <cell r="Q93">
            <v>0</v>
          </cell>
          <cell r="R93">
            <v>114913</v>
          </cell>
        </row>
        <row r="94">
          <cell r="A94">
            <v>300000532</v>
          </cell>
          <cell r="B94" t="str">
            <v>300000532-LENNOX SWITCHYARD SERVICE CTR-300</v>
          </cell>
          <cell r="C94">
            <v>1617</v>
          </cell>
          <cell r="D94">
            <v>0</v>
          </cell>
          <cell r="E94">
            <v>436</v>
          </cell>
          <cell r="F94">
            <v>-25369</v>
          </cell>
          <cell r="G94">
            <v>3947</v>
          </cell>
          <cell r="H94">
            <v>1449</v>
          </cell>
          <cell r="I94">
            <v>722</v>
          </cell>
          <cell r="J94">
            <v>191</v>
          </cell>
          <cell r="K94">
            <v>0</v>
          </cell>
          <cell r="L94">
            <v>470</v>
          </cell>
          <cell r="M94">
            <v>0</v>
          </cell>
          <cell r="N94">
            <v>0</v>
          </cell>
          <cell r="O94">
            <v>-16538</v>
          </cell>
          <cell r="P94">
            <v>-16538</v>
          </cell>
          <cell r="Q94">
            <v>0</v>
          </cell>
          <cell r="R94">
            <v>-16538</v>
          </cell>
        </row>
        <row r="95">
          <cell r="A95">
            <v>300000533</v>
          </cell>
          <cell r="B95" t="str">
            <v>300000533-LIONS HEAD SC INC PY-300</v>
          </cell>
          <cell r="C95">
            <v>1706</v>
          </cell>
          <cell r="D95">
            <v>3455</v>
          </cell>
          <cell r="E95">
            <v>2917</v>
          </cell>
          <cell r="F95">
            <v>3426</v>
          </cell>
          <cell r="G95">
            <v>3321</v>
          </cell>
          <cell r="H95">
            <v>2038</v>
          </cell>
          <cell r="I95">
            <v>2145</v>
          </cell>
          <cell r="J95">
            <v>2757</v>
          </cell>
          <cell r="K95">
            <v>2377</v>
          </cell>
          <cell r="L95">
            <v>2539</v>
          </cell>
          <cell r="M95">
            <v>0</v>
          </cell>
          <cell r="N95">
            <v>0</v>
          </cell>
          <cell r="O95">
            <v>26680</v>
          </cell>
          <cell r="P95">
            <v>26680</v>
          </cell>
          <cell r="Q95">
            <v>0</v>
          </cell>
          <cell r="R95">
            <v>26680</v>
          </cell>
        </row>
        <row r="96">
          <cell r="A96">
            <v>300000535</v>
          </cell>
          <cell r="B96" t="str">
            <v>300000535-LONDON HUB OFFICES-300</v>
          </cell>
          <cell r="C96">
            <v>358</v>
          </cell>
          <cell r="D96">
            <v>-358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300000536</v>
          </cell>
          <cell r="B97" t="str">
            <v>300000536-MILTON CONST COMPLEX-FLEET MTC-300</v>
          </cell>
          <cell r="C97">
            <v>10615</v>
          </cell>
          <cell r="D97">
            <v>17125</v>
          </cell>
          <cell r="E97">
            <v>18739</v>
          </cell>
          <cell r="F97">
            <v>7003</v>
          </cell>
          <cell r="G97">
            <v>6947</v>
          </cell>
          <cell r="H97">
            <v>9482</v>
          </cell>
          <cell r="I97">
            <v>9434</v>
          </cell>
          <cell r="J97">
            <v>4081</v>
          </cell>
          <cell r="K97">
            <v>2607</v>
          </cell>
          <cell r="L97">
            <v>8483</v>
          </cell>
          <cell r="M97">
            <v>0</v>
          </cell>
          <cell r="N97">
            <v>0</v>
          </cell>
          <cell r="O97">
            <v>94514</v>
          </cell>
          <cell r="P97">
            <v>94514</v>
          </cell>
          <cell r="Q97">
            <v>0</v>
          </cell>
          <cell r="R97">
            <v>94514</v>
          </cell>
        </row>
        <row r="98">
          <cell r="A98">
            <v>300000537</v>
          </cell>
          <cell r="B98" t="str">
            <v>300000537-MILTON CONST COMPLEX-LINE CONS-300</v>
          </cell>
          <cell r="C98">
            <v>18673</v>
          </cell>
          <cell r="D98">
            <v>10161</v>
          </cell>
          <cell r="E98">
            <v>27433</v>
          </cell>
          <cell r="F98">
            <v>7194</v>
          </cell>
          <cell r="G98">
            <v>25168</v>
          </cell>
          <cell r="H98">
            <v>8727</v>
          </cell>
          <cell r="I98">
            <v>18889</v>
          </cell>
          <cell r="J98">
            <v>14637</v>
          </cell>
          <cell r="K98">
            <v>7989</v>
          </cell>
          <cell r="L98">
            <v>14563</v>
          </cell>
          <cell r="M98">
            <v>0</v>
          </cell>
          <cell r="N98">
            <v>0</v>
          </cell>
          <cell r="O98">
            <v>153433</v>
          </cell>
          <cell r="P98">
            <v>153433</v>
          </cell>
          <cell r="Q98">
            <v>0</v>
          </cell>
          <cell r="R98">
            <v>153433</v>
          </cell>
        </row>
        <row r="99">
          <cell r="A99">
            <v>300000539</v>
          </cell>
          <cell r="B99" t="str">
            <v>300000539-MOOSONEE SC-300</v>
          </cell>
          <cell r="C99">
            <v>3918</v>
          </cell>
          <cell r="D99">
            <v>3482</v>
          </cell>
          <cell r="E99">
            <v>3348</v>
          </cell>
          <cell r="F99">
            <v>3515</v>
          </cell>
          <cell r="G99">
            <v>3868</v>
          </cell>
          <cell r="H99">
            <v>3841</v>
          </cell>
          <cell r="I99">
            <v>2920</v>
          </cell>
          <cell r="J99">
            <v>2288</v>
          </cell>
          <cell r="K99">
            <v>3401</v>
          </cell>
          <cell r="L99">
            <v>1444</v>
          </cell>
          <cell r="M99">
            <v>0</v>
          </cell>
          <cell r="N99">
            <v>0</v>
          </cell>
          <cell r="O99">
            <v>32024</v>
          </cell>
          <cell r="P99">
            <v>32024</v>
          </cell>
          <cell r="Q99">
            <v>0</v>
          </cell>
          <cell r="R99">
            <v>32024</v>
          </cell>
        </row>
        <row r="100">
          <cell r="A100">
            <v>300000549</v>
          </cell>
          <cell r="B100" t="str">
            <v>300000549-STRATHROY CC-300</v>
          </cell>
          <cell r="C100">
            <v>18916</v>
          </cell>
          <cell r="D100">
            <v>16609</v>
          </cell>
          <cell r="E100">
            <v>20896</v>
          </cell>
          <cell r="F100">
            <v>20892</v>
          </cell>
          <cell r="G100">
            <v>21259</v>
          </cell>
          <cell r="H100">
            <v>19085</v>
          </cell>
          <cell r="I100">
            <v>28250</v>
          </cell>
          <cell r="J100">
            <v>29494</v>
          </cell>
          <cell r="K100">
            <v>16276</v>
          </cell>
          <cell r="L100">
            <v>18329</v>
          </cell>
          <cell r="M100">
            <v>0</v>
          </cell>
          <cell r="N100">
            <v>0</v>
          </cell>
          <cell r="O100">
            <v>210005</v>
          </cell>
          <cell r="P100">
            <v>210005</v>
          </cell>
          <cell r="Q100">
            <v>0</v>
          </cell>
          <cell r="R100">
            <v>210005</v>
          </cell>
        </row>
        <row r="101">
          <cell r="A101">
            <v>300000550</v>
          </cell>
          <cell r="B101" t="str">
            <v>300000550-THUNDER BAY CONST CTR-255 BURW-300</v>
          </cell>
          <cell r="C101">
            <v>4485</v>
          </cell>
          <cell r="D101">
            <v>4913</v>
          </cell>
          <cell r="E101">
            <v>2002</v>
          </cell>
          <cell r="F101">
            <v>4102</v>
          </cell>
          <cell r="G101">
            <v>4970</v>
          </cell>
          <cell r="H101">
            <v>3178</v>
          </cell>
          <cell r="I101">
            <v>4778</v>
          </cell>
          <cell r="J101">
            <v>6851</v>
          </cell>
          <cell r="K101">
            <v>2779</v>
          </cell>
          <cell r="L101">
            <v>8523</v>
          </cell>
          <cell r="M101">
            <v>0</v>
          </cell>
          <cell r="N101">
            <v>0</v>
          </cell>
          <cell r="O101">
            <v>46581</v>
          </cell>
          <cell r="P101">
            <v>46581</v>
          </cell>
          <cell r="Q101">
            <v>0</v>
          </cell>
          <cell r="R101">
            <v>46581</v>
          </cell>
        </row>
        <row r="102">
          <cell r="A102">
            <v>300000552</v>
          </cell>
          <cell r="B102" t="str">
            <v>300000552-TIMMINS 740 PINE ST S MOBILE-300</v>
          </cell>
          <cell r="C102">
            <v>5511</v>
          </cell>
          <cell r="D102">
            <v>1404</v>
          </cell>
          <cell r="E102">
            <v>1404</v>
          </cell>
          <cell r="F102">
            <v>1404</v>
          </cell>
          <cell r="G102">
            <v>1404</v>
          </cell>
          <cell r="H102">
            <v>1404</v>
          </cell>
          <cell r="I102">
            <v>1404</v>
          </cell>
          <cell r="J102">
            <v>1404</v>
          </cell>
          <cell r="K102">
            <v>1404</v>
          </cell>
          <cell r="L102">
            <v>3977</v>
          </cell>
          <cell r="M102">
            <v>0</v>
          </cell>
          <cell r="N102">
            <v>0</v>
          </cell>
          <cell r="O102">
            <v>20721</v>
          </cell>
          <cell r="P102">
            <v>20721</v>
          </cell>
          <cell r="Q102">
            <v>0</v>
          </cell>
          <cell r="R102">
            <v>20721</v>
          </cell>
        </row>
        <row r="103">
          <cell r="A103">
            <v>300000555</v>
          </cell>
          <cell r="B103" t="str">
            <v>300000555-WINCHESTER SC-300</v>
          </cell>
          <cell r="C103">
            <v>10500</v>
          </cell>
          <cell r="D103">
            <v>6000</v>
          </cell>
          <cell r="E103">
            <v>7500</v>
          </cell>
          <cell r="F103">
            <v>7500</v>
          </cell>
          <cell r="G103">
            <v>7524</v>
          </cell>
          <cell r="H103">
            <v>6000</v>
          </cell>
          <cell r="I103">
            <v>7500</v>
          </cell>
          <cell r="J103">
            <v>7500</v>
          </cell>
          <cell r="K103">
            <v>7500</v>
          </cell>
          <cell r="L103">
            <v>6000</v>
          </cell>
          <cell r="M103">
            <v>0</v>
          </cell>
          <cell r="N103">
            <v>0</v>
          </cell>
          <cell r="O103">
            <v>73524</v>
          </cell>
          <cell r="P103">
            <v>73524</v>
          </cell>
          <cell r="Q103">
            <v>0</v>
          </cell>
          <cell r="R103">
            <v>73524</v>
          </cell>
        </row>
        <row r="104">
          <cell r="A104">
            <v>300001259</v>
          </cell>
          <cell r="B104" t="str">
            <v>300001259-CAMPELL ROAD SERVICE CTR-300</v>
          </cell>
          <cell r="C104">
            <v>0</v>
          </cell>
          <cell r="D104">
            <v>55</v>
          </cell>
          <cell r="E104">
            <v>-67490</v>
          </cell>
          <cell r="F104">
            <v>101261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90</v>
          </cell>
          <cell r="L104">
            <v>188</v>
          </cell>
          <cell r="M104">
            <v>0</v>
          </cell>
          <cell r="N104">
            <v>0</v>
          </cell>
          <cell r="O104">
            <v>34105</v>
          </cell>
          <cell r="P104">
            <v>34105</v>
          </cell>
          <cell r="Q104">
            <v>0</v>
          </cell>
          <cell r="R104">
            <v>34105</v>
          </cell>
        </row>
        <row r="105">
          <cell r="A105">
            <v>300001262</v>
          </cell>
          <cell r="B105" t="str">
            <v>300001262-CHENAUX GS GARAGE SERVICES-300</v>
          </cell>
          <cell r="C105">
            <v>0</v>
          </cell>
          <cell r="D105">
            <v>130</v>
          </cell>
          <cell r="E105">
            <v>-66278</v>
          </cell>
          <cell r="F105">
            <v>77593</v>
          </cell>
          <cell r="G105">
            <v>126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11571</v>
          </cell>
          <cell r="P105">
            <v>11571</v>
          </cell>
          <cell r="Q105">
            <v>0</v>
          </cell>
          <cell r="R105">
            <v>11571</v>
          </cell>
        </row>
        <row r="106">
          <cell r="A106">
            <v>300001263</v>
          </cell>
          <cell r="B106" t="str">
            <v>300001263-CHERRYWOOD TS DISTRICT OFFICE-300</v>
          </cell>
          <cell r="C106">
            <v>676</v>
          </cell>
          <cell r="D106">
            <v>-559</v>
          </cell>
          <cell r="E106">
            <v>45</v>
          </cell>
          <cell r="F106">
            <v>-101</v>
          </cell>
          <cell r="G106">
            <v>58</v>
          </cell>
          <cell r="H106">
            <v>260</v>
          </cell>
          <cell r="I106">
            <v>154</v>
          </cell>
          <cell r="J106">
            <v>-84</v>
          </cell>
          <cell r="K106">
            <v>-307</v>
          </cell>
          <cell r="L106">
            <v>-226</v>
          </cell>
          <cell r="M106">
            <v>0</v>
          </cell>
          <cell r="N106">
            <v>0</v>
          </cell>
          <cell r="O106">
            <v>-86</v>
          </cell>
          <cell r="P106">
            <v>-86</v>
          </cell>
          <cell r="Q106">
            <v>0</v>
          </cell>
          <cell r="R106">
            <v>-86</v>
          </cell>
        </row>
        <row r="107">
          <cell r="A107">
            <v>300001270</v>
          </cell>
          <cell r="B107" t="str">
            <v>300001270-EGANVILLE FORESTRY ZONE C-300</v>
          </cell>
          <cell r="C107">
            <v>3491</v>
          </cell>
          <cell r="D107">
            <v>3383</v>
          </cell>
          <cell r="E107">
            <v>3143</v>
          </cell>
          <cell r="F107">
            <v>3528</v>
          </cell>
          <cell r="G107">
            <v>3150</v>
          </cell>
          <cell r="H107">
            <v>3492</v>
          </cell>
          <cell r="I107">
            <v>4350</v>
          </cell>
          <cell r="J107">
            <v>7060</v>
          </cell>
          <cell r="K107">
            <v>3778</v>
          </cell>
          <cell r="L107">
            <v>5025</v>
          </cell>
          <cell r="M107">
            <v>0</v>
          </cell>
          <cell r="N107">
            <v>0</v>
          </cell>
          <cell r="O107">
            <v>40399</v>
          </cell>
          <cell r="P107">
            <v>40399</v>
          </cell>
          <cell r="Q107">
            <v>3371</v>
          </cell>
          <cell r="R107">
            <v>37029</v>
          </cell>
        </row>
        <row r="108">
          <cell r="A108">
            <v>300001274</v>
          </cell>
          <cell r="B108" t="str">
            <v>300001274-HANMER TS SERVICE CENTRE-300</v>
          </cell>
          <cell r="C108">
            <v>5395</v>
          </cell>
          <cell r="D108">
            <v>2869</v>
          </cell>
          <cell r="E108">
            <v>9793</v>
          </cell>
          <cell r="F108">
            <v>10342</v>
          </cell>
          <cell r="G108">
            <v>8044</v>
          </cell>
          <cell r="H108">
            <v>14387</v>
          </cell>
          <cell r="I108">
            <v>2614</v>
          </cell>
          <cell r="J108">
            <v>9656</v>
          </cell>
          <cell r="K108">
            <v>1995</v>
          </cell>
          <cell r="L108">
            <v>1561</v>
          </cell>
          <cell r="M108">
            <v>0</v>
          </cell>
          <cell r="N108">
            <v>0</v>
          </cell>
          <cell r="O108">
            <v>66657</v>
          </cell>
          <cell r="P108">
            <v>66657</v>
          </cell>
          <cell r="Q108">
            <v>0</v>
          </cell>
          <cell r="R108">
            <v>66657</v>
          </cell>
        </row>
        <row r="109">
          <cell r="A109">
            <v>300001280</v>
          </cell>
          <cell r="B109" t="str">
            <v>300001280-LIVELY 259 FIELDING RD-HELIPO-300</v>
          </cell>
          <cell r="C109">
            <v>0</v>
          </cell>
          <cell r="D109">
            <v>0</v>
          </cell>
          <cell r="E109">
            <v>0</v>
          </cell>
          <cell r="F109">
            <v>-64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-64</v>
          </cell>
          <cell r="P109">
            <v>-64</v>
          </cell>
          <cell r="Q109">
            <v>0</v>
          </cell>
          <cell r="R109">
            <v>-64</v>
          </cell>
        </row>
        <row r="110">
          <cell r="A110">
            <v>300001281</v>
          </cell>
          <cell r="B110" t="str">
            <v>300001281-LONDON 999 PROGRESS AVE-300</v>
          </cell>
          <cell r="C110">
            <v>7027</v>
          </cell>
          <cell r="D110">
            <v>10336</v>
          </cell>
          <cell r="E110">
            <v>8886</v>
          </cell>
          <cell r="F110">
            <v>12678</v>
          </cell>
          <cell r="G110">
            <v>7566</v>
          </cell>
          <cell r="H110">
            <v>7242</v>
          </cell>
          <cell r="I110">
            <v>6309</v>
          </cell>
          <cell r="J110">
            <v>14769</v>
          </cell>
          <cell r="K110">
            <v>6020</v>
          </cell>
          <cell r="L110">
            <v>5864</v>
          </cell>
          <cell r="M110">
            <v>0</v>
          </cell>
          <cell r="N110">
            <v>0</v>
          </cell>
          <cell r="O110">
            <v>86696</v>
          </cell>
          <cell r="P110">
            <v>86696</v>
          </cell>
          <cell r="Q110">
            <v>0</v>
          </cell>
          <cell r="R110">
            <v>86696</v>
          </cell>
        </row>
        <row r="111">
          <cell r="A111">
            <v>300001285</v>
          </cell>
          <cell r="B111" t="str">
            <v>300001285-MATHESON S.C.-300</v>
          </cell>
          <cell r="C111">
            <v>841</v>
          </cell>
          <cell r="D111">
            <v>0</v>
          </cell>
          <cell r="E111">
            <v>444</v>
          </cell>
          <cell r="F111">
            <v>1327</v>
          </cell>
          <cell r="G111">
            <v>1818</v>
          </cell>
          <cell r="H111">
            <v>84</v>
          </cell>
          <cell r="I111">
            <v>-4019</v>
          </cell>
          <cell r="J111">
            <v>0</v>
          </cell>
          <cell r="K111">
            <v>0</v>
          </cell>
          <cell r="L111">
            <v>606</v>
          </cell>
          <cell r="M111">
            <v>0</v>
          </cell>
          <cell r="N111">
            <v>0</v>
          </cell>
          <cell r="O111">
            <v>1100</v>
          </cell>
          <cell r="P111">
            <v>1100</v>
          </cell>
          <cell r="Q111">
            <v>0</v>
          </cell>
          <cell r="R111">
            <v>1100</v>
          </cell>
        </row>
        <row r="112">
          <cell r="A112">
            <v>300001288</v>
          </cell>
          <cell r="B112" t="str">
            <v>300001288-WESLEYVILLE STORAGE-300</v>
          </cell>
          <cell r="C112">
            <v>9356</v>
          </cell>
          <cell r="D112">
            <v>9356</v>
          </cell>
          <cell r="E112">
            <v>9356</v>
          </cell>
          <cell r="F112">
            <v>9356</v>
          </cell>
          <cell r="G112">
            <v>9356</v>
          </cell>
          <cell r="H112">
            <v>9356</v>
          </cell>
          <cell r="I112">
            <v>9356</v>
          </cell>
          <cell r="J112">
            <v>9356</v>
          </cell>
          <cell r="K112">
            <v>9356</v>
          </cell>
          <cell r="L112">
            <v>9356</v>
          </cell>
          <cell r="M112">
            <v>0</v>
          </cell>
          <cell r="N112">
            <v>0</v>
          </cell>
          <cell r="O112">
            <v>93562</v>
          </cell>
          <cell r="P112">
            <v>93562</v>
          </cell>
          <cell r="Q112">
            <v>0</v>
          </cell>
          <cell r="R112">
            <v>93562</v>
          </cell>
        </row>
        <row r="113">
          <cell r="A113">
            <v>300001289</v>
          </cell>
          <cell r="B113" t="str">
            <v>300001289-MISSISSAUGA 6115 DANVILLE RD-300</v>
          </cell>
          <cell r="C113">
            <v>28177</v>
          </cell>
          <cell r="D113">
            <v>32337</v>
          </cell>
          <cell r="E113">
            <v>24351</v>
          </cell>
          <cell r="F113">
            <v>61848</v>
          </cell>
          <cell r="G113">
            <v>29535</v>
          </cell>
          <cell r="H113">
            <v>31002</v>
          </cell>
          <cell r="I113">
            <v>23623</v>
          </cell>
          <cell r="J113">
            <v>20587</v>
          </cell>
          <cell r="K113">
            <v>56920</v>
          </cell>
          <cell r="L113">
            <v>29640</v>
          </cell>
          <cell r="M113">
            <v>0</v>
          </cell>
          <cell r="N113">
            <v>0</v>
          </cell>
          <cell r="O113">
            <v>338020</v>
          </cell>
          <cell r="P113">
            <v>338020</v>
          </cell>
          <cell r="Q113">
            <v>0</v>
          </cell>
          <cell r="R113">
            <v>338020</v>
          </cell>
        </row>
        <row r="114">
          <cell r="A114">
            <v>300001291</v>
          </cell>
          <cell r="B114" t="str">
            <v>300001291-THUNDER BAY HELIPORT-300</v>
          </cell>
          <cell r="C114">
            <v>1871</v>
          </cell>
          <cell r="D114">
            <v>569</v>
          </cell>
          <cell r="E114">
            <v>-18</v>
          </cell>
          <cell r="F114">
            <v>770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3192</v>
          </cell>
          <cell r="P114">
            <v>3192</v>
          </cell>
          <cell r="Q114">
            <v>0</v>
          </cell>
          <cell r="R114">
            <v>3192</v>
          </cell>
        </row>
        <row r="115">
          <cell r="A115">
            <v>300001300</v>
          </cell>
          <cell r="B115" t="str">
            <v>300001300-THUNDER BAY GARAGE 2714 ARTHU-300</v>
          </cell>
          <cell r="C115">
            <v>13157</v>
          </cell>
          <cell r="D115">
            <v>11822</v>
          </cell>
          <cell r="E115">
            <v>12072</v>
          </cell>
          <cell r="F115">
            <v>24239</v>
          </cell>
          <cell r="G115">
            <v>4236</v>
          </cell>
          <cell r="H115">
            <v>14409</v>
          </cell>
          <cell r="I115">
            <v>5852</v>
          </cell>
          <cell r="J115">
            <v>9587</v>
          </cell>
          <cell r="K115">
            <v>8677</v>
          </cell>
          <cell r="L115">
            <v>13640</v>
          </cell>
          <cell r="M115">
            <v>0</v>
          </cell>
          <cell r="N115">
            <v>0</v>
          </cell>
          <cell r="O115">
            <v>117690</v>
          </cell>
          <cell r="P115">
            <v>117690</v>
          </cell>
          <cell r="Q115">
            <v>0</v>
          </cell>
          <cell r="R115">
            <v>117690</v>
          </cell>
        </row>
        <row r="116">
          <cell r="A116">
            <v>300001302</v>
          </cell>
          <cell r="B116" t="str">
            <v>300001302-TORONTO POWER-NIAGARA REG SERV-300</v>
          </cell>
          <cell r="C116">
            <v>1908</v>
          </cell>
          <cell r="D116">
            <v>851</v>
          </cell>
          <cell r="E116">
            <v>1599</v>
          </cell>
          <cell r="F116">
            <v>1926</v>
          </cell>
          <cell r="G116">
            <v>5975</v>
          </cell>
          <cell r="H116">
            <v>1416</v>
          </cell>
          <cell r="I116">
            <v>-11619</v>
          </cell>
          <cell r="J116">
            <v>160</v>
          </cell>
          <cell r="K116">
            <v>2236</v>
          </cell>
          <cell r="L116">
            <v>228</v>
          </cell>
          <cell r="M116">
            <v>0</v>
          </cell>
          <cell r="N116">
            <v>0</v>
          </cell>
          <cell r="O116">
            <v>4681</v>
          </cell>
          <cell r="P116">
            <v>4681</v>
          </cell>
          <cell r="Q116">
            <v>0</v>
          </cell>
          <cell r="R116">
            <v>4681</v>
          </cell>
        </row>
        <row r="117">
          <cell r="A117">
            <v>300001303</v>
          </cell>
          <cell r="B117" t="str">
            <v>300001303-TORONTO 2330 YONGE ST S 1105-300</v>
          </cell>
          <cell r="C117">
            <v>3678</v>
          </cell>
          <cell r="D117">
            <v>5422</v>
          </cell>
          <cell r="E117">
            <v>0</v>
          </cell>
          <cell r="F117">
            <v>3808</v>
          </cell>
          <cell r="G117">
            <v>3808</v>
          </cell>
          <cell r="H117">
            <v>3808</v>
          </cell>
          <cell r="I117">
            <v>4189</v>
          </cell>
          <cell r="J117">
            <v>3856</v>
          </cell>
          <cell r="K117">
            <v>3856</v>
          </cell>
          <cell r="L117">
            <v>3929</v>
          </cell>
          <cell r="M117">
            <v>0</v>
          </cell>
          <cell r="N117">
            <v>0</v>
          </cell>
          <cell r="O117">
            <v>36355</v>
          </cell>
          <cell r="P117">
            <v>36355</v>
          </cell>
          <cell r="Q117">
            <v>0</v>
          </cell>
          <cell r="R117">
            <v>36355</v>
          </cell>
        </row>
        <row r="118">
          <cell r="A118">
            <v>300001305</v>
          </cell>
          <cell r="B118" t="str">
            <v>300001305-TRINITY SQUARE - OHSC HEAD OFF-300</v>
          </cell>
          <cell r="C118">
            <v>754563</v>
          </cell>
          <cell r="D118">
            <v>-60108</v>
          </cell>
          <cell r="E118">
            <v>1661176</v>
          </cell>
          <cell r="F118">
            <v>864484</v>
          </cell>
          <cell r="G118">
            <v>795949</v>
          </cell>
          <cell r="H118">
            <v>725751</v>
          </cell>
          <cell r="I118">
            <v>775239</v>
          </cell>
          <cell r="J118">
            <v>757055</v>
          </cell>
          <cell r="K118">
            <v>798711</v>
          </cell>
          <cell r="L118">
            <v>770904</v>
          </cell>
          <cell r="M118">
            <v>0</v>
          </cell>
          <cell r="N118">
            <v>0</v>
          </cell>
          <cell r="O118">
            <v>7843725</v>
          </cell>
          <cell r="P118">
            <v>7843725</v>
          </cell>
          <cell r="Q118">
            <v>76212</v>
          </cell>
          <cell r="R118">
            <v>7767513</v>
          </cell>
        </row>
        <row r="119">
          <cell r="A119">
            <v>300003366</v>
          </cell>
          <cell r="B119" t="str">
            <v>300003366-TIMMINS - 569-571 MONETA AVE-300</v>
          </cell>
          <cell r="C119">
            <v>13007</v>
          </cell>
          <cell r="D119">
            <v>14918</v>
          </cell>
          <cell r="E119">
            <v>10266</v>
          </cell>
          <cell r="F119">
            <v>15639</v>
          </cell>
          <cell r="G119">
            <v>8079</v>
          </cell>
          <cell r="H119">
            <v>13836</v>
          </cell>
          <cell r="I119">
            <v>11806</v>
          </cell>
          <cell r="J119">
            <v>7093</v>
          </cell>
          <cell r="K119">
            <v>8305</v>
          </cell>
          <cell r="L119">
            <v>9497</v>
          </cell>
          <cell r="M119">
            <v>0</v>
          </cell>
          <cell r="N119">
            <v>0</v>
          </cell>
          <cell r="O119">
            <v>112445</v>
          </cell>
          <cell r="P119">
            <v>112445</v>
          </cell>
          <cell r="Q119">
            <v>0</v>
          </cell>
          <cell r="R119">
            <v>112445</v>
          </cell>
        </row>
        <row r="120">
          <cell r="A120">
            <v>300003452</v>
          </cell>
          <cell r="B120" t="str">
            <v>300003452-TIMMINS SMS WAREHOUSE-300</v>
          </cell>
          <cell r="C120">
            <v>15905</v>
          </cell>
          <cell r="D120">
            <v>26594</v>
          </cell>
          <cell r="E120">
            <v>16892</v>
          </cell>
          <cell r="F120">
            <v>13881</v>
          </cell>
          <cell r="G120">
            <v>9887</v>
          </cell>
          <cell r="H120">
            <v>12111</v>
          </cell>
          <cell r="I120">
            <v>10905</v>
          </cell>
          <cell r="J120">
            <v>20041</v>
          </cell>
          <cell r="K120">
            <v>7665</v>
          </cell>
          <cell r="L120">
            <v>10954</v>
          </cell>
          <cell r="M120">
            <v>0</v>
          </cell>
          <cell r="N120">
            <v>0</v>
          </cell>
          <cell r="O120">
            <v>144836</v>
          </cell>
          <cell r="P120">
            <v>144836</v>
          </cell>
          <cell r="Q120">
            <v>0</v>
          </cell>
          <cell r="R120">
            <v>144836</v>
          </cell>
        </row>
        <row r="121">
          <cell r="A121">
            <v>300003453</v>
          </cell>
          <cell r="B121" t="str">
            <v>300003453-KAPUSKASING NEPG-FLEET GARAGE-300</v>
          </cell>
          <cell r="C121">
            <v>0</v>
          </cell>
          <cell r="D121">
            <v>0</v>
          </cell>
          <cell r="E121">
            <v>-7680</v>
          </cell>
          <cell r="F121">
            <v>5760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-1920</v>
          </cell>
          <cell r="P121">
            <v>-1920</v>
          </cell>
          <cell r="Q121">
            <v>0</v>
          </cell>
          <cell r="R121">
            <v>-1920</v>
          </cell>
        </row>
        <row r="122">
          <cell r="A122">
            <v>300003778</v>
          </cell>
          <cell r="B122" t="str">
            <v>300003778-THUNDER BAY SMS WAREHOUSE-300</v>
          </cell>
          <cell r="C122">
            <v>9835</v>
          </cell>
          <cell r="D122">
            <v>19254</v>
          </cell>
          <cell r="E122">
            <v>9493</v>
          </cell>
          <cell r="F122">
            <v>14015</v>
          </cell>
          <cell r="G122">
            <v>12948</v>
          </cell>
          <cell r="H122">
            <v>11471</v>
          </cell>
          <cell r="I122">
            <v>10756</v>
          </cell>
          <cell r="J122">
            <v>20224</v>
          </cell>
          <cell r="K122">
            <v>11980</v>
          </cell>
          <cell r="L122">
            <v>11987</v>
          </cell>
          <cell r="M122">
            <v>0</v>
          </cell>
          <cell r="N122">
            <v>0</v>
          </cell>
          <cell r="O122">
            <v>131963</v>
          </cell>
          <cell r="P122">
            <v>131963</v>
          </cell>
          <cell r="Q122">
            <v>0</v>
          </cell>
          <cell r="R122">
            <v>131963</v>
          </cell>
        </row>
        <row r="123">
          <cell r="A123">
            <v>300003779</v>
          </cell>
          <cell r="B123" t="str">
            <v>300003779-DRYDEN SMS WAREHOUSE-300</v>
          </cell>
          <cell r="C123">
            <v>7861</v>
          </cell>
          <cell r="D123">
            <v>7807</v>
          </cell>
          <cell r="E123">
            <v>7584</v>
          </cell>
          <cell r="F123">
            <v>6288</v>
          </cell>
          <cell r="G123">
            <v>6336</v>
          </cell>
          <cell r="H123">
            <v>6124</v>
          </cell>
          <cell r="I123">
            <v>6571</v>
          </cell>
          <cell r="J123">
            <v>6571</v>
          </cell>
          <cell r="K123">
            <v>7782</v>
          </cell>
          <cell r="L123">
            <v>6176</v>
          </cell>
          <cell r="M123">
            <v>0</v>
          </cell>
          <cell r="N123">
            <v>0</v>
          </cell>
          <cell r="O123">
            <v>69100</v>
          </cell>
          <cell r="P123">
            <v>69100</v>
          </cell>
          <cell r="Q123">
            <v>0</v>
          </cell>
          <cell r="R123">
            <v>69100</v>
          </cell>
        </row>
        <row r="124">
          <cell r="A124">
            <v>300003780</v>
          </cell>
          <cell r="B124" t="str">
            <v>300003780-SUDBURY SMS WAREHOUSE-300</v>
          </cell>
          <cell r="C124">
            <v>13198</v>
          </cell>
          <cell r="D124">
            <v>34274</v>
          </cell>
          <cell r="E124">
            <v>17276</v>
          </cell>
          <cell r="F124">
            <v>21197</v>
          </cell>
          <cell r="G124">
            <v>18699</v>
          </cell>
          <cell r="H124">
            <v>30784</v>
          </cell>
          <cell r="I124">
            <v>11947</v>
          </cell>
          <cell r="J124">
            <v>14485</v>
          </cell>
          <cell r="K124">
            <v>11001</v>
          </cell>
          <cell r="L124">
            <v>11284</v>
          </cell>
          <cell r="M124">
            <v>0</v>
          </cell>
          <cell r="N124">
            <v>0</v>
          </cell>
          <cell r="O124">
            <v>184145</v>
          </cell>
          <cell r="P124">
            <v>184145</v>
          </cell>
          <cell r="Q124">
            <v>0</v>
          </cell>
          <cell r="R124">
            <v>184145</v>
          </cell>
        </row>
        <row r="125">
          <cell r="A125">
            <v>300003781</v>
          </cell>
          <cell r="B125" t="str">
            <v>300003781-BRANTFORD SMS WAREHOUSE-300</v>
          </cell>
          <cell r="C125">
            <v>15537</v>
          </cell>
          <cell r="D125">
            <v>17280</v>
          </cell>
          <cell r="E125">
            <v>17534</v>
          </cell>
          <cell r="F125">
            <v>13621</v>
          </cell>
          <cell r="G125">
            <v>11221</v>
          </cell>
          <cell r="H125">
            <v>14078</v>
          </cell>
          <cell r="I125">
            <v>10834</v>
          </cell>
          <cell r="J125">
            <v>11122</v>
          </cell>
          <cell r="K125">
            <v>11325</v>
          </cell>
          <cell r="L125">
            <v>11906</v>
          </cell>
          <cell r="M125">
            <v>0</v>
          </cell>
          <cell r="N125">
            <v>0</v>
          </cell>
          <cell r="O125">
            <v>134457</v>
          </cell>
          <cell r="P125">
            <v>134457</v>
          </cell>
          <cell r="Q125">
            <v>0</v>
          </cell>
          <cell r="R125">
            <v>134457</v>
          </cell>
        </row>
        <row r="126">
          <cell r="A126">
            <v>300003865</v>
          </cell>
          <cell r="B126" t="str">
            <v>300003865-STAYNER SC LEASED-300</v>
          </cell>
          <cell r="C126">
            <v>3302</v>
          </cell>
          <cell r="D126">
            <v>5157</v>
          </cell>
          <cell r="E126">
            <v>3751</v>
          </cell>
          <cell r="F126">
            <v>4519</v>
          </cell>
          <cell r="G126">
            <v>2041</v>
          </cell>
          <cell r="H126">
            <v>3413</v>
          </cell>
          <cell r="I126">
            <v>7138</v>
          </cell>
          <cell r="J126">
            <v>2586</v>
          </cell>
          <cell r="K126">
            <v>2575</v>
          </cell>
          <cell r="L126">
            <v>2271</v>
          </cell>
          <cell r="M126">
            <v>0</v>
          </cell>
          <cell r="N126">
            <v>0</v>
          </cell>
          <cell r="O126">
            <v>36754</v>
          </cell>
          <cell r="P126">
            <v>36754</v>
          </cell>
          <cell r="Q126">
            <v>0</v>
          </cell>
          <cell r="R126">
            <v>36754</v>
          </cell>
        </row>
        <row r="127">
          <cell r="A127">
            <v>300003930</v>
          </cell>
          <cell r="B127" t="str">
            <v>300003930-MARKHAM CLEGG RD OWNED-300</v>
          </cell>
          <cell r="C127">
            <v>-17130</v>
          </cell>
          <cell r="D127">
            <v>85909</v>
          </cell>
          <cell r="E127">
            <v>39272</v>
          </cell>
          <cell r="F127">
            <v>86443</v>
          </cell>
          <cell r="G127">
            <v>92345</v>
          </cell>
          <cell r="H127">
            <v>57505</v>
          </cell>
          <cell r="I127">
            <v>22198</v>
          </cell>
          <cell r="J127">
            <v>43414</v>
          </cell>
          <cell r="K127">
            <v>62868</v>
          </cell>
          <cell r="L127">
            <v>77396</v>
          </cell>
          <cell r="M127">
            <v>0</v>
          </cell>
          <cell r="N127">
            <v>0</v>
          </cell>
          <cell r="O127">
            <v>550221</v>
          </cell>
          <cell r="P127">
            <v>550221</v>
          </cell>
          <cell r="Q127">
            <v>14000</v>
          </cell>
          <cell r="R127">
            <v>536221</v>
          </cell>
        </row>
        <row r="128">
          <cell r="A128">
            <v>300003931</v>
          </cell>
          <cell r="B128" t="str">
            <v>300003931-LONDON 727 EXETER RD LEASED-300</v>
          </cell>
          <cell r="C128">
            <v>18235</v>
          </cell>
          <cell r="D128">
            <v>21201</v>
          </cell>
          <cell r="E128">
            <v>29943</v>
          </cell>
          <cell r="F128">
            <v>29245</v>
          </cell>
          <cell r="G128">
            <v>22857</v>
          </cell>
          <cell r="H128">
            <v>45427</v>
          </cell>
          <cell r="I128">
            <v>18460</v>
          </cell>
          <cell r="J128">
            <v>21951</v>
          </cell>
          <cell r="K128">
            <v>18147</v>
          </cell>
          <cell r="L128">
            <v>19736</v>
          </cell>
          <cell r="M128">
            <v>0</v>
          </cell>
          <cell r="N128">
            <v>0</v>
          </cell>
          <cell r="O128">
            <v>245202</v>
          </cell>
          <cell r="P128">
            <v>245202</v>
          </cell>
          <cell r="Q128">
            <v>0</v>
          </cell>
          <cell r="R128">
            <v>245202</v>
          </cell>
        </row>
        <row r="129">
          <cell r="A129">
            <v>300004044</v>
          </cell>
          <cell r="B129" t="str">
            <v>300004044-BELLEVILLE REID ST SURPLUS-300</v>
          </cell>
          <cell r="C129">
            <v>108</v>
          </cell>
          <cell r="D129">
            <v>-3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3188</v>
          </cell>
          <cell r="J129">
            <v>105</v>
          </cell>
          <cell r="K129">
            <v>0</v>
          </cell>
          <cell r="L129">
            <v>754</v>
          </cell>
          <cell r="M129">
            <v>0</v>
          </cell>
          <cell r="N129">
            <v>0</v>
          </cell>
          <cell r="O129">
            <v>4152</v>
          </cell>
          <cell r="P129">
            <v>4152</v>
          </cell>
          <cell r="Q129">
            <v>0</v>
          </cell>
          <cell r="R129">
            <v>4152</v>
          </cell>
        </row>
        <row r="130">
          <cell r="A130">
            <v>300004045</v>
          </cell>
          <cell r="B130" t="str">
            <v>300004045-NORTH DUNDAS WINCHESTER SURP-300</v>
          </cell>
          <cell r="C130">
            <v>745</v>
          </cell>
          <cell r="D130">
            <v>3235</v>
          </cell>
          <cell r="E130">
            <v>1304</v>
          </cell>
          <cell r="F130">
            <v>1269</v>
          </cell>
          <cell r="G130">
            <v>5645</v>
          </cell>
          <cell r="H130">
            <v>3578</v>
          </cell>
          <cell r="I130">
            <v>1218</v>
          </cell>
          <cell r="J130">
            <v>503</v>
          </cell>
          <cell r="K130">
            <v>517</v>
          </cell>
          <cell r="L130">
            <v>3587</v>
          </cell>
          <cell r="M130">
            <v>0</v>
          </cell>
          <cell r="N130">
            <v>0</v>
          </cell>
          <cell r="O130">
            <v>21601</v>
          </cell>
          <cell r="P130">
            <v>21601</v>
          </cell>
          <cell r="Q130">
            <v>0</v>
          </cell>
          <cell r="R130">
            <v>21601</v>
          </cell>
        </row>
        <row r="131">
          <cell r="A131">
            <v>300004676</v>
          </cell>
          <cell r="B131" t="str">
            <v>300004676-COLLEGE PARK-300</v>
          </cell>
          <cell r="C131">
            <v>18449</v>
          </cell>
          <cell r="D131">
            <v>18442</v>
          </cell>
          <cell r="E131">
            <v>18589</v>
          </cell>
          <cell r="F131">
            <v>18862</v>
          </cell>
          <cell r="G131">
            <v>18903</v>
          </cell>
          <cell r="H131">
            <v>18446</v>
          </cell>
          <cell r="I131">
            <v>18446</v>
          </cell>
          <cell r="J131">
            <v>20778</v>
          </cell>
          <cell r="K131">
            <v>18459</v>
          </cell>
          <cell r="L131">
            <v>18446</v>
          </cell>
          <cell r="M131">
            <v>0</v>
          </cell>
          <cell r="N131">
            <v>0</v>
          </cell>
          <cell r="O131">
            <v>187821</v>
          </cell>
          <cell r="P131">
            <v>187821</v>
          </cell>
          <cell r="Q131">
            <v>0</v>
          </cell>
          <cell r="R131">
            <v>187821</v>
          </cell>
        </row>
        <row r="132">
          <cell r="A132">
            <v>300004753</v>
          </cell>
          <cell r="B132" t="str">
            <v>300004753-BARRIE SMS WAREHOUSE-300</v>
          </cell>
          <cell r="C132">
            <v>21606</v>
          </cell>
          <cell r="D132">
            <v>20597</v>
          </cell>
          <cell r="E132">
            <v>16486</v>
          </cell>
          <cell r="F132">
            <v>20673</v>
          </cell>
          <cell r="G132">
            <v>19111</v>
          </cell>
          <cell r="H132">
            <v>17276</v>
          </cell>
          <cell r="I132">
            <v>17087</v>
          </cell>
          <cell r="J132">
            <v>16451</v>
          </cell>
          <cell r="K132">
            <v>20505</v>
          </cell>
          <cell r="L132">
            <v>19793</v>
          </cell>
          <cell r="M132">
            <v>0</v>
          </cell>
          <cell r="N132">
            <v>0</v>
          </cell>
          <cell r="O132">
            <v>189587</v>
          </cell>
          <cell r="P132">
            <v>189587</v>
          </cell>
          <cell r="Q132">
            <v>0</v>
          </cell>
          <cell r="R132">
            <v>189587</v>
          </cell>
        </row>
        <row r="133">
          <cell r="A133">
            <v>300004764</v>
          </cell>
          <cell r="B133" t="str">
            <v>300004764-ORANGEVILLE WORK METHOD TRNG-300</v>
          </cell>
          <cell r="C133">
            <v>9379</v>
          </cell>
          <cell r="D133">
            <v>9030</v>
          </cell>
          <cell r="E133">
            <v>9134</v>
          </cell>
          <cell r="F133">
            <v>9685</v>
          </cell>
          <cell r="G133">
            <v>9468</v>
          </cell>
          <cell r="H133">
            <v>1759</v>
          </cell>
          <cell r="I133">
            <v>1330</v>
          </cell>
          <cell r="J133">
            <v>10185</v>
          </cell>
          <cell r="K133">
            <v>37</v>
          </cell>
          <cell r="L133">
            <v>0</v>
          </cell>
          <cell r="M133">
            <v>0</v>
          </cell>
          <cell r="N133">
            <v>0</v>
          </cell>
          <cell r="O133">
            <v>60007</v>
          </cell>
          <cell r="P133">
            <v>60007</v>
          </cell>
          <cell r="Q133">
            <v>0</v>
          </cell>
          <cell r="R133">
            <v>60007</v>
          </cell>
        </row>
        <row r="134">
          <cell r="A134">
            <v>300004986</v>
          </cell>
          <cell r="B134" t="str">
            <v>300004986-CARLTON PLACE SMS WAREHOUSE-300</v>
          </cell>
          <cell r="C134">
            <v>6142</v>
          </cell>
          <cell r="D134">
            <v>16518</v>
          </cell>
          <cell r="E134">
            <v>6530</v>
          </cell>
          <cell r="F134">
            <v>6665</v>
          </cell>
          <cell r="G134">
            <v>8801</v>
          </cell>
          <cell r="H134">
            <v>21317</v>
          </cell>
          <cell r="I134">
            <v>27007</v>
          </cell>
          <cell r="J134">
            <v>6437</v>
          </cell>
          <cell r="K134">
            <v>7191</v>
          </cell>
          <cell r="L134">
            <v>6631</v>
          </cell>
          <cell r="M134">
            <v>0</v>
          </cell>
          <cell r="N134">
            <v>0</v>
          </cell>
          <cell r="O134">
            <v>113239</v>
          </cell>
          <cell r="P134">
            <v>113239</v>
          </cell>
          <cell r="Q134">
            <v>0</v>
          </cell>
          <cell r="R134">
            <v>113239</v>
          </cell>
        </row>
        <row r="135">
          <cell r="A135">
            <v>300004987</v>
          </cell>
          <cell r="B135" t="str">
            <v>300004987-LAKE SIMCOE HELIPORT-300</v>
          </cell>
          <cell r="C135">
            <v>11412</v>
          </cell>
          <cell r="D135">
            <v>7779</v>
          </cell>
          <cell r="E135">
            <v>10966</v>
          </cell>
          <cell r="F135">
            <v>10950</v>
          </cell>
          <cell r="G135">
            <v>7508</v>
          </cell>
          <cell r="H135">
            <v>12543</v>
          </cell>
          <cell r="I135">
            <v>9394</v>
          </cell>
          <cell r="J135">
            <v>9607</v>
          </cell>
          <cell r="K135">
            <v>10444</v>
          </cell>
          <cell r="L135">
            <v>9253</v>
          </cell>
          <cell r="M135">
            <v>0</v>
          </cell>
          <cell r="N135">
            <v>0</v>
          </cell>
          <cell r="O135">
            <v>99857</v>
          </cell>
          <cell r="P135">
            <v>99857</v>
          </cell>
          <cell r="Q135">
            <v>0</v>
          </cell>
          <cell r="R135">
            <v>99857</v>
          </cell>
        </row>
        <row r="136">
          <cell r="A136">
            <v>300005701</v>
          </cell>
          <cell r="B136" t="str">
            <v>300005701-CARLTON PLACE SC MEU-300</v>
          </cell>
          <cell r="C136">
            <v>965</v>
          </cell>
          <cell r="D136">
            <v>837</v>
          </cell>
          <cell r="E136">
            <v>815</v>
          </cell>
          <cell r="F136">
            <v>4958</v>
          </cell>
          <cell r="G136">
            <v>0</v>
          </cell>
          <cell r="H136">
            <v>2406</v>
          </cell>
          <cell r="I136">
            <v>197</v>
          </cell>
          <cell r="J136">
            <v>99</v>
          </cell>
          <cell r="K136">
            <v>99</v>
          </cell>
          <cell r="L136">
            <v>461</v>
          </cell>
          <cell r="M136">
            <v>0</v>
          </cell>
          <cell r="N136">
            <v>0</v>
          </cell>
          <cell r="O136">
            <v>10836</v>
          </cell>
          <cell r="P136">
            <v>10836</v>
          </cell>
          <cell r="Q136">
            <v>0</v>
          </cell>
          <cell r="R136">
            <v>10836</v>
          </cell>
        </row>
        <row r="137">
          <cell r="A137">
            <v>300006057</v>
          </cell>
          <cell r="B137" t="str">
            <v>300006057-BARRIE FLD OFFICE MORROW RD-300</v>
          </cell>
          <cell r="C137">
            <v>8882</v>
          </cell>
          <cell r="D137">
            <v>7216</v>
          </cell>
          <cell r="E137">
            <v>7277</v>
          </cell>
          <cell r="F137">
            <v>7295</v>
          </cell>
          <cell r="G137">
            <v>4400</v>
          </cell>
          <cell r="H137">
            <v>5490</v>
          </cell>
          <cell r="I137">
            <v>6178</v>
          </cell>
          <cell r="J137">
            <v>4010</v>
          </cell>
          <cell r="K137">
            <v>7575</v>
          </cell>
          <cell r="L137">
            <v>4783</v>
          </cell>
          <cell r="M137">
            <v>0</v>
          </cell>
          <cell r="N137">
            <v>0</v>
          </cell>
          <cell r="O137">
            <v>63107</v>
          </cell>
          <cell r="P137">
            <v>63107</v>
          </cell>
          <cell r="Q137">
            <v>0</v>
          </cell>
          <cell r="R137">
            <v>63107</v>
          </cell>
        </row>
        <row r="138">
          <cell r="A138">
            <v>300006261</v>
          </cell>
          <cell r="B138" t="str">
            <v>300006261-WESLEYVILLE SMS WAREHOUSE-300</v>
          </cell>
          <cell r="C138">
            <v>9650</v>
          </cell>
          <cell r="D138">
            <v>10216</v>
          </cell>
          <cell r="E138">
            <v>11061</v>
          </cell>
          <cell r="F138">
            <v>9807</v>
          </cell>
          <cell r="G138">
            <v>10690</v>
          </cell>
          <cell r="H138">
            <v>10200</v>
          </cell>
          <cell r="I138">
            <v>10388</v>
          </cell>
          <cell r="J138">
            <v>14778</v>
          </cell>
          <cell r="K138">
            <v>10200</v>
          </cell>
          <cell r="L138">
            <v>28200</v>
          </cell>
          <cell r="M138">
            <v>0</v>
          </cell>
          <cell r="N138">
            <v>0</v>
          </cell>
          <cell r="O138">
            <v>125188</v>
          </cell>
          <cell r="P138">
            <v>125188</v>
          </cell>
          <cell r="Q138">
            <v>0</v>
          </cell>
          <cell r="R138">
            <v>125188</v>
          </cell>
        </row>
        <row r="139">
          <cell r="A139">
            <v>300006959</v>
          </cell>
          <cell r="B139" t="str">
            <v>300006959-DEEP RIVER SC MEU-300</v>
          </cell>
          <cell r="C139">
            <v>419</v>
          </cell>
          <cell r="D139">
            <v>734</v>
          </cell>
          <cell r="E139">
            <v>1666</v>
          </cell>
          <cell r="F139">
            <v>1433</v>
          </cell>
          <cell r="G139">
            <v>1278</v>
          </cell>
          <cell r="H139">
            <v>1146</v>
          </cell>
          <cell r="I139">
            <v>986</v>
          </cell>
          <cell r="J139">
            <v>320</v>
          </cell>
          <cell r="K139">
            <v>320</v>
          </cell>
          <cell r="L139">
            <v>782</v>
          </cell>
          <cell r="M139">
            <v>0</v>
          </cell>
          <cell r="N139">
            <v>0</v>
          </cell>
          <cell r="O139">
            <v>9084</v>
          </cell>
          <cell r="P139">
            <v>9084</v>
          </cell>
          <cell r="Q139">
            <v>107</v>
          </cell>
          <cell r="R139">
            <v>8977</v>
          </cell>
        </row>
        <row r="140">
          <cell r="A140">
            <v>300006963</v>
          </cell>
          <cell r="B140" t="str">
            <v>300006963-DRYDEN POLE YARD MECH GARAGE-300</v>
          </cell>
          <cell r="C140">
            <v>2824</v>
          </cell>
          <cell r="D140">
            <v>2799</v>
          </cell>
          <cell r="E140">
            <v>6114</v>
          </cell>
          <cell r="F140">
            <v>2441</v>
          </cell>
          <cell r="G140">
            <v>1437</v>
          </cell>
          <cell r="H140">
            <v>839</v>
          </cell>
          <cell r="I140">
            <v>7026</v>
          </cell>
          <cell r="J140">
            <v>988</v>
          </cell>
          <cell r="K140">
            <v>2081</v>
          </cell>
          <cell r="L140">
            <v>1880</v>
          </cell>
          <cell r="M140">
            <v>0</v>
          </cell>
          <cell r="N140">
            <v>0</v>
          </cell>
          <cell r="O140">
            <v>28430</v>
          </cell>
          <cell r="P140">
            <v>28430</v>
          </cell>
          <cell r="Q140">
            <v>0</v>
          </cell>
          <cell r="R140">
            <v>28430</v>
          </cell>
        </row>
        <row r="141">
          <cell r="A141">
            <v>300015783</v>
          </cell>
          <cell r="B141" t="str">
            <v>300015783-BRACEBRIDGE FORESTRY SRV CENTR-300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2400</v>
          </cell>
          <cell r="H141">
            <v>1200</v>
          </cell>
          <cell r="I141">
            <v>6916</v>
          </cell>
          <cell r="J141">
            <v>1200</v>
          </cell>
          <cell r="K141">
            <v>3519</v>
          </cell>
          <cell r="L141">
            <v>1860</v>
          </cell>
          <cell r="M141">
            <v>0</v>
          </cell>
          <cell r="N141">
            <v>0</v>
          </cell>
          <cell r="O141">
            <v>17095</v>
          </cell>
          <cell r="P141">
            <v>17095</v>
          </cell>
          <cell r="Q141">
            <v>0</v>
          </cell>
          <cell r="R141">
            <v>17095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"/>
      <sheetName val="PSR Report"/>
      <sheetName val="Actuals"/>
      <sheetName val="Budget"/>
      <sheetName val="Forecast"/>
      <sheetName val="Month rev"/>
    </sheetNames>
    <sheetDataSet>
      <sheetData sheetId="0"/>
      <sheetData sheetId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</row>
        <row r="2">
          <cell r="B2" t="str">
            <v xml:space="preserve"> </v>
          </cell>
          <cell r="C2" t="str">
            <v>Jan</v>
          </cell>
          <cell r="D2" t="str">
            <v>Feb</v>
          </cell>
          <cell r="E2" t="str">
            <v>Mar</v>
          </cell>
          <cell r="F2" t="str">
            <v>Apr</v>
          </cell>
          <cell r="G2" t="str">
            <v>May</v>
          </cell>
          <cell r="H2" t="str">
            <v>Jun</v>
          </cell>
          <cell r="I2" t="str">
            <v>Jul</v>
          </cell>
          <cell r="J2" t="str">
            <v>Aug</v>
          </cell>
          <cell r="K2" t="str">
            <v>Sep</v>
          </cell>
          <cell r="L2" t="str">
            <v>Oct</v>
          </cell>
          <cell r="M2" t="str">
            <v>Nov</v>
          </cell>
          <cell r="N2" t="str">
            <v>Dec</v>
          </cell>
        </row>
        <row r="3">
          <cell r="A3">
            <v>12565</v>
          </cell>
          <cell r="B3" t="str">
            <v>12565 - Smart Network (smart metering)</v>
          </cell>
          <cell r="K3">
            <v>2186897</v>
          </cell>
          <cell r="L3">
            <v>3099283</v>
          </cell>
          <cell r="M3">
            <v>3099283</v>
          </cell>
        </row>
        <row r="4">
          <cell r="B4" t="str">
            <v>M020-Smart Meter Network + M060-Smart Meter Strategy &amp; Reqrmts + M070-PMO - OMA + M080-Meter Processes Redesign + M090-Change Management + M100-Smart Meter Projects Communica + M110-Smart Meter Ops &amp; Sustainment</v>
          </cell>
          <cell r="C4">
            <v>0</v>
          </cell>
          <cell r="K4">
            <v>2186897</v>
          </cell>
        </row>
        <row r="5">
          <cell r="A5" t="str">
            <v>OM&amp;A Check</v>
          </cell>
          <cell r="B5" t="str">
            <v>OM&amp;A Check (Should = 0)</v>
          </cell>
          <cell r="K5">
            <v>0</v>
          </cell>
        </row>
        <row r="6">
          <cell r="A6" t="str">
            <v>M060</v>
          </cell>
          <cell r="B6" t="str">
            <v>M060-Smart Meter Strategy &amp; Reqrmts</v>
          </cell>
          <cell r="K6">
            <v>1107657</v>
          </cell>
          <cell r="L6">
            <v>1630396</v>
          </cell>
          <cell r="M6">
            <v>1630396</v>
          </cell>
        </row>
        <row r="7">
          <cell r="A7" t="str">
            <v>M070</v>
          </cell>
          <cell r="B7" t="str">
            <v>M070-PMO - OMA</v>
          </cell>
          <cell r="K7">
            <v>381257</v>
          </cell>
          <cell r="L7">
            <v>535804</v>
          </cell>
          <cell r="M7">
            <v>535804</v>
          </cell>
        </row>
        <row r="8">
          <cell r="A8" t="str">
            <v>M080</v>
          </cell>
          <cell r="B8" t="str">
            <v>M080-Meter Processes Redesign</v>
          </cell>
          <cell r="K8">
            <v>202305</v>
          </cell>
          <cell r="L8">
            <v>255255</v>
          </cell>
          <cell r="M8">
            <v>255255</v>
          </cell>
        </row>
        <row r="9">
          <cell r="A9" t="str">
            <v>M090</v>
          </cell>
          <cell r="B9" t="str">
            <v>M090-Change Management</v>
          </cell>
          <cell r="K9">
            <v>51520</v>
          </cell>
          <cell r="L9">
            <v>51520</v>
          </cell>
          <cell r="M9">
            <v>51520</v>
          </cell>
        </row>
        <row r="10">
          <cell r="A10" t="str">
            <v>M100</v>
          </cell>
          <cell r="B10" t="str">
            <v>M100-Smart Meter Projects Communica</v>
          </cell>
          <cell r="K10">
            <v>208932</v>
          </cell>
          <cell r="L10">
            <v>325680</v>
          </cell>
          <cell r="M10">
            <v>325680</v>
          </cell>
        </row>
        <row r="11">
          <cell r="A11" t="str">
            <v>M110</v>
          </cell>
          <cell r="B11" t="str">
            <v>M110-Smart Meter Ops &amp; Sustainment</v>
          </cell>
          <cell r="K11">
            <v>235225</v>
          </cell>
          <cell r="L11">
            <v>300628</v>
          </cell>
          <cell r="M11">
            <v>300628</v>
          </cell>
        </row>
        <row r="12">
          <cell r="A12">
            <v>12625</v>
          </cell>
          <cell r="B12" t="str">
            <v>12625 - Smart Meter Program</v>
          </cell>
          <cell r="K12">
            <v>8537286</v>
          </cell>
          <cell r="L12">
            <v>9720131</v>
          </cell>
          <cell r="M12">
            <v>9720131</v>
          </cell>
        </row>
        <row r="13">
          <cell r="B13" t="str">
            <v>M004-New Billig Systems + M010-Meter Costs + M020-Smart Meter Network + M030-ARM Systems &amp; Infrastructure + M040-Billing System &amp; Infrastructur</v>
          </cell>
          <cell r="C13">
            <v>0</v>
          </cell>
          <cell r="K13">
            <v>8537286</v>
          </cell>
        </row>
        <row r="14">
          <cell r="A14" t="str">
            <v>Capital Check</v>
          </cell>
          <cell r="B14" t="str">
            <v>Capital Check (Should = 0)</v>
          </cell>
          <cell r="K14">
            <v>0</v>
          </cell>
        </row>
        <row r="15">
          <cell r="A15" t="str">
            <v>M004</v>
          </cell>
          <cell r="B15" t="str">
            <v>M004-New Billig Systems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M010</v>
          </cell>
          <cell r="B16" t="str">
            <v>M010-Meter Costs</v>
          </cell>
          <cell r="K16">
            <v>6247774</v>
          </cell>
          <cell r="L16">
            <v>7316831</v>
          </cell>
          <cell r="M16">
            <v>7316831</v>
          </cell>
        </row>
        <row r="17">
          <cell r="A17" t="str">
            <v>M020C</v>
          </cell>
          <cell r="B17" t="str">
            <v>M020-Smart Meter Network</v>
          </cell>
          <cell r="K17">
            <v>859848</v>
          </cell>
          <cell r="L17">
            <v>838119</v>
          </cell>
          <cell r="M17">
            <v>838119</v>
          </cell>
        </row>
        <row r="18">
          <cell r="A18" t="str">
            <v>M030</v>
          </cell>
          <cell r="B18" t="str">
            <v>M030-ARM Systems &amp; Infrastructure</v>
          </cell>
          <cell r="K18">
            <v>238974</v>
          </cell>
          <cell r="L18">
            <v>259927</v>
          </cell>
          <cell r="M18">
            <v>259927</v>
          </cell>
        </row>
        <row r="19">
          <cell r="A19" t="str">
            <v>M040</v>
          </cell>
          <cell r="B19" t="str">
            <v>M040-Billing System &amp; Infrastructur</v>
          </cell>
          <cell r="K19">
            <v>1190689</v>
          </cell>
          <cell r="L19">
            <v>1305254</v>
          </cell>
          <cell r="M19">
            <v>1305254</v>
          </cell>
        </row>
        <row r="20">
          <cell r="A20" t="str">
            <v>M050</v>
          </cell>
          <cell r="B20" t="str">
            <v>M050-PMO - Capital</v>
          </cell>
          <cell r="K20">
            <v>0</v>
          </cell>
          <cell r="L20">
            <v>0</v>
          </cell>
          <cell r="M20">
            <v>0</v>
          </cell>
        </row>
        <row r="22">
          <cell r="K22">
            <v>10724183</v>
          </cell>
          <cell r="L22">
            <v>12819414</v>
          </cell>
          <cell r="M22">
            <v>12819414</v>
          </cell>
          <cell r="N22">
            <v>0</v>
          </cell>
        </row>
        <row r="24">
          <cell r="J24" t="str">
            <v xml:space="preserve">Monthly </v>
          </cell>
          <cell r="L24">
            <v>2095231</v>
          </cell>
          <cell r="M24">
            <v>0</v>
          </cell>
          <cell r="N24">
            <v>-12819414</v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 xml:space="preserve">End of Powerplay Report inputs.  Any additional  rows required must be inserted manually above this row </v>
          </cell>
        </row>
        <row r="33">
          <cell r="A33" t="str">
            <v>OM&amp;A</v>
          </cell>
          <cell r="B33" t="str">
            <v>CDM Smart Metering</v>
          </cell>
        </row>
        <row r="34">
          <cell r="A34" t="str">
            <v>Capital</v>
          </cell>
          <cell r="B34" t="str">
            <v>CDM SMART METERS</v>
          </cell>
        </row>
        <row r="37">
          <cell r="A37" t="str">
            <v/>
          </cell>
        </row>
        <row r="38">
          <cell r="A38" t="str">
            <v xml:space="preserve">End of Calculations and Manual Actual inputs.  Any additional  rows required must be inserted manually above this row </v>
          </cell>
        </row>
      </sheetData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Sheet1 (2)"/>
      <sheetName val="EPS Dump"/>
      <sheetName val="Detail"/>
      <sheetName val="EPC Contracts"/>
      <sheetName val="Top 20"/>
      <sheetName val="Analysis"/>
      <sheetName val="Bus Plan"/>
      <sheetName val="Summary"/>
    </sheetNames>
    <sheetDataSet>
      <sheetData sheetId="0" refreshError="1"/>
      <sheetData sheetId="1" refreshError="1"/>
      <sheetData sheetId="2"/>
      <sheetData sheetId="3" refreshError="1">
        <row r="2">
          <cell r="C2">
            <v>6997</v>
          </cell>
          <cell r="D2" t="str">
            <v>Interconnection: Hydro-On</v>
          </cell>
          <cell r="E2">
            <v>5648251.2400000002</v>
          </cell>
          <cell r="F2">
            <v>0</v>
          </cell>
          <cell r="G2">
            <v>2723.91</v>
          </cell>
          <cell r="H2">
            <v>0</v>
          </cell>
          <cell r="I2">
            <v>-16454.009999999998</v>
          </cell>
          <cell r="J2">
            <v>1744.21</v>
          </cell>
          <cell r="K2">
            <v>104691.9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</row>
        <row r="3">
          <cell r="C3">
            <v>8038</v>
          </cell>
          <cell r="D3" t="str">
            <v>Civil Geotech - Bruce A T</v>
          </cell>
          <cell r="E3">
            <v>54566.31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</row>
        <row r="4">
          <cell r="C4">
            <v>8428</v>
          </cell>
          <cell r="D4" t="str">
            <v>Microwave Replacement - P</v>
          </cell>
          <cell r="E4">
            <v>73965177.730000004</v>
          </cell>
          <cell r="F4">
            <v>30313.48</v>
          </cell>
          <cell r="G4">
            <v>152555.84</v>
          </cell>
          <cell r="H4">
            <v>0</v>
          </cell>
          <cell r="I4">
            <v>2687.76</v>
          </cell>
          <cell r="J4">
            <v>253575.58</v>
          </cell>
          <cell r="K4">
            <v>201642.358271</v>
          </cell>
          <cell r="L4">
            <v>0</v>
          </cell>
          <cell r="M4">
            <v>0</v>
          </cell>
          <cell r="N4">
            <v>856897.26</v>
          </cell>
          <cell r="O4">
            <v>0</v>
          </cell>
          <cell r="P4">
            <v>0</v>
          </cell>
          <cell r="Q4">
            <v>120000</v>
          </cell>
          <cell r="R4">
            <v>60000</v>
          </cell>
          <cell r="S4">
            <v>60000</v>
          </cell>
          <cell r="T4">
            <v>240000</v>
          </cell>
          <cell r="U4">
            <v>69127.062984789693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</row>
        <row r="5">
          <cell r="C5">
            <v>8437</v>
          </cell>
          <cell r="D5" t="str">
            <v>Network Performance Outli</v>
          </cell>
          <cell r="E5">
            <v>7829740.4400000004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</row>
        <row r="6">
          <cell r="C6">
            <v>8500</v>
          </cell>
          <cell r="D6" t="str">
            <v xml:space="preserve">TSR&amp;R:      Glengrove TS </v>
          </cell>
          <cell r="E6">
            <v>5879847.3899999997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</row>
        <row r="7">
          <cell r="C7">
            <v>8692</v>
          </cell>
          <cell r="D7" t="str">
            <v xml:space="preserve">Civil Geotech   Buchanan </v>
          </cell>
          <cell r="E7">
            <v>4097175.56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</row>
        <row r="8">
          <cell r="C8">
            <v>8693</v>
          </cell>
          <cell r="D8" t="str">
            <v>Civil Geotech   Owen Soun</v>
          </cell>
          <cell r="E8">
            <v>719402.74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</row>
        <row r="9">
          <cell r="C9">
            <v>8726</v>
          </cell>
          <cell r="D9" t="str">
            <v>2001 Right of Way Upgrade</v>
          </cell>
          <cell r="E9">
            <v>375235.61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</row>
        <row r="10">
          <cell r="C10">
            <v>8756</v>
          </cell>
          <cell r="D10" t="str">
            <v>R.L. Hearn Switchyard TSR</v>
          </cell>
          <cell r="E10">
            <v>12297009.09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C11">
            <v>8858</v>
          </cell>
          <cell r="D11" t="str">
            <v xml:space="preserve">Replace PLC equipment on </v>
          </cell>
          <cell r="E11">
            <v>2583774.9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C12">
            <v>8876</v>
          </cell>
          <cell r="D12" t="str">
            <v>Increase East-West Tie Ca</v>
          </cell>
          <cell r="E12">
            <v>1605511.41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C13">
            <v>8881</v>
          </cell>
          <cell r="D13" t="str">
            <v>Interconnection:      Upg</v>
          </cell>
          <cell r="E13">
            <v>97928126.609999999</v>
          </cell>
          <cell r="F13">
            <v>1360</v>
          </cell>
          <cell r="G13">
            <v>19955.3</v>
          </cell>
          <cell r="H13">
            <v>0</v>
          </cell>
          <cell r="I13">
            <v>7918.08</v>
          </cell>
          <cell r="J13">
            <v>26639.24</v>
          </cell>
          <cell r="K13">
            <v>4772.74</v>
          </cell>
          <cell r="L13">
            <v>0</v>
          </cell>
          <cell r="M13">
            <v>230.69</v>
          </cell>
          <cell r="N13">
            <v>-17279.349999999999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C14">
            <v>8886</v>
          </cell>
          <cell r="D14" t="str">
            <v>SCADA TELEMETRY SET EXPANSION</v>
          </cell>
          <cell r="E14">
            <v>373137.81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</row>
        <row r="15">
          <cell r="C15">
            <v>8886</v>
          </cell>
          <cell r="D15" t="str">
            <v>SCADA Telemetry Set Expan</v>
          </cell>
          <cell r="E15">
            <v>6865.43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C16">
            <v>8888</v>
          </cell>
          <cell r="D16" t="str">
            <v>Telecom Reliability Impro</v>
          </cell>
          <cell r="E16">
            <v>249405.2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</row>
        <row r="17">
          <cell r="C17">
            <v>9000</v>
          </cell>
          <cell r="D17" t="str">
            <v>2002 Real Estate LAR Prog</v>
          </cell>
          <cell r="E17">
            <v>3245714.11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</row>
        <row r="18">
          <cell r="C18">
            <v>10006</v>
          </cell>
          <cell r="D18" t="str">
            <v>Buchanan TS Spill Contain</v>
          </cell>
          <cell r="E18">
            <v>766247.38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</row>
        <row r="19">
          <cell r="C19">
            <v>10008</v>
          </cell>
          <cell r="D19" t="str">
            <v>Hamilton Horning TS: Inst</v>
          </cell>
          <cell r="E19">
            <v>1277466.96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</row>
        <row r="20">
          <cell r="C20">
            <v>10047</v>
          </cell>
          <cell r="D20" t="str">
            <v>Calstock DS</v>
          </cell>
          <cell r="E20">
            <v>373836.9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</row>
        <row r="21">
          <cell r="C21">
            <v>10062</v>
          </cell>
          <cell r="D21" t="str">
            <v>St. Marys TS New Feeder P</v>
          </cell>
          <cell r="E21">
            <v>278056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</row>
        <row r="22">
          <cell r="C22">
            <v>10067</v>
          </cell>
          <cell r="D22" t="str">
            <v xml:space="preserve">Belle River - New 115 kV </v>
          </cell>
          <cell r="E22">
            <v>241331.39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</row>
        <row r="23">
          <cell r="C23">
            <v>10075</v>
          </cell>
          <cell r="D23" t="str">
            <v>Distribution Monitoring</v>
          </cell>
          <cell r="E23">
            <v>511630.35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</row>
        <row r="24">
          <cell r="C24">
            <v>10106</v>
          </cell>
          <cell r="D24" t="str">
            <v xml:space="preserve">2003 - Upgrade Meters at </v>
          </cell>
          <cell r="E24">
            <v>3898584.16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</row>
        <row r="25">
          <cell r="C25">
            <v>10174</v>
          </cell>
          <cell r="D25" t="str">
            <v>Pelee Island GS: Refurbis</v>
          </cell>
          <cell r="E25">
            <v>1112217.8899999999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</row>
        <row r="26">
          <cell r="C26">
            <v>10242</v>
          </cell>
          <cell r="D26" t="str">
            <v>Protection Tone Equipment</v>
          </cell>
          <cell r="E26">
            <v>690466.94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</row>
        <row r="27">
          <cell r="C27">
            <v>10243</v>
          </cell>
          <cell r="D27" t="str">
            <v>Protection Tone Replaceme</v>
          </cell>
          <cell r="E27">
            <v>1260148.8799999999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</row>
        <row r="28">
          <cell r="C28">
            <v>10248</v>
          </cell>
          <cell r="D28" t="str">
            <v>Lennox TS: Modify 230kV C</v>
          </cell>
          <cell r="E28">
            <v>55991.49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</row>
        <row r="29">
          <cell r="C29">
            <v>10251</v>
          </cell>
          <cell r="D29" t="str">
            <v>"Winona TS" -Hamilton: Bu</v>
          </cell>
          <cell r="E29">
            <v>10565216.51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C30">
            <v>10265</v>
          </cell>
          <cell r="D30" t="str">
            <v xml:space="preserve">Glendale TS: Connect St. 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C31">
            <v>10268</v>
          </cell>
          <cell r="D31" t="str">
            <v>Dundas TS #2 -Hamilton: b</v>
          </cell>
          <cell r="E31">
            <v>8626449.2799999993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C32">
            <v>10277</v>
          </cell>
          <cell r="D32" t="str">
            <v>Kingston Gardiner TS - Increas</v>
          </cell>
          <cell r="E32">
            <v>2240147.34</v>
          </cell>
          <cell r="F32">
            <v>419038.11</v>
          </cell>
          <cell r="G32">
            <v>1672773.21</v>
          </cell>
          <cell r="H32">
            <v>50754.49</v>
          </cell>
          <cell r="I32">
            <v>4317538.25</v>
          </cell>
          <cell r="J32">
            <v>400005.36</v>
          </cell>
          <cell r="K32">
            <v>1404521.1669375</v>
          </cell>
          <cell r="L32">
            <v>0</v>
          </cell>
          <cell r="M32">
            <v>175550</v>
          </cell>
          <cell r="N32">
            <v>988217.26</v>
          </cell>
          <cell r="O32">
            <v>0</v>
          </cell>
          <cell r="P32">
            <v>250000</v>
          </cell>
          <cell r="Q32">
            <v>575000</v>
          </cell>
          <cell r="R32">
            <v>15000</v>
          </cell>
          <cell r="S32">
            <v>4304025</v>
          </cell>
          <cell r="T32">
            <v>10000</v>
          </cell>
          <cell r="U32">
            <v>638772.75</v>
          </cell>
          <cell r="V32">
            <v>0</v>
          </cell>
          <cell r="W32">
            <v>3335550</v>
          </cell>
          <cell r="X32">
            <v>0</v>
          </cell>
          <cell r="Y32">
            <v>653000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C33">
            <v>10296</v>
          </cell>
          <cell r="D33" t="str">
            <v>Sithe Goreway 930 MW Conn</v>
          </cell>
          <cell r="E33">
            <v>2479138.83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</row>
        <row r="34">
          <cell r="C34">
            <v>10297</v>
          </cell>
          <cell r="D34" t="str">
            <v>Cecil TS: Replace T3 &amp; T4</v>
          </cell>
          <cell r="E34">
            <v>1583598.72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C35">
            <v>10299</v>
          </cell>
          <cell r="D35" t="str">
            <v xml:space="preserve">Chapleau DS - Upgrade T2 </v>
          </cell>
          <cell r="E35">
            <v>1359500.44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</row>
        <row r="36">
          <cell r="C36">
            <v>10306</v>
          </cell>
          <cell r="D36" t="str">
            <v>Hawthorne TS:Add auto tra</v>
          </cell>
          <cell r="E36">
            <v>10597042.07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</row>
        <row r="37">
          <cell r="C37">
            <v>10308</v>
          </cell>
          <cell r="D37" t="str">
            <v>Ottawa Area: Reinforce 11</v>
          </cell>
          <cell r="E37">
            <v>11972182.01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</row>
        <row r="38">
          <cell r="C38">
            <v>10309</v>
          </cell>
          <cell r="D38" t="str">
            <v>2002 Protection Replaceme</v>
          </cell>
          <cell r="E38">
            <v>8420290.0399999991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</row>
        <row r="39">
          <cell r="C39">
            <v>10345</v>
          </cell>
          <cell r="D39" t="str">
            <v>Refurbish circuits A8N/A1</v>
          </cell>
          <cell r="E39">
            <v>3851557.23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</row>
        <row r="40">
          <cell r="C40">
            <v>10394</v>
          </cell>
          <cell r="D40" t="str">
            <v>2002 TL Substandard  Clea</v>
          </cell>
          <cell r="E40">
            <v>11158.11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C41">
            <v>10439</v>
          </cell>
          <cell r="D41" t="str">
            <v>Ramore TS: Build New 115-</v>
          </cell>
          <cell r="E41">
            <v>3139532.48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C42">
            <v>10441</v>
          </cell>
          <cell r="D42" t="str">
            <v>Hamilton Gage TS: Reconfi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C43">
            <v>10443</v>
          </cell>
          <cell r="D43" t="str">
            <v>Allanburg Inst Stn Srvc Trans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C44">
            <v>10448</v>
          </cell>
          <cell r="D44" t="str">
            <v xml:space="preserve">TSR &amp; R  Pickering A NGS </v>
          </cell>
          <cell r="E44">
            <v>4044950.62</v>
          </cell>
          <cell r="F44">
            <v>8342.15</v>
          </cell>
          <cell r="G44">
            <v>0</v>
          </cell>
          <cell r="H44">
            <v>0</v>
          </cell>
          <cell r="I44">
            <v>0</v>
          </cell>
          <cell r="J44">
            <v>1265</v>
          </cell>
          <cell r="K44">
            <v>7024.2779324999992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-99.664663906465407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-106.023269463711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-111.019724054631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-121.749462175087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-127.63822813694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5">
          <cell r="C45">
            <v>10452</v>
          </cell>
          <cell r="D45" t="str">
            <v>Toronto Terauley TS: Impr</v>
          </cell>
          <cell r="E45">
            <v>8071737.7000000002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</row>
        <row r="46">
          <cell r="C46">
            <v>10471</v>
          </cell>
          <cell r="D46" t="str">
            <v xml:space="preserve"> </v>
          </cell>
          <cell r="E46">
            <v>849456.83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</row>
        <row r="47">
          <cell r="C47">
            <v>10478</v>
          </cell>
          <cell r="D47" t="str">
            <v>Hearn SS: Add 125 Mvar Ca</v>
          </cell>
          <cell r="E47">
            <v>2839796.59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</row>
        <row r="48">
          <cell r="C48">
            <v>10479</v>
          </cell>
          <cell r="D48" t="str">
            <v>Incorporation of ATCO NUG</v>
          </cell>
          <cell r="E48">
            <v>16515678.470000001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</row>
        <row r="49">
          <cell r="C49">
            <v>10489</v>
          </cell>
          <cell r="D49" t="str">
            <v xml:space="preserve">Leaside TS: Add  2nd 125 </v>
          </cell>
          <cell r="E49">
            <v>3539437.82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</row>
        <row r="50">
          <cell r="C50">
            <v>10492</v>
          </cell>
          <cell r="D50" t="str">
            <v>TORONTO NIAGARA LINK</v>
          </cell>
          <cell r="E50">
            <v>36541601.019999899</v>
          </cell>
          <cell r="F50">
            <v>2609.6999999999998</v>
          </cell>
          <cell r="G50">
            <v>485762.33</v>
          </cell>
          <cell r="H50">
            <v>8908.5</v>
          </cell>
          <cell r="I50">
            <v>690394.84</v>
          </cell>
          <cell r="J50">
            <v>64819</v>
          </cell>
          <cell r="K50">
            <v>197637.16</v>
          </cell>
          <cell r="L50">
            <v>0</v>
          </cell>
          <cell r="M50">
            <v>21216</v>
          </cell>
          <cell r="N50">
            <v>57275.93</v>
          </cell>
          <cell r="O50">
            <v>0</v>
          </cell>
          <cell r="P50">
            <v>0</v>
          </cell>
          <cell r="Q50">
            <v>485000</v>
          </cell>
          <cell r="R50">
            <v>0</v>
          </cell>
          <cell r="S50">
            <v>0</v>
          </cell>
          <cell r="T50">
            <v>0</v>
          </cell>
          <cell r="U50">
            <v>53350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-1.87133082363288E-12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-1.8419996195006999E-12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-1.9006620277650601E-12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-1.87858404387952E-12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</row>
        <row r="51">
          <cell r="C51">
            <v>10500</v>
          </cell>
          <cell r="D51" t="str">
            <v>Kent TS-  Install New Aut</v>
          </cell>
          <cell r="E51">
            <v>79941.69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</row>
        <row r="52">
          <cell r="C52">
            <v>10509</v>
          </cell>
          <cell r="D52" t="str">
            <v>Lambton TGS: Mitigate sho</v>
          </cell>
          <cell r="E52">
            <v>71407.259999999995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</row>
        <row r="53">
          <cell r="C53">
            <v>10522</v>
          </cell>
          <cell r="D53" t="str">
            <v>2004 Crystal Falls-Demerg</v>
          </cell>
          <cell r="E53">
            <v>980333.98</v>
          </cell>
          <cell r="F53">
            <v>44.34</v>
          </cell>
          <cell r="G53">
            <v>531.44000000000005</v>
          </cell>
          <cell r="H53">
            <v>1717.3</v>
          </cell>
          <cell r="I53">
            <v>670.53</v>
          </cell>
          <cell r="J53">
            <v>40011.93</v>
          </cell>
          <cell r="K53">
            <v>22666.116013500003</v>
          </cell>
          <cell r="L53">
            <v>50000</v>
          </cell>
          <cell r="M53">
            <v>0</v>
          </cell>
          <cell r="N53">
            <v>12942.75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385000</v>
          </cell>
          <cell r="V53">
            <v>0</v>
          </cell>
          <cell r="W53">
            <v>0</v>
          </cell>
          <cell r="X53">
            <v>3500000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</row>
        <row r="54">
          <cell r="C54">
            <v>10541</v>
          </cell>
          <cell r="D54" t="str">
            <v>2003 Grounding Program</v>
          </cell>
          <cell r="E54">
            <v>2340783.9700000002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</row>
        <row r="55">
          <cell r="C55">
            <v>10577</v>
          </cell>
          <cell r="D55" t="str">
            <v>2004 Monitoring:  Bruce GS ADD</v>
          </cell>
          <cell r="E55">
            <v>1334317.1399999999</v>
          </cell>
          <cell r="F55">
            <v>0</v>
          </cell>
          <cell r="G55">
            <v>337.78</v>
          </cell>
          <cell r="H55">
            <v>58241.4</v>
          </cell>
          <cell r="I55">
            <v>301788.48</v>
          </cell>
          <cell r="J55">
            <v>75290</v>
          </cell>
          <cell r="K55">
            <v>145968.21785279</v>
          </cell>
          <cell r="L55">
            <v>17764.362740635101</v>
          </cell>
          <cell r="M55">
            <v>0</v>
          </cell>
          <cell r="N55">
            <v>43949.08</v>
          </cell>
          <cell r="O55">
            <v>0</v>
          </cell>
          <cell r="P55">
            <v>136000</v>
          </cell>
          <cell r="Q55">
            <v>70000</v>
          </cell>
          <cell r="R55">
            <v>58000</v>
          </cell>
          <cell r="S55">
            <v>10000</v>
          </cell>
          <cell r="T55">
            <v>110000</v>
          </cell>
          <cell r="U55">
            <v>42240</v>
          </cell>
          <cell r="V55">
            <v>12654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</row>
        <row r="56">
          <cell r="C56">
            <v>10608</v>
          </cell>
          <cell r="D56" t="str">
            <v>KALAR MTS-CONNECT NEW CUSTOMS</v>
          </cell>
          <cell r="E56">
            <v>287136.15000000002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</row>
        <row r="57">
          <cell r="C57">
            <v>10609</v>
          </cell>
          <cell r="D57" t="str">
            <v>Sithe Southdown 800MW Con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</row>
        <row r="58">
          <cell r="C58">
            <v>10621</v>
          </cell>
          <cell r="D58" t="str">
            <v>Protection Tone Equipment</v>
          </cell>
          <cell r="E58">
            <v>14686206.029999999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</row>
        <row r="59">
          <cell r="C59">
            <v>10627</v>
          </cell>
          <cell r="D59" t="str">
            <v>Replacement of  Transform</v>
          </cell>
          <cell r="E59">
            <v>954023.17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</row>
        <row r="60">
          <cell r="C60">
            <v>10629</v>
          </cell>
          <cell r="D60" t="str">
            <v>Replacement of  Transform</v>
          </cell>
          <cell r="E60">
            <v>803827.15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</row>
        <row r="61">
          <cell r="C61">
            <v>10630</v>
          </cell>
          <cell r="D61" t="str">
            <v>REPLMT-TRANSFORMER ROD GAPS</v>
          </cell>
          <cell r="E61">
            <v>1034777.14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</row>
        <row r="62">
          <cell r="C62">
            <v>10653</v>
          </cell>
          <cell r="D62" t="str">
            <v>Re-Supply A8N/A11N at Cal</v>
          </cell>
          <cell r="E62">
            <v>15026776.949999999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  <row r="63">
          <cell r="C63">
            <v>10661</v>
          </cell>
          <cell r="D63" t="str">
            <v>Crilly DS HV supply chang</v>
          </cell>
          <cell r="E63">
            <v>83194.149999999994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</row>
        <row r="64">
          <cell r="C64">
            <v>10664</v>
          </cell>
          <cell r="D64" t="str">
            <v>2003_Bonding System Refur</v>
          </cell>
          <cell r="E64">
            <v>4563820.8899999997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C65">
            <v>10666</v>
          </cell>
          <cell r="D65" t="str">
            <v>2004 Gravity Feed Tank Re</v>
          </cell>
          <cell r="E65">
            <v>32295.91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</row>
        <row r="66">
          <cell r="C66">
            <v>10672</v>
          </cell>
          <cell r="D66" t="str">
            <v>2004 HV UG Cable Strategi</v>
          </cell>
          <cell r="E66">
            <v>812569.37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C67">
            <v>10685</v>
          </cell>
          <cell r="D67" t="str">
            <v>Hunta SS: Remove 115 kV t</v>
          </cell>
          <cell r="E67">
            <v>38210.980000000003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</row>
        <row r="68">
          <cell r="C68">
            <v>10705</v>
          </cell>
          <cell r="D68" t="str">
            <v>Bronte TS: Install Two 27</v>
          </cell>
          <cell r="E68">
            <v>940801.31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C69">
            <v>10723</v>
          </cell>
          <cell r="D69" t="str">
            <v>Lively DS - Change Primar</v>
          </cell>
          <cell r="E69">
            <v>1651436.4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</row>
        <row r="70">
          <cell r="C70">
            <v>10805</v>
          </cell>
          <cell r="D70" t="str">
            <v>Fort Frances 22M1 reliabi</v>
          </cell>
          <cell r="E70">
            <v>379672.34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</row>
        <row r="71">
          <cell r="C71">
            <v>10821</v>
          </cell>
          <cell r="D71" t="str">
            <v>2002 External Customer Re</v>
          </cell>
          <cell r="E71">
            <v>24125.88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</row>
        <row r="72">
          <cell r="C72">
            <v>10830</v>
          </cell>
          <cell r="D72" t="str">
            <v>Chats Falls TS: Incorpora</v>
          </cell>
          <cell r="E72">
            <v>506248.12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</row>
        <row r="73">
          <cell r="C73">
            <v>10833</v>
          </cell>
          <cell r="D73" t="str">
            <v>Carlton TS T2-Replce Transform</v>
          </cell>
          <cell r="E73">
            <v>6650878.2400000002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</row>
        <row r="74">
          <cell r="C74">
            <v>10857</v>
          </cell>
          <cell r="D74" t="str">
            <v>Imprv LN Disconnect Capability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</row>
        <row r="75">
          <cell r="C75">
            <v>10860</v>
          </cell>
          <cell r="D75" t="str">
            <v>Civil Geotech - Burlingto</v>
          </cell>
          <cell r="E75">
            <v>77602.460000000006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1082.5543170000001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5020.1039134245902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5340.38654310109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5592.0576997773996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6132.5140482700399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6429.1308820763597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</row>
        <row r="76">
          <cell r="C76">
            <v>10871</v>
          </cell>
          <cell r="D76" t="str">
            <v>2003 Protection Replaceme</v>
          </cell>
          <cell r="E76">
            <v>11127448.289999999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</row>
        <row r="77">
          <cell r="C77">
            <v>10872</v>
          </cell>
          <cell r="D77" t="str">
            <v>Replace RTUs</v>
          </cell>
          <cell r="E77">
            <v>1557482.77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</row>
        <row r="78">
          <cell r="C78">
            <v>10879</v>
          </cell>
          <cell r="D78" t="str">
            <v>Northern GTA Reinforcemen</v>
          </cell>
          <cell r="E78">
            <v>146407711.96000001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</row>
        <row r="79">
          <cell r="C79">
            <v>10915</v>
          </cell>
          <cell r="D79" t="str">
            <v>Manby TS: Feasibility Stu</v>
          </cell>
          <cell r="E79">
            <v>135080.54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</row>
        <row r="80">
          <cell r="C80">
            <v>10916</v>
          </cell>
          <cell r="D80" t="str">
            <v>GE RTU Generation 3 Updat</v>
          </cell>
          <cell r="E80">
            <v>13236.77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</row>
        <row r="81">
          <cell r="C81">
            <v>10930</v>
          </cell>
          <cell r="D81" t="str">
            <v>Dunneville TS: Increase C</v>
          </cell>
          <cell r="E81">
            <v>6143.59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</row>
        <row r="82">
          <cell r="C82">
            <v>10932</v>
          </cell>
          <cell r="D82" t="str">
            <v>Makenzie RTU Upgrade</v>
          </cell>
          <cell r="E82">
            <v>460712.94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3">
          <cell r="C83">
            <v>10934</v>
          </cell>
          <cell r="D83" t="str">
            <v>Manual Arming Interface f</v>
          </cell>
          <cell r="E83">
            <v>1654976.79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</row>
        <row r="84">
          <cell r="C84">
            <v>10936</v>
          </cell>
          <cell r="D84" t="str">
            <v>2002 Right of Way Upgrade</v>
          </cell>
          <cell r="E84">
            <v>263334.17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C85">
            <v>10937</v>
          </cell>
          <cell r="D85" t="str">
            <v>Replace Wawa Reactors</v>
          </cell>
          <cell r="E85">
            <v>2179776.0299999998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C86">
            <v>10938</v>
          </cell>
          <cell r="D86" t="str">
            <v>New 230-28 kV Transformer</v>
          </cell>
          <cell r="E86">
            <v>19627814.66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</row>
        <row r="87">
          <cell r="C87">
            <v>10960</v>
          </cell>
          <cell r="D87" t="str">
            <v>St Marys TS - TSR&amp;R</v>
          </cell>
          <cell r="E87">
            <v>8156796.3300000001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</row>
        <row r="88">
          <cell r="C88">
            <v>10963</v>
          </cell>
          <cell r="D88" t="str">
            <v>Roundhouse TS: Site Evalu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</row>
        <row r="89">
          <cell r="C89">
            <v>10990</v>
          </cell>
          <cell r="D89" t="str">
            <v>W42L &amp; W43L: Remove 6km o</v>
          </cell>
          <cell r="E89">
            <v>75689.919999999998</v>
          </cell>
          <cell r="F89">
            <v>0</v>
          </cell>
          <cell r="G89">
            <v>0</v>
          </cell>
          <cell r="H89">
            <v>28.32</v>
          </cell>
          <cell r="I89">
            <v>0</v>
          </cell>
          <cell r="J89">
            <v>232.39</v>
          </cell>
          <cell r="K89">
            <v>4076.951149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</row>
        <row r="90">
          <cell r="C90">
            <v>10993</v>
          </cell>
          <cell r="D90" t="str">
            <v xml:space="preserve">2004 Cathodic Protection 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</row>
        <row r="91">
          <cell r="C91">
            <v>11020</v>
          </cell>
          <cell r="D91" t="str">
            <v>2004 Rod Gap Replacement</v>
          </cell>
          <cell r="E91">
            <v>341173.34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</row>
        <row r="92">
          <cell r="C92">
            <v>11021</v>
          </cell>
          <cell r="D92" t="str">
            <v>2004 Capacitor Bank Repla</v>
          </cell>
          <cell r="E92">
            <v>1604849.12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</row>
        <row r="93">
          <cell r="C93">
            <v>11038</v>
          </cell>
          <cell r="D93" t="str">
            <v>2004-PCB and Waste Manage</v>
          </cell>
          <cell r="E93">
            <v>1825254.45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</row>
        <row r="94">
          <cell r="C94">
            <v>11040</v>
          </cell>
          <cell r="D94" t="str">
            <v>2003-Spill Containment Fu</v>
          </cell>
          <cell r="E94">
            <v>813250.81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</row>
        <row r="95">
          <cell r="C95">
            <v>11041</v>
          </cell>
          <cell r="D95" t="str">
            <v>2004-Transmission Land As</v>
          </cell>
          <cell r="E95">
            <v>2560126.54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</row>
        <row r="96">
          <cell r="C96">
            <v>11044</v>
          </cell>
          <cell r="D96" t="str">
            <v>2004 - Upgrade Meters at Seal</v>
          </cell>
          <cell r="E96">
            <v>8868743.6099999994</v>
          </cell>
          <cell r="F96">
            <v>4929.08</v>
          </cell>
          <cell r="G96">
            <v>24919.02</v>
          </cell>
          <cell r="H96">
            <v>48367.34</v>
          </cell>
          <cell r="I96">
            <v>0</v>
          </cell>
          <cell r="J96">
            <v>0</v>
          </cell>
          <cell r="K96">
            <v>17765.195026999998</v>
          </cell>
          <cell r="L96">
            <v>4.83</v>
          </cell>
          <cell r="M96">
            <v>0</v>
          </cell>
          <cell r="N96">
            <v>111.8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27.135518494693098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28.866764574654599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30.227140264951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33.148506733258301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34.751830433003803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7">
          <cell r="C97">
            <v>11053</v>
          </cell>
          <cell r="D97" t="str">
            <v>2004 Grounding Program</v>
          </cell>
          <cell r="E97">
            <v>3438669.81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</row>
        <row r="98">
          <cell r="C98">
            <v>11056</v>
          </cell>
          <cell r="D98" t="str">
            <v>Protection Tone Equipment</v>
          </cell>
          <cell r="E98">
            <v>8421546.3699999992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C99">
            <v>11057</v>
          </cell>
          <cell r="D99" t="str">
            <v>Manby T5: Replace Transfo</v>
          </cell>
          <cell r="E99">
            <v>5197761.0599999996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C100">
            <v>11058</v>
          </cell>
          <cell r="D100" t="str">
            <v>2005 Bronte T2: Replace EOL Tr</v>
          </cell>
          <cell r="E100">
            <v>2245090.29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C101">
            <v>11062</v>
          </cell>
          <cell r="D101" t="str">
            <v>Long Lac T1: Replace Tran</v>
          </cell>
          <cell r="E101">
            <v>283589.39</v>
          </cell>
          <cell r="F101">
            <v>0</v>
          </cell>
          <cell r="G101">
            <v>0</v>
          </cell>
          <cell r="H101">
            <v>7000</v>
          </cell>
          <cell r="I101">
            <v>410820</v>
          </cell>
          <cell r="J101">
            <v>121193.91</v>
          </cell>
          <cell r="K101">
            <v>102143.3371415</v>
          </cell>
          <cell r="L101">
            <v>0</v>
          </cell>
          <cell r="M101">
            <v>0</v>
          </cell>
          <cell r="N101">
            <v>50098.5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1643280</v>
          </cell>
          <cell r="T101">
            <v>30000</v>
          </cell>
          <cell r="U101">
            <v>337731.17625962803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94745.399416009896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C102">
            <v>11064</v>
          </cell>
          <cell r="D102" t="str">
            <v>2004 RTU Replacement</v>
          </cell>
          <cell r="E102">
            <v>1277210.6100000001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C103">
            <v>11068</v>
          </cell>
          <cell r="D103" t="str">
            <v>2004 Protection Replaceme</v>
          </cell>
          <cell r="E103">
            <v>10954800.460000001</v>
          </cell>
          <cell r="F103">
            <v>-3737048.8699999899</v>
          </cell>
          <cell r="G103">
            <v>-966267.77</v>
          </cell>
          <cell r="H103">
            <v>-171622.19</v>
          </cell>
          <cell r="I103">
            <v>-1834416.54</v>
          </cell>
          <cell r="J103">
            <v>-2105926.08</v>
          </cell>
          <cell r="K103">
            <v>169963.38041849999</v>
          </cell>
          <cell r="L103">
            <v>0</v>
          </cell>
          <cell r="M103">
            <v>0</v>
          </cell>
          <cell r="N103">
            <v>9105365.0099999998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1.94070032683665E-3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2.06451697151642E-3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2.16180946091189E-3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2.3707421500235898E-3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2.4854099795920798E-3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C104">
            <v>11071</v>
          </cell>
          <cell r="D104" t="str">
            <v>2003 Engineering and Envi</v>
          </cell>
          <cell r="E104">
            <v>1757978.98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C105">
            <v>11073</v>
          </cell>
          <cell r="D105" t="str">
            <v>2004 Engineering and Envi</v>
          </cell>
          <cell r="E105">
            <v>2547737.58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C106">
            <v>11075</v>
          </cell>
          <cell r="D106" t="str">
            <v>Longwood TS - Reactor Spi</v>
          </cell>
          <cell r="E106">
            <v>27239.07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C107">
            <v>11076</v>
          </cell>
          <cell r="D107" t="str">
            <v>Hawthorne TS -  Tx and Rx</v>
          </cell>
          <cell r="E107">
            <v>1703081.01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C108">
            <v>11078</v>
          </cell>
          <cell r="D108" t="str">
            <v xml:space="preserve">2004 - Spill Containment </v>
          </cell>
          <cell r="E108">
            <v>4057728.49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C109">
            <v>11093</v>
          </cell>
          <cell r="D109" t="str">
            <v>Kitchener/Waterloo/Guelph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C110">
            <v>11101</v>
          </cell>
          <cell r="D110" t="str">
            <v>Norfolk TS: Install secon</v>
          </cell>
          <cell r="E110">
            <v>28910.54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C111">
            <v>11121</v>
          </cell>
          <cell r="D111" t="str">
            <v>PLC Replacement Essa-Mind</v>
          </cell>
          <cell r="E111">
            <v>4409478.24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C112">
            <v>11126</v>
          </cell>
          <cell r="D112" t="str">
            <v>2004 Conductor Replct &amp; L</v>
          </cell>
          <cell r="E112">
            <v>28294.06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C113">
            <v>11162</v>
          </cell>
          <cell r="D113" t="str">
            <v>2004 Civil Geotech: Drain</v>
          </cell>
          <cell r="E113">
            <v>10736.74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C114">
            <v>11164</v>
          </cell>
          <cell r="D114" t="str">
            <v xml:space="preserve">2004 Civil Geotech: Road </v>
          </cell>
          <cell r="E114">
            <v>189094.74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C115">
            <v>11168</v>
          </cell>
          <cell r="D115" t="str">
            <v>High Reliability Voice Co</v>
          </cell>
          <cell r="E115">
            <v>3021929.92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C116">
            <v>11172</v>
          </cell>
          <cell r="D116" t="str">
            <v>PLC Replacement -   Lines</v>
          </cell>
          <cell r="E116">
            <v>1117482.01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C117">
            <v>11175</v>
          </cell>
          <cell r="D117" t="str">
            <v>Bronte TS: Install Two 27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C118">
            <v>11176</v>
          </cell>
          <cell r="D118" t="str">
            <v>Civil Geotech: Goderich T</v>
          </cell>
          <cell r="E118">
            <v>242928.58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C119">
            <v>11178</v>
          </cell>
          <cell r="D119" t="str">
            <v>Selected  DPs: DP Perform</v>
          </cell>
          <cell r="E119">
            <v>758544.49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C120">
            <v>11201</v>
          </cell>
          <cell r="D120" t="str">
            <v xml:space="preserve">2003 Technical Standards </v>
          </cell>
          <cell r="E120">
            <v>127956.43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C121">
            <v>11208</v>
          </cell>
          <cell r="D121" t="str">
            <v>Elgin TS: Connect Hamilto</v>
          </cell>
          <cell r="E121">
            <v>192272.36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C122">
            <v>11209</v>
          </cell>
          <cell r="D122" t="str">
            <v>Stirton TS: Connect Hamil</v>
          </cell>
          <cell r="E122">
            <v>174420.93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C123">
            <v>11211</v>
          </cell>
          <cell r="D123" t="str">
            <v>Incorporation of OPG Hear</v>
          </cell>
          <cell r="E123">
            <v>673698.91999999899</v>
          </cell>
          <cell r="F123">
            <v>329679.2</v>
          </cell>
          <cell r="G123">
            <v>680336.8</v>
          </cell>
          <cell r="H123">
            <v>45044.93</v>
          </cell>
          <cell r="I123">
            <v>25883.68</v>
          </cell>
          <cell r="J123">
            <v>200956.43</v>
          </cell>
          <cell r="K123">
            <v>268652.03326449991</v>
          </cell>
          <cell r="L123">
            <v>0</v>
          </cell>
          <cell r="M123">
            <v>1381500.22</v>
          </cell>
          <cell r="N123">
            <v>81969.110000000335</v>
          </cell>
          <cell r="O123">
            <v>0</v>
          </cell>
          <cell r="P123">
            <v>254000</v>
          </cell>
          <cell r="Q123">
            <v>769000</v>
          </cell>
          <cell r="R123">
            <v>5000</v>
          </cell>
          <cell r="S123">
            <v>0</v>
          </cell>
          <cell r="T123">
            <v>215000</v>
          </cell>
          <cell r="U123">
            <v>278850</v>
          </cell>
          <cell r="V123">
            <v>0</v>
          </cell>
          <cell r="W123">
            <v>0</v>
          </cell>
          <cell r="X123">
            <v>0</v>
          </cell>
          <cell r="Y123">
            <v>1292000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C124">
            <v>11222</v>
          </cell>
          <cell r="D124" t="str">
            <v>Essa R3: Replace EOL Reac</v>
          </cell>
          <cell r="E124">
            <v>1009009.79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C125">
            <v>11236</v>
          </cell>
          <cell r="D125" t="str">
            <v>Port Albert Wind Farm</v>
          </cell>
          <cell r="E125">
            <v>84975.58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C126">
            <v>11243</v>
          </cell>
          <cell r="D126" t="str">
            <v xml:space="preserve">Purchase Operating Spare </v>
          </cell>
          <cell r="E126">
            <v>20519.900000000001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C127">
            <v>11247</v>
          </cell>
          <cell r="D127" t="str">
            <v xml:space="preserve">2005 - 2006 Telecom Site 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C128">
            <v>11262</v>
          </cell>
          <cell r="D128" t="str">
            <v>Civil Geotech - J.C. Keit</v>
          </cell>
          <cell r="E128">
            <v>3182107.8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C129">
            <v>11268</v>
          </cell>
          <cell r="D129" t="str">
            <v>Tilsonburg T1: Replace Tr</v>
          </cell>
          <cell r="E129">
            <v>3790088.45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C130">
            <v>11272</v>
          </cell>
          <cell r="D130" t="str">
            <v>2004 Station Service Upgr</v>
          </cell>
          <cell r="E130">
            <v>5399184.9900000002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C131">
            <v>11282</v>
          </cell>
          <cell r="D131" t="str">
            <v>Real Estate - Recoverable</v>
          </cell>
          <cell r="E131">
            <v>1035452.9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C132">
            <v>11283</v>
          </cell>
          <cell r="D132" t="str">
            <v>Reinforce Supply to Missi</v>
          </cell>
          <cell r="E132">
            <v>3062936.39</v>
          </cell>
          <cell r="F132">
            <v>5221.5</v>
          </cell>
          <cell r="G132">
            <v>2452176.6</v>
          </cell>
          <cell r="H132">
            <v>121371.5</v>
          </cell>
          <cell r="I132">
            <v>10726088.640000001</v>
          </cell>
          <cell r="J132">
            <v>965974.99</v>
          </cell>
          <cell r="K132">
            <v>2617665.8840935002</v>
          </cell>
          <cell r="L132">
            <v>0</v>
          </cell>
          <cell r="M132">
            <v>0</v>
          </cell>
          <cell r="N132">
            <v>1542639.41</v>
          </cell>
          <cell r="O132">
            <v>0</v>
          </cell>
          <cell r="P132">
            <v>1000630</v>
          </cell>
          <cell r="Q132">
            <v>8009160</v>
          </cell>
          <cell r="R132">
            <v>395000</v>
          </cell>
          <cell r="S132">
            <v>8018629</v>
          </cell>
          <cell r="T132">
            <v>151867</v>
          </cell>
          <cell r="U132">
            <v>4441263.3993501607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175000</v>
          </cell>
          <cell r="AA132">
            <v>0</v>
          </cell>
          <cell r="AB132">
            <v>162722</v>
          </cell>
          <cell r="AC132">
            <v>0</v>
          </cell>
          <cell r="AD132">
            <v>10230</v>
          </cell>
          <cell r="AE132">
            <v>537418.27226628398</v>
          </cell>
          <cell r="AF132">
            <v>0</v>
          </cell>
          <cell r="AG132">
            <v>0</v>
          </cell>
          <cell r="AH132">
            <v>0</v>
          </cell>
          <cell r="AI132">
            <v>3030748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C133">
            <v>11304</v>
          </cell>
          <cell r="D133" t="str">
            <v xml:space="preserve">Burlington 115kV 125MVAr </v>
          </cell>
          <cell r="E133">
            <v>1752344.61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C134">
            <v>11311</v>
          </cell>
          <cell r="D134" t="str">
            <v>Real Estate - Estimates f</v>
          </cell>
          <cell r="E134">
            <v>-5.64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C135">
            <v>11312</v>
          </cell>
          <cell r="D135" t="str">
            <v>Midhurst TS : Increase 23</v>
          </cell>
          <cell r="E135">
            <v>15512973.33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C136">
            <v>11319</v>
          </cell>
          <cell r="D136" t="str">
            <v>Online Cable Monitoring</v>
          </cell>
          <cell r="E136">
            <v>1389400.99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C137">
            <v>11325</v>
          </cell>
          <cell r="D137" t="str">
            <v>SIR ADAM BECK 1 RTU INSTALLATI</v>
          </cell>
          <cell r="E137">
            <v>2002480.89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C138">
            <v>11331</v>
          </cell>
          <cell r="D138" t="str">
            <v>2003 - PCB TESTING &amp; DEST</v>
          </cell>
          <cell r="E138">
            <v>3115163.72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C139">
            <v>11332</v>
          </cell>
          <cell r="D139" t="str">
            <v>2003 Tx Wood Structure Co</v>
          </cell>
          <cell r="E139">
            <v>2083367.51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C140">
            <v>11334</v>
          </cell>
          <cell r="D140" t="str">
            <v>2003 Transmission Lines C</v>
          </cell>
          <cell r="E140">
            <v>183052.77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C141">
            <v>11358</v>
          </cell>
          <cell r="D141" t="str">
            <v>N582L (500 kV Nanticoke x</v>
          </cell>
          <cell r="E141">
            <v>248454.94</v>
          </cell>
          <cell r="F141">
            <v>0</v>
          </cell>
          <cell r="G141">
            <v>0</v>
          </cell>
          <cell r="H141">
            <v>1208.4000000000001</v>
          </cell>
          <cell r="I141">
            <v>0</v>
          </cell>
          <cell r="J141">
            <v>21032.5</v>
          </cell>
          <cell r="K141">
            <v>7333.1783869999999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3103.1189710905901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3301.0979614461799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3456.6655660668998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3790.7423853871201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3974.0926386892202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C142">
            <v>11360</v>
          </cell>
          <cell r="D142" t="str">
            <v>PARKWAY TS X ARMITAGE TS</v>
          </cell>
          <cell r="E142">
            <v>1049735.1599999999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C143">
            <v>11367</v>
          </cell>
          <cell r="D143" t="str">
            <v>GLP- Add new 230 kV conne</v>
          </cell>
          <cell r="E143">
            <v>4637463.93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C144">
            <v>11370</v>
          </cell>
          <cell r="D144" t="str">
            <v>Re-Installation of Failed</v>
          </cell>
          <cell r="E144">
            <v>3272767.89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C145">
            <v>11372</v>
          </cell>
          <cell r="D145" t="str">
            <v>PINE RIVER DS-ESTABLISH 15M</v>
          </cell>
          <cell r="E145">
            <v>3684.1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C146">
            <v>11387</v>
          </cell>
          <cell r="D146" t="str">
            <v>Red Lake TS: Increase Cap</v>
          </cell>
          <cell r="E146">
            <v>132717.57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C147">
            <v>11415</v>
          </cell>
          <cell r="D147" t="str">
            <v>Essa TS:  Reterminate E27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C148">
            <v>11418</v>
          </cell>
          <cell r="D148" t="str">
            <v>Gardiner TS - Install new</v>
          </cell>
          <cell r="E148">
            <v>14566.17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C149">
            <v>11419</v>
          </cell>
          <cell r="D149" t="str">
            <v>IMPERIAL OIL SARNIA COGENERATI</v>
          </cell>
          <cell r="E149">
            <v>257067.69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C150">
            <v>11421</v>
          </cell>
          <cell r="D150" t="str">
            <v>Cherrywood TS: Reterminat</v>
          </cell>
          <cell r="E150">
            <v>5998549.0899999999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C151">
            <v>11435</v>
          </cell>
          <cell r="D151" t="str">
            <v xml:space="preserve">Longueuil TS: Structural </v>
          </cell>
          <cell r="E151">
            <v>16390.93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C152">
            <v>11439</v>
          </cell>
          <cell r="D152" t="str">
            <v>PURCHASE 750MVA 500-230 KV</v>
          </cell>
          <cell r="E152">
            <v>9333441.0199999996</v>
          </cell>
          <cell r="F152">
            <v>0</v>
          </cell>
          <cell r="G152">
            <v>0</v>
          </cell>
          <cell r="H152">
            <v>6174.91</v>
          </cell>
          <cell r="I152">
            <v>4874684.3600000003</v>
          </cell>
          <cell r="J152">
            <v>3590</v>
          </cell>
          <cell r="K152">
            <v>923650.35764249996</v>
          </cell>
          <cell r="L152">
            <v>0</v>
          </cell>
          <cell r="M152">
            <v>0</v>
          </cell>
          <cell r="N152">
            <v>7429.61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C153">
            <v>11442</v>
          </cell>
          <cell r="D153" t="str">
            <v>2004 TL Steel Structure Refurb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C154">
            <v>11443</v>
          </cell>
          <cell r="D154" t="str">
            <v>NIAGARA 115KV PROTECTION TONE</v>
          </cell>
          <cell r="E154">
            <v>497594.05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C155">
            <v>11453</v>
          </cell>
          <cell r="D155" t="str">
            <v>GUELPH CEDAR TS:  ADD 14.4KV 2</v>
          </cell>
          <cell r="E155">
            <v>2031587.4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C156">
            <v>11456</v>
          </cell>
          <cell r="D156" t="str">
            <v>2003 PCB AND OTHER WASTE MGMT</v>
          </cell>
          <cell r="E156">
            <v>1480827.61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C157">
            <v>11458</v>
          </cell>
          <cell r="D157" t="str">
            <v>2004 GHOST LINE REMOVAL</v>
          </cell>
          <cell r="E157">
            <v>1881712.72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C158">
            <v>11462</v>
          </cell>
          <cell r="D158" t="str">
            <v>DEBEERS MINE IN NORTHEAST</v>
          </cell>
          <cell r="E158">
            <v>3262855.87</v>
          </cell>
          <cell r="F158">
            <v>179166.38</v>
          </cell>
          <cell r="G158">
            <v>12399.46</v>
          </cell>
          <cell r="H158">
            <v>7460.45</v>
          </cell>
          <cell r="I158">
            <v>16172.67</v>
          </cell>
          <cell r="J158">
            <v>65480.27</v>
          </cell>
          <cell r="K158">
            <v>44104.852327000001</v>
          </cell>
          <cell r="L158">
            <v>0</v>
          </cell>
          <cell r="M158">
            <v>0</v>
          </cell>
          <cell r="N158">
            <v>11595.27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-1506.8722735373899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-1603.0107245890799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-1678.5542381467401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-1840.7816941209001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-1929.81644129653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C159">
            <v>11464</v>
          </cell>
          <cell r="D159" t="str">
            <v>2004 TL SHIELDWIRE REPLACEMENT</v>
          </cell>
          <cell r="E159">
            <v>364328.73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C160">
            <v>11478</v>
          </cell>
          <cell r="D160" t="str">
            <v>TIMMINS VIMY DS PROTECTION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C161">
            <v>11485</v>
          </cell>
          <cell r="D161" t="str">
            <v xml:space="preserve">Replacement of end of life LV </v>
          </cell>
          <cell r="E161">
            <v>4360706.1399999997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C162">
            <v>11487</v>
          </cell>
          <cell r="D162" t="str">
            <v>REPAIR B3N</v>
          </cell>
          <cell r="E162">
            <v>1868025.42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C163">
            <v>11492</v>
          </cell>
          <cell r="D163" t="str">
            <v>FIRE PROTECTION PROGRAM-TALBOT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C164">
            <v>11495</v>
          </cell>
          <cell r="D164" t="str">
            <v>MANBY T4 REPLACE TRANSFORMER</v>
          </cell>
          <cell r="E164">
            <v>2507697.4500000002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C165">
            <v>11503</v>
          </cell>
          <cell r="D165" t="str">
            <v>BLOOMBURG MTS CONNECT CUST</v>
          </cell>
          <cell r="E165">
            <v>516597.35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C166">
            <v>11510</v>
          </cell>
          <cell r="D166" t="str">
            <v>REMEDIAL WORK FOR PLC WORK LIN</v>
          </cell>
          <cell r="E166">
            <v>136903.65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C167">
            <v>11511</v>
          </cell>
          <cell r="D167" t="str">
            <v>CLAIRVILLE TS 230 KDV WEST FDN</v>
          </cell>
          <cell r="E167">
            <v>841179.65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C168">
            <v>11525</v>
          </cell>
          <cell r="D168" t="str">
            <v>WANSTEAD TS-ADD 27.5 KV TX</v>
          </cell>
          <cell r="E168">
            <v>26326.65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C169">
            <v>11535</v>
          </cell>
          <cell r="D169" t="str">
            <v>LENNOX SYD T51 SPILL CONTAIN</v>
          </cell>
          <cell r="E169">
            <v>2122422.63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C170">
            <v>11540</v>
          </cell>
          <cell r="D170" t="str">
            <v>REPLACEMENT-TRANSFORMER ROD</v>
          </cell>
          <cell r="E170">
            <v>165789.41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C171">
            <v>11548</v>
          </cell>
          <cell r="D171" t="str">
            <v>115 kV SUPPLY TO WEST OTTAWA</v>
          </cell>
          <cell r="E171">
            <v>3226760.8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C172">
            <v>11555</v>
          </cell>
          <cell r="D172" t="str">
            <v>FIRE PROTECTION PROGRAM-ESPLAN</v>
          </cell>
          <cell r="E172">
            <v>3.62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C173">
            <v>11558</v>
          </cell>
          <cell r="D173" t="str">
            <v>C28C: Prf Imprv-Reliability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C174">
            <v>11563</v>
          </cell>
          <cell r="D174" t="str">
            <v>ONT ENERGY MGMT-MCMASTER-KING</v>
          </cell>
          <cell r="E174">
            <v>45728.68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C175">
            <v>11566</v>
          </cell>
          <cell r="D175" t="str">
            <v>TORONTO TELEPROTECTION</v>
          </cell>
          <cell r="E175">
            <v>2613129.7999999998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C176">
            <v>11567</v>
          </cell>
          <cell r="D176" t="str">
            <v>REPLACE FIRE DETECTION PANELS</v>
          </cell>
          <cell r="E176">
            <v>962112.76</v>
          </cell>
          <cell r="F176">
            <v>1819.39</v>
          </cell>
          <cell r="G176">
            <v>1313.86</v>
          </cell>
          <cell r="H176">
            <v>35210.49</v>
          </cell>
          <cell r="I176">
            <v>19704.22</v>
          </cell>
          <cell r="J176">
            <v>48582.09</v>
          </cell>
          <cell r="K176">
            <v>26610.65</v>
          </cell>
          <cell r="L176">
            <v>440.7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C177">
            <v>11568</v>
          </cell>
          <cell r="D177" t="str">
            <v>FIRE PROTECTION PROGRAM-KING</v>
          </cell>
          <cell r="E177">
            <v>549001.57999999996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C178">
            <v>11573</v>
          </cell>
          <cell r="D178" t="str">
            <v xml:space="preserve">Ottawa metallic cable removal </v>
          </cell>
          <cell r="E178">
            <v>42435.05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C179">
            <v>11577</v>
          </cell>
          <cell r="D179" t="str">
            <v>HALTON TS ADD FEEDER BREAKERS</v>
          </cell>
          <cell r="E179">
            <v>1187653.05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C180">
            <v>11583</v>
          </cell>
          <cell r="D180" t="str">
            <v>BRAMALEA TS PROVIDE CONNECTION</v>
          </cell>
          <cell r="E180">
            <v>19015.86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C181">
            <v>11584</v>
          </cell>
          <cell r="D181" t="str">
            <v>REMOVAL OF FIRE SUPPR SYSTEM</v>
          </cell>
          <cell r="E181">
            <v>31675.43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C182">
            <v>11587</v>
          </cell>
          <cell r="D182" t="str">
            <v>2004 EIC BRIDGE INSTALL</v>
          </cell>
          <cell r="E182">
            <v>448168.82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C183">
            <v>11589</v>
          </cell>
          <cell r="D183" t="str">
            <v>RICHVIEW TS-REPLACE WATER SPLY</v>
          </cell>
          <cell r="E183">
            <v>680151.87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C184">
            <v>11598</v>
          </cell>
          <cell r="D184" t="str">
            <v>WHITBY TS CONNECT FEEDER</v>
          </cell>
          <cell r="E184">
            <v>36643.17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C185">
            <v>11622</v>
          </cell>
          <cell r="D185" t="str">
            <v>KLEINBURG TS ADD 2 FEEDERS</v>
          </cell>
          <cell r="E185">
            <v>620686.76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C186">
            <v>11624</v>
          </cell>
          <cell r="D186" t="str">
            <v>2004 PURCHASE OPERATING SPARE</v>
          </cell>
          <cell r="E186">
            <v>1908928.66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C187">
            <v>11626</v>
          </cell>
          <cell r="D187" t="str">
            <v xml:space="preserve">2004 DFR Replacement - Ottawa </v>
          </cell>
          <cell r="E187">
            <v>609512.41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C188">
            <v>11629</v>
          </cell>
          <cell r="D188" t="str">
            <v>2004 PURCHASE SPARE 125 MVA 23</v>
          </cell>
          <cell r="E188">
            <v>2509705.75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C189">
            <v>11631</v>
          </cell>
          <cell r="D189" t="str">
            <v>2004 PURCHAE SPARE 125 MVA 23</v>
          </cell>
          <cell r="E189">
            <v>1887546.5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C190">
            <v>11632</v>
          </cell>
          <cell r="D190" t="str">
            <v>2004 PURCHASE (2) SPARE POWER</v>
          </cell>
          <cell r="E190">
            <v>2957802.95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C191">
            <v>11633</v>
          </cell>
          <cell r="D191" t="str">
            <v>2004 PURCHASE SPARE 125MVA 23</v>
          </cell>
          <cell r="E191">
            <v>4866713.38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C192">
            <v>11634</v>
          </cell>
          <cell r="D192" t="str">
            <v>2004 PURCHASE SPARE 250 MVA 23</v>
          </cell>
          <cell r="E192">
            <v>59257.99</v>
          </cell>
          <cell r="F192">
            <v>25000</v>
          </cell>
          <cell r="G192">
            <v>0</v>
          </cell>
          <cell r="H192">
            <v>150</v>
          </cell>
          <cell r="I192">
            <v>2144000</v>
          </cell>
          <cell r="J192">
            <v>22226</v>
          </cell>
          <cell r="K192">
            <v>323910.61920900003</v>
          </cell>
          <cell r="L192">
            <v>0</v>
          </cell>
          <cell r="M192">
            <v>0</v>
          </cell>
          <cell r="N192">
            <v>3777.7</v>
          </cell>
          <cell r="O192">
            <v>30000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C193">
            <v>11635</v>
          </cell>
          <cell r="D193" t="str">
            <v>2003/04 ANIMAL CONTROL FENCING</v>
          </cell>
          <cell r="E193">
            <v>101272.88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C194">
            <v>11637</v>
          </cell>
          <cell r="D194" t="str">
            <v>FIRE PROTECTION PROGRAM 2005</v>
          </cell>
          <cell r="E194">
            <v>104390.26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2197.784709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8001</v>
          </cell>
          <cell r="Q194">
            <v>171633</v>
          </cell>
          <cell r="R194">
            <v>13223</v>
          </cell>
          <cell r="S194">
            <v>175200</v>
          </cell>
          <cell r="T194">
            <v>4167</v>
          </cell>
          <cell r="U194">
            <v>40944.639999999999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C195">
            <v>11639</v>
          </cell>
          <cell r="D195" t="str">
            <v>Pickering CMR A</v>
          </cell>
          <cell r="E195">
            <v>644669.92000000004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C196">
            <v>11641</v>
          </cell>
          <cell r="D196" t="str">
            <v>RICHVIEW TS ADD 412 MVAR SHUNT</v>
          </cell>
          <cell r="E196">
            <v>4784500.88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C197">
            <v>11643</v>
          </cell>
          <cell r="D197" t="str">
            <v>John TS:  Add 125 MVar  Shunt</v>
          </cell>
          <cell r="E197">
            <v>3399626.51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C198">
            <v>11645</v>
          </cell>
          <cell r="D198" t="str">
            <v>POSITRON EQUIPMENT REPLACEMENT</v>
          </cell>
          <cell r="E198">
            <v>472408.2</v>
          </cell>
          <cell r="F198">
            <v>19215.96</v>
          </cell>
          <cell r="G198">
            <v>22123.1</v>
          </cell>
          <cell r="H198">
            <v>5229.82</v>
          </cell>
          <cell r="I198">
            <v>1602.57</v>
          </cell>
          <cell r="J198">
            <v>50289.43</v>
          </cell>
          <cell r="K198">
            <v>28554.350644499998</v>
          </cell>
          <cell r="L198">
            <v>15.97</v>
          </cell>
          <cell r="M198">
            <v>0</v>
          </cell>
          <cell r="N198">
            <v>160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631.29234128730002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671.56879266142903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703.21715621577903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771.18107877345994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808.48148902554203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C199">
            <v>11646</v>
          </cell>
          <cell r="D199" t="str">
            <v>2005 Underground Oil Pilpeline</v>
          </cell>
          <cell r="E199">
            <v>16621.22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C200">
            <v>11648</v>
          </cell>
          <cell r="D200" t="str">
            <v>Markham - Burncrest/Miller - I</v>
          </cell>
          <cell r="E200">
            <v>9747.89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C201">
            <v>11649</v>
          </cell>
          <cell r="D201" t="str">
            <v>Waterloo - Re-Locate HV Twin P</v>
          </cell>
          <cell r="E201">
            <v>17383.12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C202">
            <v>11657</v>
          </cell>
          <cell r="D202" t="str">
            <v>SITE INFRASTRUCTURE MAINTENANC</v>
          </cell>
          <cell r="E202">
            <v>185658.55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C203">
            <v>11669</v>
          </cell>
          <cell r="D203" t="str">
            <v>2005 Beamsville T3 : Replace T</v>
          </cell>
          <cell r="E203">
            <v>53308.14</v>
          </cell>
          <cell r="F203">
            <v>579712.9</v>
          </cell>
          <cell r="G203">
            <v>256389.11</v>
          </cell>
          <cell r="H203">
            <v>29600</v>
          </cell>
          <cell r="I203">
            <v>1482237.19</v>
          </cell>
          <cell r="J203">
            <v>122768.2</v>
          </cell>
          <cell r="K203">
            <v>441253.71003799996</v>
          </cell>
          <cell r="L203">
            <v>112000</v>
          </cell>
          <cell r="M203">
            <v>0</v>
          </cell>
          <cell r="N203">
            <v>259126.86</v>
          </cell>
          <cell r="O203">
            <v>0</v>
          </cell>
          <cell r="P203">
            <v>0</v>
          </cell>
          <cell r="Q203">
            <v>45000</v>
          </cell>
          <cell r="R203">
            <v>6000</v>
          </cell>
          <cell r="S203">
            <v>1090000</v>
          </cell>
          <cell r="T203">
            <v>20000</v>
          </cell>
          <cell r="U203">
            <v>171710</v>
          </cell>
          <cell r="V203">
            <v>0</v>
          </cell>
          <cell r="W203">
            <v>0</v>
          </cell>
          <cell r="X203">
            <v>0</v>
          </cell>
          <cell r="Y203">
            <v>400000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C204">
            <v>11671</v>
          </cell>
          <cell r="D204" t="str">
            <v>Essex TS</v>
          </cell>
          <cell r="E204">
            <v>8225460.2199999997</v>
          </cell>
          <cell r="F204">
            <v>407477.16</v>
          </cell>
          <cell r="G204">
            <v>1632924.71</v>
          </cell>
          <cell r="H204">
            <v>14560.5</v>
          </cell>
          <cell r="I204">
            <v>1215543.81</v>
          </cell>
          <cell r="J204">
            <v>383113.05</v>
          </cell>
          <cell r="K204">
            <v>1131652.1599999999</v>
          </cell>
          <cell r="L204">
            <v>175596</v>
          </cell>
          <cell r="M204">
            <v>13147.6</v>
          </cell>
          <cell r="N204">
            <v>1556993.52</v>
          </cell>
          <cell r="O204">
            <v>0</v>
          </cell>
          <cell r="P204">
            <v>10000</v>
          </cell>
          <cell r="Q204">
            <v>400000</v>
          </cell>
          <cell r="R204">
            <v>6000</v>
          </cell>
          <cell r="S204">
            <v>0</v>
          </cell>
          <cell r="T204">
            <v>50000</v>
          </cell>
          <cell r="U204">
            <v>56760</v>
          </cell>
          <cell r="V204">
            <v>0</v>
          </cell>
          <cell r="W204">
            <v>0</v>
          </cell>
          <cell r="X204">
            <v>0</v>
          </cell>
          <cell r="Y204">
            <v>50000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C205">
            <v>11683</v>
          </cell>
          <cell r="D205" t="str">
            <v>INCORPORATE G6  KIRKLAND LAKE</v>
          </cell>
          <cell r="E205">
            <v>206029.39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C206">
            <v>11687</v>
          </cell>
          <cell r="D206" t="str">
            <v>2005 MURRAY METALCLAD REPLCMT</v>
          </cell>
          <cell r="E206">
            <v>7255280.6500000004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C207">
            <v>11689</v>
          </cell>
          <cell r="D207" t="str">
            <v>2004 PURCHASE 2 - 83 MVA 115/2</v>
          </cell>
          <cell r="E207">
            <v>2853686.95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C208">
            <v>11690</v>
          </cell>
          <cell r="D208" t="str">
            <v>H3L CABLE REPL GERRARD X MILL</v>
          </cell>
          <cell r="E208">
            <v>4123151.93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C209">
            <v>11694</v>
          </cell>
          <cell r="D209" t="str">
            <v>2004 Replace Failed Transforme</v>
          </cell>
          <cell r="E209">
            <v>1354950.53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C210">
            <v>11697</v>
          </cell>
          <cell r="D210" t="str">
            <v>2004 Replace Failed Transforme</v>
          </cell>
          <cell r="E210">
            <v>201030.27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C211">
            <v>11700</v>
          </cell>
          <cell r="D211" t="str">
            <v>2004 PALERMO TS-MINOR DRAINAGE</v>
          </cell>
          <cell r="E211">
            <v>76285.39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C212">
            <v>11706</v>
          </cell>
          <cell r="D212" t="str">
            <v>Telecom Operations Back Up Fac</v>
          </cell>
          <cell r="E212">
            <v>506013.56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C213">
            <v>11709</v>
          </cell>
          <cell r="D213" t="str">
            <v>Telemetry Expansion - 2004</v>
          </cell>
          <cell r="E213">
            <v>1888343.95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43400.490139499998</v>
          </cell>
          <cell r="L213">
            <v>0</v>
          </cell>
          <cell r="M213">
            <v>0</v>
          </cell>
          <cell r="N213">
            <v>1400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6.4690010151825805E-4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6.8817232383880801E-4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7.2060314754489796E-4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7.9024737705476599E-4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8.2846998205641197E-4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C214">
            <v>11710</v>
          </cell>
          <cell r="D214" t="str">
            <v>2004 Work Program with Enginee</v>
          </cell>
          <cell r="E214">
            <v>382307.59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C215">
            <v>11712</v>
          </cell>
          <cell r="D215" t="str">
            <v>2004 TL INSULATOR REPLACEMENT</v>
          </cell>
          <cell r="E215">
            <v>1049459.82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C216">
            <v>11714</v>
          </cell>
          <cell r="D216" t="str">
            <v>PSR Installation - 2004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C217">
            <v>11716</v>
          </cell>
          <cell r="D217" t="str">
            <v>REPLACE IPACS-CROWLAND TS</v>
          </cell>
          <cell r="E217">
            <v>1478588.75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C218">
            <v>11717</v>
          </cell>
          <cell r="D218" t="str">
            <v>REPLACE IPACS SARNIA ST ANDREW</v>
          </cell>
          <cell r="E218">
            <v>1290886.56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C219">
            <v>11720</v>
          </cell>
          <cell r="D219" t="str">
            <v>KEITH TS UPGRADE T11/T12</v>
          </cell>
          <cell r="E219">
            <v>35034.53</v>
          </cell>
          <cell r="F219">
            <v>0</v>
          </cell>
          <cell r="G219">
            <v>0</v>
          </cell>
          <cell r="H219">
            <v>6042</v>
          </cell>
          <cell r="I219">
            <v>0</v>
          </cell>
          <cell r="J219">
            <v>14108.8</v>
          </cell>
          <cell r="K219">
            <v>6109.4473180000005</v>
          </cell>
          <cell r="L219">
            <v>0</v>
          </cell>
          <cell r="M219">
            <v>0</v>
          </cell>
          <cell r="N219">
            <v>9670.5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4527.5846928884002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4816.4445962946802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5043.4244549310897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5530.8569728250004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1932.7909722096999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C220">
            <v>11731</v>
          </cell>
          <cell r="D220" t="str">
            <v>2004 R&amp;D PROGRAM E&amp;CS</v>
          </cell>
          <cell r="E220">
            <v>808176.06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C221">
            <v>11737</v>
          </cell>
          <cell r="D221" t="str">
            <v>VAUGHAN MTS #1 ADD T3 TRANSFOR</v>
          </cell>
          <cell r="E221">
            <v>-0.02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-140.74154999999999</v>
          </cell>
          <cell r="L221">
            <v>0</v>
          </cell>
          <cell r="M221">
            <v>0</v>
          </cell>
          <cell r="N221">
            <v>-10088.98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-652.65751089000003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-694.29706008478195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-727.01651639721604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-797.28057890170498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-835.84336719826194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C222">
            <v>11757</v>
          </cell>
          <cell r="D222" t="str">
            <v>2004 IMO DAC's RTU's Make Safe</v>
          </cell>
          <cell r="E222">
            <v>414208.52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C223">
            <v>11762</v>
          </cell>
          <cell r="D223" t="str">
            <v>Radio System Upgrade</v>
          </cell>
          <cell r="E223">
            <v>700424.8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C224">
            <v>11767</v>
          </cell>
          <cell r="D224" t="str">
            <v>Online Cable Monitoring - 2004</v>
          </cell>
          <cell r="E224">
            <v>532358.28</v>
          </cell>
          <cell r="F224">
            <v>242.46</v>
          </cell>
          <cell r="G224">
            <v>438.78</v>
          </cell>
          <cell r="H224">
            <v>146.56</v>
          </cell>
          <cell r="I224">
            <v>1821.56</v>
          </cell>
          <cell r="J224">
            <v>76.44</v>
          </cell>
          <cell r="K224">
            <v>16604.008966000001</v>
          </cell>
          <cell r="L224">
            <v>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C225">
            <v>11793</v>
          </cell>
          <cell r="D225" t="str">
            <v>2004 Standards - E CS</v>
          </cell>
          <cell r="E225">
            <v>970616.23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C226">
            <v>11798</v>
          </cell>
          <cell r="D226" t="str">
            <v>2004 Standards - E CS</v>
          </cell>
          <cell r="E226">
            <v>2026906.08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C227">
            <v>11801</v>
          </cell>
          <cell r="D227" t="str">
            <v>H3L CABLE REPL BLOOR X GERRARD</v>
          </cell>
          <cell r="E227">
            <v>450551.2</v>
          </cell>
          <cell r="F227">
            <v>2500</v>
          </cell>
          <cell r="G227">
            <v>208000</v>
          </cell>
          <cell r="H227">
            <v>27435</v>
          </cell>
          <cell r="I227">
            <v>3053532.05</v>
          </cell>
          <cell r="J227">
            <v>64703.25</v>
          </cell>
          <cell r="K227">
            <v>512945.12317849998</v>
          </cell>
          <cell r="L227">
            <v>0</v>
          </cell>
          <cell r="M227">
            <v>0</v>
          </cell>
          <cell r="N227">
            <v>45597.07</v>
          </cell>
          <cell r="O227">
            <v>0</v>
          </cell>
          <cell r="P227">
            <v>11000</v>
          </cell>
          <cell r="Q227">
            <v>170000</v>
          </cell>
          <cell r="R227">
            <v>28100</v>
          </cell>
          <cell r="S227">
            <v>1311000</v>
          </cell>
          <cell r="T227">
            <v>19000</v>
          </cell>
          <cell r="U227">
            <v>300537.03355619719</v>
          </cell>
          <cell r="V227">
            <v>0</v>
          </cell>
          <cell r="W227">
            <v>0</v>
          </cell>
          <cell r="X227">
            <v>0</v>
          </cell>
          <cell r="Y227">
            <v>489000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C228">
            <v>11802</v>
          </cell>
          <cell r="D228" t="str">
            <v xml:space="preserve">2004 Replace Switch P82-77 on </v>
          </cell>
          <cell r="E228">
            <v>410576.37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C229">
            <v>11803</v>
          </cell>
          <cell r="D229" t="str">
            <v xml:space="preserve">GLP tie lines P21G / P22G PLC </v>
          </cell>
          <cell r="E229">
            <v>1874603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C230">
            <v>11812</v>
          </cell>
          <cell r="D230" t="str">
            <v>BURLINGTON TS ADD 300 MVAR CAP</v>
          </cell>
          <cell r="E230">
            <v>4290774.9400000004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C231">
            <v>11813</v>
          </cell>
          <cell r="D231" t="str">
            <v>EPCOR 396 MW Generation Conne</v>
          </cell>
          <cell r="E231">
            <v>1614092.95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C232">
            <v>11824</v>
          </cell>
          <cell r="D232" t="str">
            <v>UPGRADE MERIVALE TS 115 KV BUS</v>
          </cell>
          <cell r="E232">
            <v>180627.17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C233">
            <v>11827</v>
          </cell>
          <cell r="D233" t="str">
            <v>RED HILL CREEK-QEW -MTO WORK</v>
          </cell>
          <cell r="E233">
            <v>2608314.08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C234">
            <v>11828</v>
          </cell>
          <cell r="D234" t="str">
            <v>AIR BLAST BREAKER PHASE OUT</v>
          </cell>
          <cell r="E234">
            <v>296416.48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C235">
            <v>11829</v>
          </cell>
          <cell r="D235" t="str">
            <v>FIRE DETECTION UPGRADES</v>
          </cell>
          <cell r="E235">
            <v>155908.62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C236">
            <v>11830</v>
          </cell>
          <cell r="D236" t="str">
            <v>MCMASTER-COGENERATION CONNECT</v>
          </cell>
          <cell r="E236">
            <v>73166.490000000005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C237">
            <v>11831</v>
          </cell>
          <cell r="D237" t="str">
            <v>TAYLOR KIDD DS T2 AND FEEDERS</v>
          </cell>
          <cell r="E237">
            <v>1277229.44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C238">
            <v>11835</v>
          </cell>
          <cell r="D238" t="str">
            <v>Cataraqui DS Upgrade</v>
          </cell>
          <cell r="E238">
            <v>9567.57</v>
          </cell>
          <cell r="F238">
            <v>0</v>
          </cell>
          <cell r="G238">
            <v>0</v>
          </cell>
          <cell r="H238">
            <v>1605.6</v>
          </cell>
          <cell r="I238">
            <v>0</v>
          </cell>
          <cell r="J238">
            <v>114.5</v>
          </cell>
          <cell r="K238">
            <v>1050.3879997209001</v>
          </cell>
          <cell r="L238">
            <v>17041.575398000001</v>
          </cell>
          <cell r="M238">
            <v>0</v>
          </cell>
          <cell r="N238">
            <v>4701</v>
          </cell>
          <cell r="O238">
            <v>0</v>
          </cell>
          <cell r="P238">
            <v>22040</v>
          </cell>
          <cell r="Q238">
            <v>156060</v>
          </cell>
          <cell r="R238">
            <v>42063</v>
          </cell>
          <cell r="S238">
            <v>638450</v>
          </cell>
          <cell r="T238">
            <v>62616</v>
          </cell>
          <cell r="U238">
            <v>103635.15392561159</v>
          </cell>
          <cell r="V238">
            <v>21528.424601999901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C239">
            <v>11841</v>
          </cell>
          <cell r="D239" t="str">
            <v>HEARST TS FAILURE</v>
          </cell>
          <cell r="E239">
            <v>451250.24</v>
          </cell>
          <cell r="F239">
            <v>144981.20000000001</v>
          </cell>
          <cell r="G239">
            <v>223169.54</v>
          </cell>
          <cell r="H239">
            <v>43007.56</v>
          </cell>
          <cell r="I239">
            <v>434785.27</v>
          </cell>
          <cell r="J239">
            <v>292613.65000000002</v>
          </cell>
          <cell r="K239">
            <v>317084.81789200002</v>
          </cell>
          <cell r="L239">
            <v>14507</v>
          </cell>
          <cell r="M239">
            <v>0</v>
          </cell>
          <cell r="N239">
            <v>667797.68000000005</v>
          </cell>
          <cell r="O239">
            <v>0</v>
          </cell>
          <cell r="P239">
            <v>40000</v>
          </cell>
          <cell r="Q239">
            <v>130000</v>
          </cell>
          <cell r="R239">
            <v>6000</v>
          </cell>
          <cell r="S239">
            <v>0</v>
          </cell>
          <cell r="T239">
            <v>40000</v>
          </cell>
          <cell r="U239">
            <v>120983.06924954749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C240">
            <v>11843</v>
          </cell>
          <cell r="D240" t="str">
            <v>ST ANDREWS TS - REBUILD MS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C241">
            <v>11844</v>
          </cell>
          <cell r="D241" t="str">
            <v>Meadowvale TS: Install feeders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C242">
            <v>11846</v>
          </cell>
          <cell r="D242" t="str">
            <v>PCB &amp; OTHER WASTE MANAGEMENT</v>
          </cell>
          <cell r="E242">
            <v>2718848.53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C243">
            <v>11851</v>
          </cell>
          <cell r="D243" t="str">
            <v>Riverdale TS -115 k breaker</v>
          </cell>
          <cell r="E243">
            <v>830920.48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C244">
            <v>11853</v>
          </cell>
          <cell r="D244" t="str">
            <v>Guelp Cedar TS Install metalcd</v>
          </cell>
          <cell r="E244">
            <v>5582153.8700000001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C245">
            <v>11855</v>
          </cell>
          <cell r="D245" t="str">
            <v>REPLACE IPACS - PEMBROKE TS</v>
          </cell>
          <cell r="E245">
            <v>102541.51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C246">
            <v>11856</v>
          </cell>
          <cell r="D246" t="str">
            <v>REPLACE IPACS-BRACEBRIDGE TS</v>
          </cell>
          <cell r="E246">
            <v>557070.94999999995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C247">
            <v>11869</v>
          </cell>
          <cell r="D247" t="str">
            <v>NEW DS 44.276. KV AT DUFFERIN</v>
          </cell>
          <cell r="E247">
            <v>126861.87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C248">
            <v>11870</v>
          </cell>
          <cell r="D248" t="str">
            <v>TAUNTON DS CONVERSION</v>
          </cell>
          <cell r="E248">
            <v>1234150.5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C249">
            <v>11882</v>
          </cell>
          <cell r="D249" t="str">
            <v>TWEED MILL CONNECTION</v>
          </cell>
          <cell r="E249">
            <v>8709.84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C250">
            <v>11888</v>
          </cell>
          <cell r="D250" t="str">
            <v>REPLMT TRANSFORMER ROD GAPS</v>
          </cell>
          <cell r="E250">
            <v>11640</v>
          </cell>
          <cell r="F250">
            <v>0</v>
          </cell>
          <cell r="G250">
            <v>2.6</v>
          </cell>
          <cell r="H250">
            <v>0</v>
          </cell>
          <cell r="I250">
            <v>0</v>
          </cell>
          <cell r="J250">
            <v>0</v>
          </cell>
          <cell r="K250">
            <v>181.84160449999999</v>
          </cell>
          <cell r="L250">
            <v>-604.11</v>
          </cell>
          <cell r="M250">
            <v>0</v>
          </cell>
          <cell r="N250">
            <v>0</v>
          </cell>
          <cell r="O250">
            <v>0</v>
          </cell>
          <cell r="P250">
            <v>45900</v>
          </cell>
          <cell r="Q250">
            <v>562896</v>
          </cell>
          <cell r="R250">
            <v>33250</v>
          </cell>
          <cell r="S250">
            <v>209760</v>
          </cell>
          <cell r="T250">
            <v>197630</v>
          </cell>
          <cell r="U250">
            <v>124642.87</v>
          </cell>
          <cell r="V250">
            <v>0</v>
          </cell>
          <cell r="W250">
            <v>0</v>
          </cell>
          <cell r="X250">
            <v>83681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C251">
            <v>11889</v>
          </cell>
          <cell r="D251" t="str">
            <v>Repl Tx Rod Gaps w srge 2008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C252">
            <v>11893</v>
          </cell>
          <cell r="D252" t="str">
            <v>2005 CAPACITOR BANK REPLCMT</v>
          </cell>
          <cell r="E252">
            <v>630384.42000000004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C253">
            <v>11898</v>
          </cell>
          <cell r="D253" t="str">
            <v>COOKSVILLE TS-STN MODIFICATION</v>
          </cell>
          <cell r="E253">
            <v>30618747.52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C254">
            <v>11900</v>
          </cell>
          <cell r="D254" t="str">
            <v>OSHAWA EAST TS-BUILD 230-44</v>
          </cell>
          <cell r="E254">
            <v>609091.26</v>
          </cell>
          <cell r="F254">
            <v>0</v>
          </cell>
          <cell r="G254">
            <v>0</v>
          </cell>
          <cell r="H254">
            <v>34290.589999999997</v>
          </cell>
          <cell r="I254">
            <v>-375</v>
          </cell>
          <cell r="J254">
            <v>54947.21</v>
          </cell>
          <cell r="K254">
            <v>54965.953495999995</v>
          </cell>
          <cell r="L254">
            <v>0</v>
          </cell>
          <cell r="M254">
            <v>0</v>
          </cell>
          <cell r="N254">
            <v>49995.38</v>
          </cell>
          <cell r="O254">
            <v>0</v>
          </cell>
          <cell r="P254">
            <v>0</v>
          </cell>
          <cell r="Q254">
            <v>0</v>
          </cell>
          <cell r="R254">
            <v>10000</v>
          </cell>
          <cell r="S254">
            <v>0</v>
          </cell>
          <cell r="T254">
            <v>0</v>
          </cell>
          <cell r="U254">
            <v>22650.720043768601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C255">
            <v>11905</v>
          </cell>
          <cell r="D255" t="str">
            <v>CONNECT ERIE FLOORING GENERATO</v>
          </cell>
          <cell r="E255">
            <v>321214.86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C256">
            <v>11908</v>
          </cell>
          <cell r="D256" t="str">
            <v>Abitibi Calm Lake GS: Relocate</v>
          </cell>
          <cell r="E256">
            <v>110816.78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C257">
            <v>11909</v>
          </cell>
          <cell r="D257" t="str">
            <v>CAMBRIDGE PRESTON-BUILD LINE</v>
          </cell>
          <cell r="E257">
            <v>23197887.510000002</v>
          </cell>
          <cell r="F257">
            <v>443467.13</v>
          </cell>
          <cell r="G257">
            <v>421871.82</v>
          </cell>
          <cell r="H257">
            <v>2862</v>
          </cell>
          <cell r="I257">
            <v>374089.84</v>
          </cell>
          <cell r="J257">
            <v>125624.88</v>
          </cell>
          <cell r="K257">
            <v>284838.1526875</v>
          </cell>
          <cell r="L257">
            <v>0</v>
          </cell>
          <cell r="M257">
            <v>274.12</v>
          </cell>
          <cell r="N257">
            <v>495271.51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6272.8837994625001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6673.09378586821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6987.57012913376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7662.8987540472899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8033.5370841535496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C258">
            <v>11911</v>
          </cell>
          <cell r="D258" t="str">
            <v>2005 T&amp;D SUSTAINMENT ROD GAP</v>
          </cell>
          <cell r="E258">
            <v>220662.21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C259">
            <v>11912</v>
          </cell>
          <cell r="D259" t="str">
            <v>2005 H11L  AND H7L LUMSDEN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C260">
            <v>11913</v>
          </cell>
          <cell r="D260" t="str">
            <v>2005 L16D LEASIDE-DUPLEX BOND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C261">
            <v>11914</v>
          </cell>
          <cell r="D261" t="str">
            <v>2005 D6Y DUPLEX-GLENGROVE BOND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C262">
            <v>11915</v>
          </cell>
          <cell r="D262" t="str">
            <v>2005 L14W BAYVIEW BIRCH BOND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C263">
            <v>11916</v>
          </cell>
          <cell r="D263" t="str">
            <v>2005 L15W BAYVIEW-BALFOUR BOND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C264">
            <v>11917</v>
          </cell>
          <cell r="D264" t="str">
            <v>H2JK CA 1 &amp; 2 BASIN -DONFLEET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C265">
            <v>11922</v>
          </cell>
          <cell r="D265" t="str">
            <v>2005-06 Nanticoke TS TSI &amp; ABC</v>
          </cell>
          <cell r="E265">
            <v>1696767.46</v>
          </cell>
          <cell r="F265">
            <v>47004.75</v>
          </cell>
          <cell r="G265">
            <v>1381688.36</v>
          </cell>
          <cell r="H265">
            <v>47586</v>
          </cell>
          <cell r="I265">
            <v>5577186.0300000003</v>
          </cell>
          <cell r="J265">
            <v>321708.37</v>
          </cell>
          <cell r="K265">
            <v>1611852.2155479998</v>
          </cell>
          <cell r="L265">
            <v>750000</v>
          </cell>
          <cell r="M265">
            <v>0</v>
          </cell>
          <cell r="N265">
            <v>1045661.06</v>
          </cell>
          <cell r="O265">
            <v>0</v>
          </cell>
          <cell r="P265">
            <v>360000</v>
          </cell>
          <cell r="Q265">
            <v>5800000</v>
          </cell>
          <cell r="R265">
            <v>159000</v>
          </cell>
          <cell r="S265">
            <v>3560000</v>
          </cell>
          <cell r="T265">
            <v>358283</v>
          </cell>
          <cell r="U265">
            <v>2183180.5646531298</v>
          </cell>
          <cell r="V265">
            <v>0</v>
          </cell>
          <cell r="W265">
            <v>467000</v>
          </cell>
          <cell r="X265">
            <v>0</v>
          </cell>
          <cell r="Y265">
            <v>0</v>
          </cell>
          <cell r="Z265">
            <v>840000</v>
          </cell>
          <cell r="AA265">
            <v>350000</v>
          </cell>
          <cell r="AB265">
            <v>96000</v>
          </cell>
          <cell r="AC265">
            <v>80000</v>
          </cell>
          <cell r="AD265">
            <v>102517</v>
          </cell>
          <cell r="AE265">
            <v>1510221.2877165559</v>
          </cell>
          <cell r="AF265">
            <v>0</v>
          </cell>
          <cell r="AG265">
            <v>0</v>
          </cell>
          <cell r="AH265">
            <v>0</v>
          </cell>
          <cell r="AI265">
            <v>2810000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C266">
            <v>11924</v>
          </cell>
          <cell r="D266" t="str">
            <v>IMPLEMENT FEEDER TERMINATION</v>
          </cell>
          <cell r="E266">
            <v>-26696.34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-372.41394300000002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-1726.9865015634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-1837.1682403631401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-1923.74666541338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-2109.6712667020302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-2211.7116381672699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C267">
            <v>11926</v>
          </cell>
          <cell r="D267" t="str">
            <v>TORONTO BATHURST HV GROUNDING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C268">
            <v>11937</v>
          </cell>
          <cell r="D268" t="str">
            <v>WHITBY TS - BUILD 230-44/27.6</v>
          </cell>
          <cell r="E268">
            <v>24294991.07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C269">
            <v>11938</v>
          </cell>
          <cell r="D269" t="str">
            <v>MINDEN TS- ADD FEEDER POSITION</v>
          </cell>
          <cell r="E269">
            <v>675507.25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C270">
            <v>11939</v>
          </cell>
          <cell r="D270" t="str">
            <v>TRAFALGAR TS-ADD CAPACITOR</v>
          </cell>
          <cell r="E270">
            <v>6326745.9900000002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C271">
            <v>11952</v>
          </cell>
          <cell r="D271" t="str">
            <v>2005 PCB &amp; OTHER WASTE MGMT</v>
          </cell>
          <cell r="E271">
            <v>2945521.37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C272">
            <v>11959</v>
          </cell>
          <cell r="D272" t="str">
            <v>SIMCOE COUNTY AREA SUPPLY</v>
          </cell>
          <cell r="E272">
            <v>35939912.25</v>
          </cell>
          <cell r="F272">
            <v>353489.64</v>
          </cell>
          <cell r="G272">
            <v>12018807.65</v>
          </cell>
          <cell r="H272">
            <v>467212.46</v>
          </cell>
          <cell r="I272">
            <v>17066068.800000001</v>
          </cell>
          <cell r="J272">
            <v>1262947.1799999899</v>
          </cell>
          <cell r="K272">
            <v>8081047.1753739994</v>
          </cell>
          <cell r="L272">
            <v>200000</v>
          </cell>
          <cell r="M272">
            <v>0</v>
          </cell>
          <cell r="N272">
            <v>5005012.1900000004</v>
          </cell>
          <cell r="O272">
            <v>0</v>
          </cell>
          <cell r="P272">
            <v>707500</v>
          </cell>
          <cell r="Q272">
            <v>3895000</v>
          </cell>
          <cell r="R272">
            <v>-454000</v>
          </cell>
          <cell r="S272">
            <v>690000</v>
          </cell>
          <cell r="T272">
            <v>249500</v>
          </cell>
          <cell r="U272">
            <v>2684278.2338411398</v>
          </cell>
          <cell r="V272">
            <v>0</v>
          </cell>
          <cell r="W272">
            <v>189107</v>
          </cell>
          <cell r="X272">
            <v>0</v>
          </cell>
          <cell r="Y272">
            <v>4178000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C273">
            <v>11960</v>
          </cell>
          <cell r="D273" t="str">
            <v>MOOSE LAKE TS-SAFETY IMPROVEME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C274">
            <v>11962</v>
          </cell>
          <cell r="D274" t="str">
            <v>FIRE DETECTION SYSTEMS UPDATE</v>
          </cell>
          <cell r="E274">
            <v>81778.710000000006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1140.8130045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5290.2655676871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5627.7845109055297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5892.9995896182099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6462.5411091916603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6775.1206592853796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C275">
            <v>11977</v>
          </cell>
          <cell r="D275" t="str">
            <v>BRUCE HVAC SYSTEMS UPGRADE</v>
          </cell>
          <cell r="E275">
            <v>1001464.78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C276">
            <v>11979</v>
          </cell>
          <cell r="D276" t="str">
            <v>2004 WHOLESALE METER UPGRADES</v>
          </cell>
          <cell r="E276">
            <v>835901.46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C277">
            <v>11980</v>
          </cell>
          <cell r="D277" t="str">
            <v>THORNDALE DS STATION UPGRADES</v>
          </cell>
          <cell r="E277">
            <v>790146.97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C278">
            <v>11981</v>
          </cell>
          <cell r="D278" t="str">
            <v>ATIKOKAN GS-PROVIDE DIRECT CTR</v>
          </cell>
          <cell r="E278">
            <v>15254.52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C279">
            <v>11995</v>
          </cell>
          <cell r="D279" t="str">
            <v>2005 STEEL STRUCTURE REFURBISH</v>
          </cell>
          <cell r="E279">
            <v>1104993.83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C280">
            <v>12000</v>
          </cell>
          <cell r="D280" t="str">
            <v>2005 B5D-B31L CIRCUIT SWITCH</v>
          </cell>
          <cell r="E280">
            <v>1015385.98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C281">
            <v>12004</v>
          </cell>
          <cell r="D281" t="str">
            <v>ESSA TS-ADD 250 MVAR CAP BANK</v>
          </cell>
          <cell r="E281">
            <v>5123945.88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C282">
            <v>12009</v>
          </cell>
          <cell r="D282" t="str">
            <v>GUELPH CAMPBELL TS</v>
          </cell>
          <cell r="E282">
            <v>245699.18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C283">
            <v>12011</v>
          </cell>
          <cell r="D283" t="str">
            <v>2005 RTU REPLACEMENT</v>
          </cell>
          <cell r="E283">
            <v>6413933.6299999999</v>
          </cell>
          <cell r="F283">
            <v>243576</v>
          </cell>
          <cell r="G283">
            <v>176157.76</v>
          </cell>
          <cell r="H283">
            <v>24738</v>
          </cell>
          <cell r="I283">
            <v>154082.67000000001</v>
          </cell>
          <cell r="J283">
            <v>165312.18</v>
          </cell>
          <cell r="K283">
            <v>231431.53</v>
          </cell>
          <cell r="L283">
            <v>-28494.543249999999</v>
          </cell>
          <cell r="M283">
            <v>0</v>
          </cell>
          <cell r="N283">
            <v>44971.14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C284">
            <v>12012</v>
          </cell>
          <cell r="D284" t="str">
            <v>BURLINGTON TS-MATERIAL PURCHAS</v>
          </cell>
          <cell r="E284">
            <v>4486012.5599999996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C285">
            <v>12017</v>
          </cell>
          <cell r="D285" t="str">
            <v>2005 ANIMAL DETERRENT FENCE</v>
          </cell>
          <cell r="E285">
            <v>288391.98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C286">
            <v>12019</v>
          </cell>
          <cell r="D286" t="str">
            <v>PROTECTION TONE EQUIP REPLCMT</v>
          </cell>
          <cell r="E286">
            <v>11084678.84</v>
          </cell>
          <cell r="F286">
            <v>146781.01</v>
          </cell>
          <cell r="G286">
            <v>27490.720000000001</v>
          </cell>
          <cell r="H286">
            <v>0</v>
          </cell>
          <cell r="I286">
            <v>0</v>
          </cell>
          <cell r="J286">
            <v>85288.45</v>
          </cell>
          <cell r="K286">
            <v>71450.92</v>
          </cell>
          <cell r="L286">
            <v>5093.72</v>
          </cell>
          <cell r="M286">
            <v>0</v>
          </cell>
          <cell r="N286">
            <v>-8054.49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C287">
            <v>12020</v>
          </cell>
          <cell r="D287" t="str">
            <v>REPLC POSITRON TELEPROTECTION</v>
          </cell>
          <cell r="E287">
            <v>211484.07</v>
          </cell>
          <cell r="F287">
            <v>4000</v>
          </cell>
          <cell r="G287">
            <v>18500</v>
          </cell>
          <cell r="H287">
            <v>1500</v>
          </cell>
          <cell r="I287">
            <v>0</v>
          </cell>
          <cell r="J287">
            <v>33697</v>
          </cell>
          <cell r="K287">
            <v>21359.498671499998</v>
          </cell>
          <cell r="L287">
            <v>0</v>
          </cell>
          <cell r="M287">
            <v>0</v>
          </cell>
          <cell r="N287">
            <v>29027.5</v>
          </cell>
          <cell r="O287">
            <v>0</v>
          </cell>
          <cell r="P287">
            <v>50000</v>
          </cell>
          <cell r="Q287">
            <v>40000</v>
          </cell>
          <cell r="R287">
            <v>1000</v>
          </cell>
          <cell r="S287">
            <v>0</v>
          </cell>
          <cell r="T287">
            <v>10000</v>
          </cell>
          <cell r="U287">
            <v>37786.491031241705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C288">
            <v>12021</v>
          </cell>
          <cell r="D288" t="str">
            <v>DC SIGNALLING REPLMT-NIAGARA</v>
          </cell>
          <cell r="E288">
            <v>385139.35</v>
          </cell>
          <cell r="F288">
            <v>8026.2</v>
          </cell>
          <cell r="G288">
            <v>0</v>
          </cell>
          <cell r="H288">
            <v>6170</v>
          </cell>
          <cell r="I288">
            <v>0</v>
          </cell>
          <cell r="J288">
            <v>5000</v>
          </cell>
          <cell r="K288">
            <v>26158.6725515</v>
          </cell>
          <cell r="L288">
            <v>0</v>
          </cell>
          <cell r="M288">
            <v>0</v>
          </cell>
          <cell r="N288">
            <v>13576.34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C289">
            <v>12022</v>
          </cell>
          <cell r="D289" t="str">
            <v>TORONTO TELEPROTECTION-PSE3</v>
          </cell>
          <cell r="E289">
            <v>3090010.61</v>
          </cell>
          <cell r="F289">
            <v>61186.25</v>
          </cell>
          <cell r="G289">
            <v>8472.74</v>
          </cell>
          <cell r="H289">
            <v>8123</v>
          </cell>
          <cell r="I289">
            <v>0</v>
          </cell>
          <cell r="J289">
            <v>31299.18</v>
          </cell>
          <cell r="K289">
            <v>27645.901256000001</v>
          </cell>
          <cell r="L289">
            <v>1515.89</v>
          </cell>
          <cell r="M289">
            <v>0</v>
          </cell>
          <cell r="N289">
            <v>51366.91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4176.5509641328299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4443.0149156445004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4652.3965201268202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5102.0373089026198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5348.8121455546898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C290">
            <v>12024</v>
          </cell>
          <cell r="D290" t="str">
            <v>2005 PROTECTION REPLACEMENT</v>
          </cell>
          <cell r="E290">
            <v>9375665.2599999998</v>
          </cell>
          <cell r="F290">
            <v>334086.74</v>
          </cell>
          <cell r="G290">
            <v>51402.720000000001</v>
          </cell>
          <cell r="H290">
            <v>-29622.68</v>
          </cell>
          <cell r="I290">
            <v>67049.149999999994</v>
          </cell>
          <cell r="J290">
            <v>-1965783.1099999901</v>
          </cell>
          <cell r="K290">
            <v>350064.69250300003</v>
          </cell>
          <cell r="L290">
            <v>0</v>
          </cell>
          <cell r="M290">
            <v>0</v>
          </cell>
          <cell r="N290">
            <v>2382950.8199999896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-111531.454974308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-118647.161801669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-124238.530180342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-136245.82802457499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-142835.75277808899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C291">
            <v>12025</v>
          </cell>
          <cell r="D291" t="str">
            <v>2005 FEEDER PROTECTION REPLCMT</v>
          </cell>
          <cell r="E291">
            <v>2531895.37</v>
          </cell>
          <cell r="F291">
            <v>33793.230000000003</v>
          </cell>
          <cell r="G291">
            <v>10068.16</v>
          </cell>
          <cell r="H291">
            <v>636</v>
          </cell>
          <cell r="I291">
            <v>0</v>
          </cell>
          <cell r="J291">
            <v>2570.75</v>
          </cell>
          <cell r="K291">
            <v>56849.71</v>
          </cell>
          <cell r="L291">
            <v>0</v>
          </cell>
          <cell r="M291">
            <v>0</v>
          </cell>
          <cell r="N291">
            <v>10456.99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C292">
            <v>12026</v>
          </cell>
          <cell r="D292" t="str">
            <v>2005 TORONTO AREA PROTECTION</v>
          </cell>
          <cell r="E292">
            <v>1437263.61</v>
          </cell>
          <cell r="F292">
            <v>0</v>
          </cell>
          <cell r="G292">
            <v>864</v>
          </cell>
          <cell r="H292">
            <v>-4069.01</v>
          </cell>
          <cell r="I292">
            <v>7956.21</v>
          </cell>
          <cell r="J292">
            <v>4617</v>
          </cell>
          <cell r="K292">
            <v>19074.851708499998</v>
          </cell>
          <cell r="L292">
            <v>0</v>
          </cell>
          <cell r="M292">
            <v>0</v>
          </cell>
          <cell r="N292">
            <v>4190.0100000000093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-57352.207286997596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-61011.278111908003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-63886.496751757499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-70060.943548652096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-73449.644346614004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C293">
            <v>12027</v>
          </cell>
          <cell r="D293" t="str">
            <v>2005 UPGRADE WHOLESALE METER</v>
          </cell>
          <cell r="E293">
            <v>8958400.9800000004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C294">
            <v>12032</v>
          </cell>
          <cell r="D294" t="str">
            <v>THAMESVILLE WEST REGULATING</v>
          </cell>
          <cell r="E294">
            <v>1260759.98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C295">
            <v>12033</v>
          </cell>
          <cell r="D295" t="str">
            <v>2005 MINOR DRAINAGE IMPROVEMEN</v>
          </cell>
          <cell r="E295">
            <v>746339.36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C296">
            <v>12035</v>
          </cell>
          <cell r="D296" t="str">
            <v>2005-06 Porcupine TS TSI &amp; ABC</v>
          </cell>
          <cell r="E296">
            <v>20977583.82</v>
          </cell>
          <cell r="F296">
            <v>-1248565.99999999</v>
          </cell>
          <cell r="G296">
            <v>-7964240.4299999997</v>
          </cell>
          <cell r="H296">
            <v>-242547.6</v>
          </cell>
          <cell r="I296">
            <v>-9161261.5500000007</v>
          </cell>
          <cell r="J296">
            <v>-1301385.25</v>
          </cell>
          <cell r="K296">
            <v>223694.23</v>
          </cell>
          <cell r="L296">
            <v>415.21389000002898</v>
          </cell>
          <cell r="M296">
            <v>-12210</v>
          </cell>
          <cell r="N296">
            <v>20020471.870000001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C297">
            <v>12041</v>
          </cell>
          <cell r="D297" t="str">
            <v>2005 Engineering &amp; Constructio</v>
          </cell>
          <cell r="E297">
            <v>971235.86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C298">
            <v>12043</v>
          </cell>
          <cell r="D298" t="str">
            <v>EASTERN ZONE OTTAWA-PLC REPLMT</v>
          </cell>
          <cell r="E298">
            <v>8262329.2599999998</v>
          </cell>
          <cell r="F298">
            <v>116204.02</v>
          </cell>
          <cell r="G298">
            <v>137492.45000000001</v>
          </cell>
          <cell r="H298">
            <v>14700</v>
          </cell>
          <cell r="I298">
            <v>127534.14</v>
          </cell>
          <cell r="J298">
            <v>230214.39</v>
          </cell>
          <cell r="K298">
            <v>387389.43181650003</v>
          </cell>
          <cell r="L298">
            <v>19336.28</v>
          </cell>
          <cell r="M298">
            <v>0</v>
          </cell>
          <cell r="N298">
            <v>437055.37</v>
          </cell>
          <cell r="O298">
            <v>0</v>
          </cell>
          <cell r="P298">
            <v>156000</v>
          </cell>
          <cell r="Q298">
            <v>181500</v>
          </cell>
          <cell r="R298">
            <v>27000</v>
          </cell>
          <cell r="S298">
            <v>1098000</v>
          </cell>
          <cell r="T298">
            <v>455000</v>
          </cell>
          <cell r="U298">
            <v>416555.46302824299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C299">
            <v>12044</v>
          </cell>
          <cell r="D299" t="str">
            <v>Porcupine-Pinard D501P 500 kV</v>
          </cell>
          <cell r="E299">
            <v>1170662.43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C300">
            <v>12051</v>
          </cell>
          <cell r="D300" t="str">
            <v>FEEDER PROTECTION REPLACEMENT</v>
          </cell>
          <cell r="E300">
            <v>0.100000000003092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1.39500000004313E-3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6.4690010002119297E-3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6.8817232640354603E-3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7.2060314840164197E-3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7.9024737726693193E-3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8.2846998436583701E-3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C301">
            <v>12055</v>
          </cell>
          <cell r="D301" t="str">
            <v>2005 Replace Failed Transforme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C302">
            <v>12056</v>
          </cell>
          <cell r="D302" t="str">
            <v>2005 Replace Failed Transforme</v>
          </cell>
          <cell r="E302">
            <v>2961723.53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C303">
            <v>12087</v>
          </cell>
          <cell r="D303" t="str">
            <v>Q-circuit Conductor Re-configu</v>
          </cell>
          <cell r="E303">
            <v>400083.99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C304">
            <v>12089</v>
          </cell>
          <cell r="D304" t="str">
            <v>West of London</v>
          </cell>
          <cell r="E304">
            <v>203801.86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C305">
            <v>12090</v>
          </cell>
          <cell r="D305" t="str">
            <v>PRELIMINARY ENGINEERING &amp; EST</v>
          </cell>
          <cell r="E305">
            <v>810.88999999989801</v>
          </cell>
          <cell r="F305">
            <v>0</v>
          </cell>
          <cell r="G305">
            <v>77.56</v>
          </cell>
          <cell r="H305">
            <v>0</v>
          </cell>
          <cell r="I305">
            <v>1493.23</v>
          </cell>
          <cell r="J305">
            <v>0</v>
          </cell>
          <cell r="K305">
            <v>3358.56</v>
          </cell>
          <cell r="L305">
            <v>5740.2399999998997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9.4587448984384498E-11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C306">
            <v>12091</v>
          </cell>
          <cell r="D306" t="str">
            <v>PRELIMINARY ENGINEERING 2005</v>
          </cell>
          <cell r="E306">
            <v>2310639.88</v>
          </cell>
          <cell r="F306">
            <v>6452.4</v>
          </cell>
          <cell r="G306">
            <v>107759.54</v>
          </cell>
          <cell r="H306">
            <v>140</v>
          </cell>
          <cell r="I306">
            <v>10403.24</v>
          </cell>
          <cell r="J306">
            <v>5.4</v>
          </cell>
          <cell r="K306">
            <v>17451.580000000002</v>
          </cell>
          <cell r="L306">
            <v>2885.64</v>
          </cell>
          <cell r="M306">
            <v>878.75</v>
          </cell>
          <cell r="N306">
            <v>-59025.75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C307">
            <v>12102</v>
          </cell>
          <cell r="D307" t="str">
            <v>2005 CIVIL/GEOTECH-RD &amp; SITE</v>
          </cell>
          <cell r="E307">
            <v>203271.82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C308">
            <v>12104</v>
          </cell>
          <cell r="D308" t="str">
            <v>2005 CIVIL/GEOTECH - FOOTINGS</v>
          </cell>
          <cell r="E308">
            <v>389979.36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C309">
            <v>12107</v>
          </cell>
          <cell r="D309" t="str">
            <v>2005 HANMER R6 REPLACE REACTOR</v>
          </cell>
          <cell r="E309">
            <v>2389290.42</v>
          </cell>
          <cell r="F309">
            <v>72559.850000000006</v>
          </cell>
          <cell r="G309">
            <v>341617.38</v>
          </cell>
          <cell r="H309">
            <v>6000</v>
          </cell>
          <cell r="I309">
            <v>67571.199999999997</v>
          </cell>
          <cell r="J309">
            <v>43479.040000000001</v>
          </cell>
          <cell r="K309">
            <v>277344.96227600001</v>
          </cell>
          <cell r="L309">
            <v>155000</v>
          </cell>
          <cell r="M309">
            <v>46549.85</v>
          </cell>
          <cell r="N309">
            <v>297090.15999999997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C310">
            <v>12110</v>
          </cell>
          <cell r="D310" t="str">
            <v>Tx Class mobile transformer</v>
          </cell>
          <cell r="E310">
            <v>94027.82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C311">
            <v>12112</v>
          </cell>
          <cell r="D311" t="str">
            <v>2005 HVAC Upgrades</v>
          </cell>
          <cell r="E311">
            <v>332837.5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C312">
            <v>12115</v>
          </cell>
          <cell r="D312" t="str">
            <v>2005 REPLCE END OF LIFE STN TX</v>
          </cell>
          <cell r="E312">
            <v>501036.45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C313">
            <v>12120</v>
          </cell>
          <cell r="D313" t="str">
            <v>2005 INFRASTRUCTURE MTCE</v>
          </cell>
          <cell r="E313">
            <v>203915.03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C314">
            <v>12121</v>
          </cell>
          <cell r="D314" t="str">
            <v>Purchase Strategic Spare Trans</v>
          </cell>
          <cell r="E314">
            <v>2817332.15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C315">
            <v>12122</v>
          </cell>
          <cell r="D315" t="str">
            <v>2005 EQUIP REMOVAL-ST ANDREWS</v>
          </cell>
          <cell r="E315">
            <v>1023045.91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C316">
            <v>12126</v>
          </cell>
          <cell r="D316" t="str">
            <v>2005 Station Cable &amp; Pothead R</v>
          </cell>
          <cell r="E316">
            <v>444534.49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C317">
            <v>12130</v>
          </cell>
          <cell r="D317" t="str">
            <v>REQUEST ESTIMATE</v>
          </cell>
          <cell r="E317">
            <v>201230.14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C318">
            <v>12136</v>
          </cell>
          <cell r="D318" t="str">
            <v>2005 CONDUCTOR REPLACMENT</v>
          </cell>
          <cell r="E318">
            <v>6992600.0800000001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C319">
            <v>12139</v>
          </cell>
          <cell r="D319" t="str">
            <v>2004-Wholesale Metering-Power</v>
          </cell>
          <cell r="E319">
            <v>106765.92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C320">
            <v>12140</v>
          </cell>
          <cell r="D320" t="str">
            <v>2005 LCC REPLACEMENT PROGRAM</v>
          </cell>
          <cell r="E320">
            <v>1436823.12</v>
          </cell>
          <cell r="F320">
            <v>952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211.0236095000005</v>
          </cell>
          <cell r="L320">
            <v>0</v>
          </cell>
          <cell r="M320">
            <v>0</v>
          </cell>
          <cell r="N320">
            <v>472.5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34.842686286115203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37.065649671159697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38.812406174727798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42.563513985757197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44.622221826421303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C321">
            <v>12141</v>
          </cell>
          <cell r="D321" t="str">
            <v>2005 TE PROGRAM-PROPOSAL PRE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C322">
            <v>12143</v>
          </cell>
          <cell r="D322" t="str">
            <v>INSTALLATION OF PSDR'S 2005</v>
          </cell>
          <cell r="E322">
            <v>722567.34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C323">
            <v>12144</v>
          </cell>
          <cell r="D323" t="str">
            <v>RICHVIEW HVAC SYSTEMS UPGRADE</v>
          </cell>
          <cell r="E323">
            <v>221003.38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C324">
            <v>12145</v>
          </cell>
          <cell r="D324" t="str">
            <v>LEASIDE JCT X BUTTONVILLE TS</v>
          </cell>
          <cell r="E324">
            <v>1661370.37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C325">
            <v>12146</v>
          </cell>
          <cell r="D325" t="str">
            <v>FAULT LOCATION</v>
          </cell>
          <cell r="E325">
            <v>769375.58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C326">
            <v>12149</v>
          </cell>
          <cell r="D326" t="str">
            <v>BUILD NEW TS IN ALLISTON</v>
          </cell>
          <cell r="E326">
            <v>13600167.3799999</v>
          </cell>
          <cell r="F326">
            <v>3840</v>
          </cell>
          <cell r="G326">
            <v>5975.47</v>
          </cell>
          <cell r="H326">
            <v>1050</v>
          </cell>
          <cell r="I326">
            <v>30267.37</v>
          </cell>
          <cell r="J326">
            <v>11314.26</v>
          </cell>
          <cell r="K326">
            <v>9357.32</v>
          </cell>
          <cell r="L326">
            <v>0</v>
          </cell>
          <cell r="M326">
            <v>0</v>
          </cell>
          <cell r="N326">
            <v>15378.98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-1.08798303699586E-14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-1.08798303699586E-14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-1.0709300113376201E-14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-1.4733814168721399E-14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-1.4506440493278201E-14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C327">
            <v>12150</v>
          </cell>
          <cell r="D327" t="str">
            <v>2005 TODMORDEN JCT GROUNDING</v>
          </cell>
          <cell r="E327">
            <v>326141.18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C328">
            <v>12152</v>
          </cell>
          <cell r="D328" t="str">
            <v>2005 WOOD POLE PRGM RELEASE</v>
          </cell>
          <cell r="E328">
            <v>10660514.57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C329">
            <v>12155</v>
          </cell>
          <cell r="D329" t="str">
            <v>RECOVERABLE-WOODSTOCK</v>
          </cell>
          <cell r="E329">
            <v>539262.22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C330">
            <v>12159</v>
          </cell>
          <cell r="D330" t="str">
            <v>2005 Engineering and Environme</v>
          </cell>
          <cell r="E330">
            <v>395245.28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C331">
            <v>12160</v>
          </cell>
          <cell r="D331" t="str">
            <v>REQUEST ESTIMATE-PILOT PROJECT</v>
          </cell>
          <cell r="E331">
            <v>343661.23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C332">
            <v>12161</v>
          </cell>
          <cell r="D332" t="str">
            <v>Move Noise Wall at Frontenac T</v>
          </cell>
          <cell r="E332">
            <v>62867.3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C333">
            <v>12162</v>
          </cell>
          <cell r="D333" t="str">
            <v>RF3 2005 BONDING REFURBISHMENT</v>
          </cell>
          <cell r="E333">
            <v>2812619.83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C334">
            <v>12164</v>
          </cell>
          <cell r="D334" t="str">
            <v>PREPARE RELEASE EST BELLE RIVE</v>
          </cell>
          <cell r="E334">
            <v>10112103.130000001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C335">
            <v>12165</v>
          </cell>
          <cell r="D335" t="str">
            <v>2006 Abitibi Canyon TSRR</v>
          </cell>
          <cell r="E335">
            <v>1970.38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27.486801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127.46390190379999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135.59609884526199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141.986203149841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155.70876271744899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163.24006877392301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C336">
            <v>12166</v>
          </cell>
          <cell r="D336" t="str">
            <v>2005-Transmission Land Assessm</v>
          </cell>
          <cell r="E336">
            <v>4146522.91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C337">
            <v>12167</v>
          </cell>
          <cell r="D337" t="str">
            <v>2005-Distribution Land Assessm</v>
          </cell>
          <cell r="E337">
            <v>4700372.88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C338">
            <v>12168</v>
          </cell>
          <cell r="D338" t="str">
            <v>2005-Transmission PCB and Regu</v>
          </cell>
          <cell r="E338">
            <v>1569169.4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C339">
            <v>12173</v>
          </cell>
          <cell r="D339" t="str">
            <v>2005-Transmission Environmenta</v>
          </cell>
          <cell r="E339">
            <v>167529.01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C340">
            <v>12177</v>
          </cell>
          <cell r="D340" t="str">
            <v>2005 SHIELDWIRE REPLACEMENT</v>
          </cell>
          <cell r="E340">
            <v>1741611.45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C341">
            <v>12184</v>
          </cell>
          <cell r="D341" t="str">
            <v>Dx Generation Connection Cost</v>
          </cell>
          <cell r="E341">
            <v>171382.12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C342">
            <v>12185</v>
          </cell>
          <cell r="D342" t="str">
            <v>2005 PURCHASE OPERATE SPARE TX</v>
          </cell>
          <cell r="E342">
            <v>959937.9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C343">
            <v>12186</v>
          </cell>
          <cell r="D343" t="str">
            <v>2005 ACA &amp; ENGINEERING REVIEWS</v>
          </cell>
          <cell r="E343">
            <v>32287.88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C344">
            <v>12190</v>
          </cell>
          <cell r="D344" t="str">
            <v>Brantford Area MTS Connect</v>
          </cell>
          <cell r="E344">
            <v>1359432.61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C345">
            <v>12193</v>
          </cell>
          <cell r="D345" t="str">
            <v>ADD NEW TRANFORMER FOR SUP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C346">
            <v>12197</v>
          </cell>
          <cell r="D346" t="str">
            <v>EST-2005 PURCHASE SPARE TX</v>
          </cell>
          <cell r="E346">
            <v>1393951.38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C347">
            <v>12202</v>
          </cell>
          <cell r="D347" t="str">
            <v>2005 AUTOMATIC SECURE STATION</v>
          </cell>
          <cell r="E347">
            <v>2030541.58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C348">
            <v>12207</v>
          </cell>
          <cell r="D348" t="str">
            <v>PICKERING CMS CONNECT CIRCUIT</v>
          </cell>
          <cell r="E348">
            <v>559302.23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C349">
            <v>12208</v>
          </cell>
          <cell r="D349" t="str">
            <v>RECOVERABLE - GRIMSBY TOWER</v>
          </cell>
          <cell r="E349">
            <v>-820.44000000000199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5602.1050279999999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-5.0564672136007296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-5.3790698218281099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-5.6325639674249004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-6.1769351305853801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-6.4757005189138299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C350">
            <v>12211</v>
          </cell>
          <cell r="D350" t="str">
            <v>TESTING FOR HIGH TEMPERATURE</v>
          </cell>
          <cell r="E350">
            <v>230931.21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C351">
            <v>12215</v>
          </cell>
          <cell r="D351" t="str">
            <v>MANBY TS FEEDER CONVERSION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C352">
            <v>12218</v>
          </cell>
          <cell r="D352" t="str">
            <v>2006 Wiltshire T1 Replace EOL</v>
          </cell>
          <cell r="E352">
            <v>2827973.6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C353">
            <v>12219</v>
          </cell>
          <cell r="D353" t="str">
            <v>MIDHURST SERA REPLCMT ESTIMATE</v>
          </cell>
          <cell r="E353">
            <v>17619.18</v>
          </cell>
          <cell r="F353">
            <v>0</v>
          </cell>
          <cell r="G353">
            <v>4094</v>
          </cell>
          <cell r="H353">
            <v>0</v>
          </cell>
          <cell r="I353">
            <v>0</v>
          </cell>
          <cell r="J353">
            <v>0</v>
          </cell>
          <cell r="K353">
            <v>971.62</v>
          </cell>
          <cell r="L353">
            <v>0</v>
          </cell>
          <cell r="M353">
            <v>0</v>
          </cell>
          <cell r="N353">
            <v>159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C354">
            <v>12223</v>
          </cell>
          <cell r="D354" t="str">
            <v>Sky 5.1 MW Wind Turbine Gen</v>
          </cell>
          <cell r="E354">
            <v>199812.91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C355">
            <v>12224</v>
          </cell>
          <cell r="D355" t="str">
            <v>GTAA 117MW Co-Generation Conne</v>
          </cell>
          <cell r="E355">
            <v>1079351.29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C356">
            <v>12225</v>
          </cell>
          <cell r="D356" t="str">
            <v>Stupy Estimate for Supervisory</v>
          </cell>
          <cell r="E356">
            <v>45591.01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C357">
            <v>12229</v>
          </cell>
          <cell r="D357" t="str">
            <v>2005 SER RPLCMT PROGRAM</v>
          </cell>
          <cell r="E357">
            <v>-101.360000000008</v>
          </cell>
          <cell r="F357">
            <v>0</v>
          </cell>
          <cell r="G357">
            <v>255.68</v>
          </cell>
          <cell r="H357">
            <v>0</v>
          </cell>
          <cell r="I357">
            <v>0</v>
          </cell>
          <cell r="J357">
            <v>0</v>
          </cell>
          <cell r="K357">
            <v>601.82000000000005</v>
          </cell>
          <cell r="L357">
            <v>-33928.25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C358">
            <v>12231</v>
          </cell>
          <cell r="D358" t="str">
            <v>RELOCATE W2C ON BEHALF OF BRAS</v>
          </cell>
          <cell r="E358">
            <v>1017246.68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C359">
            <v>12232</v>
          </cell>
          <cell r="D359" t="str">
            <v>Bronte TS: Install 27.6 kV  bu</v>
          </cell>
          <cell r="E359">
            <v>547711.06000000006</v>
          </cell>
          <cell r="F359">
            <v>58177.599999999999</v>
          </cell>
          <cell r="G359">
            <v>278338.98</v>
          </cell>
          <cell r="H359">
            <v>10515.61</v>
          </cell>
          <cell r="I359">
            <v>88129.88</v>
          </cell>
          <cell r="J359">
            <v>40834.959999999999</v>
          </cell>
          <cell r="K359">
            <v>102216.83</v>
          </cell>
          <cell r="L359">
            <v>0</v>
          </cell>
          <cell r="M359">
            <v>0</v>
          </cell>
          <cell r="N359">
            <v>19920.599999999999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C360">
            <v>12237</v>
          </cell>
          <cell r="D360" t="str">
            <v>HYDRO ONE UPGRADES &amp; CONNECTS</v>
          </cell>
          <cell r="E360">
            <v>67654.429999999993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C361">
            <v>12238</v>
          </cell>
          <cell r="D361" t="str">
            <v>2005 E&amp;CS Overhead Transmissio</v>
          </cell>
          <cell r="E361">
            <v>1850382.83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C362">
            <v>12239</v>
          </cell>
          <cell r="D362" t="str">
            <v>RELOCATE P7G &amp; P91G FOR PJV</v>
          </cell>
          <cell r="E362">
            <v>659980.75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C363">
            <v>12243</v>
          </cell>
          <cell r="D363" t="str">
            <v>REQUEST FOR BUDGETARY ESTIMATE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C364">
            <v>12244</v>
          </cell>
          <cell r="D364" t="str">
            <v>2004 STATION SVCES METERING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C365">
            <v>12246</v>
          </cell>
          <cell r="D365" t="str">
            <v>PDR &amp; ESTIMATE PREPARATION</v>
          </cell>
          <cell r="E365">
            <v>1906951.69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C366">
            <v>12247</v>
          </cell>
          <cell r="D366" t="str">
            <v>PDR &amp; ESTIMATE PREPARATION</v>
          </cell>
          <cell r="E366">
            <v>3058736.5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C367">
            <v>12253</v>
          </cell>
          <cell r="D367" t="str">
            <v>PORCUPINE TS-SPILL MGMT</v>
          </cell>
          <cell r="E367">
            <v>4019908.96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C368">
            <v>12262</v>
          </cell>
          <cell r="D368" t="str">
            <v>2005 Distribution Standards Pr</v>
          </cell>
          <cell r="E368">
            <v>18986.439999999999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C369">
            <v>12267</v>
          </cell>
          <cell r="D369" t="str">
            <v>2005 Transmission Standards Pr</v>
          </cell>
          <cell r="E369">
            <v>1759456.14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C370">
            <v>12274</v>
          </cell>
          <cell r="D370" t="str">
            <v>2005 Transmission Technology P</v>
          </cell>
          <cell r="E370">
            <v>198525.37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C371">
            <v>12283</v>
          </cell>
          <cell r="D371" t="str">
            <v>OSHAWA GM-PREPARE RELEASE</v>
          </cell>
          <cell r="E371">
            <v>16553640.02</v>
          </cell>
          <cell r="F371">
            <v>0</v>
          </cell>
          <cell r="G371">
            <v>333.65</v>
          </cell>
          <cell r="H371">
            <v>0</v>
          </cell>
          <cell r="I371">
            <v>22054.06</v>
          </cell>
          <cell r="J371">
            <v>0</v>
          </cell>
          <cell r="K371">
            <v>-1368.4101395</v>
          </cell>
          <cell r="L371">
            <v>0</v>
          </cell>
          <cell r="M371">
            <v>1511700</v>
          </cell>
          <cell r="N371">
            <v>-26233.41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-6.4690010012564004E-4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-6.8817232639194095E-4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-7.2060314845875798E-4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-7.9024737729050602E-4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-8.2846998437744205E-4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C372">
            <v>12284</v>
          </cell>
          <cell r="D372" t="str">
            <v>Red Lake TS - Refurbish</v>
          </cell>
          <cell r="E372">
            <v>6014627.96</v>
          </cell>
          <cell r="F372">
            <v>114911.75</v>
          </cell>
          <cell r="G372">
            <v>832854.5</v>
          </cell>
          <cell r="H372">
            <v>31673.03</v>
          </cell>
          <cell r="I372">
            <v>1519707.25</v>
          </cell>
          <cell r="J372">
            <v>233615</v>
          </cell>
          <cell r="K372">
            <v>624578.94985799992</v>
          </cell>
          <cell r="L372">
            <v>70274.240000000005</v>
          </cell>
          <cell r="M372">
            <v>49429.45</v>
          </cell>
          <cell r="N372">
            <v>775482.67</v>
          </cell>
          <cell r="O372">
            <v>150000</v>
          </cell>
          <cell r="P372">
            <v>50000</v>
          </cell>
          <cell r="Q372">
            <v>280000</v>
          </cell>
          <cell r="R372">
            <v>30000</v>
          </cell>
          <cell r="S372">
            <v>50000</v>
          </cell>
          <cell r="T372">
            <v>75000</v>
          </cell>
          <cell r="U372">
            <v>80850</v>
          </cell>
          <cell r="V372">
            <v>0</v>
          </cell>
          <cell r="W372">
            <v>0</v>
          </cell>
          <cell r="X372">
            <v>0</v>
          </cell>
          <cell r="Y372">
            <v>250000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6.7998939812241603E-16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7.80886466600349E-16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8.0575546235195401E-16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9.0665253082988699E-16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C373">
            <v>12285</v>
          </cell>
          <cell r="D373" t="str">
            <v>IMO Deposit</v>
          </cell>
          <cell r="E373">
            <v>523151.66</v>
          </cell>
          <cell r="F373">
            <v>0</v>
          </cell>
          <cell r="G373">
            <v>344000</v>
          </cell>
          <cell r="H373">
            <v>47076.99</v>
          </cell>
          <cell r="I373">
            <v>1400000</v>
          </cell>
          <cell r="J373">
            <v>276404.24</v>
          </cell>
          <cell r="K373">
            <v>338710.34327250003</v>
          </cell>
          <cell r="L373">
            <v>0</v>
          </cell>
          <cell r="M373">
            <v>0</v>
          </cell>
          <cell r="N373">
            <v>74296.899999999994</v>
          </cell>
          <cell r="O373">
            <v>0</v>
          </cell>
          <cell r="P373">
            <v>58972</v>
          </cell>
          <cell r="Q373">
            <v>1671809</v>
          </cell>
          <cell r="R373">
            <v>401482</v>
          </cell>
          <cell r="S373">
            <v>27100000</v>
          </cell>
          <cell r="T373">
            <v>441960</v>
          </cell>
          <cell r="U373">
            <v>4363101.6544057801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393143</v>
          </cell>
          <cell r="AA373">
            <v>1010077</v>
          </cell>
          <cell r="AB373">
            <v>25632</v>
          </cell>
          <cell r="AC373">
            <v>1838000</v>
          </cell>
          <cell r="AD373">
            <v>150000</v>
          </cell>
          <cell r="AE373">
            <v>2125087.53016613</v>
          </cell>
          <cell r="AF373">
            <v>0</v>
          </cell>
          <cell r="AG373">
            <v>0</v>
          </cell>
          <cell r="AH373">
            <v>0</v>
          </cell>
          <cell r="AI373">
            <v>3840000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C374">
            <v>12286</v>
          </cell>
          <cell r="D374" t="str">
            <v>2005 Engineering and Environme</v>
          </cell>
          <cell r="E374">
            <v>3103714.24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C375">
            <v>12290</v>
          </cell>
          <cell r="D375" t="str">
            <v>2005 NOD Work Program with E&amp;C</v>
          </cell>
          <cell r="E375">
            <v>445575.99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C376">
            <v>12291</v>
          </cell>
          <cell r="D376" t="str">
            <v>2005 NOD Distribution Work Pro</v>
          </cell>
          <cell r="E376">
            <v>1796364.1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C377">
            <v>12293</v>
          </cell>
          <cell r="D377" t="str">
            <v>2005 TODS Database Management</v>
          </cell>
          <cell r="E377">
            <v>330806.34000000003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C378">
            <v>12302</v>
          </cell>
          <cell r="D378" t="str">
            <v>REQUEST FOR CLASS A  ESTIMATE</v>
          </cell>
          <cell r="E378">
            <v>2865574.78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C379">
            <v>12304</v>
          </cell>
          <cell r="D379" t="str">
            <v>Longlac Load increase (E&amp;CS)</v>
          </cell>
          <cell r="E379">
            <v>171.97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C380">
            <v>12305</v>
          </cell>
          <cell r="D380" t="str">
            <v>ENGINEERING WORK PREPARATION</v>
          </cell>
          <cell r="E380">
            <v>588478.44999999995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C381">
            <v>12306</v>
          </cell>
          <cell r="D381" t="str">
            <v>2005 - 2009 Monitoring Legisla</v>
          </cell>
          <cell r="E381">
            <v>146449.92000000001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C382">
            <v>12331</v>
          </cell>
          <cell r="D382" t="str">
            <v>2005 ANCHOR REPLACEMENT</v>
          </cell>
          <cell r="E382">
            <v>1263531.68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C383">
            <v>12332</v>
          </cell>
          <cell r="D383" t="str">
            <v>Market Rules Telemetry Complia</v>
          </cell>
          <cell r="E383">
            <v>1138850.68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C384">
            <v>12338</v>
          </cell>
          <cell r="D384" t="str">
            <v>Sonet network capacity upgrade</v>
          </cell>
          <cell r="E384">
            <v>809267.04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C385">
            <v>12341</v>
          </cell>
          <cell r="D385" t="str">
            <v>2005 Burlington TS -  Repair/R</v>
          </cell>
          <cell r="E385">
            <v>101421.13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C386">
            <v>12346</v>
          </cell>
          <cell r="D386" t="str">
            <v>OTTO HOLDEN TS INCORP</v>
          </cell>
          <cell r="E386">
            <v>800368.61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C387">
            <v>12399</v>
          </cell>
          <cell r="D387" t="str">
            <v>2005 Right of Way Vegetation M</v>
          </cell>
          <cell r="E387">
            <v>210637.6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C388">
            <v>12414</v>
          </cell>
          <cell r="D388" t="str">
            <v>2005 TL STEEL STRUCTURE REFURB</v>
          </cell>
          <cell r="E388">
            <v>329867.81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C389">
            <v>12419</v>
          </cell>
          <cell r="D389" t="str">
            <v>2005 SLATER LISGAR</v>
          </cell>
          <cell r="E389">
            <v>139991.65</v>
          </cell>
          <cell r="F389">
            <v>0</v>
          </cell>
          <cell r="G389">
            <v>0</v>
          </cell>
          <cell r="H389">
            <v>1813.9</v>
          </cell>
          <cell r="I389">
            <v>6840.84</v>
          </cell>
          <cell r="J389">
            <v>7173.69</v>
          </cell>
          <cell r="K389">
            <v>9277.2934569999998</v>
          </cell>
          <cell r="L389">
            <v>28314</v>
          </cell>
          <cell r="M389">
            <v>0</v>
          </cell>
          <cell r="N389">
            <v>2152.9499999999998</v>
          </cell>
          <cell r="O389">
            <v>0</v>
          </cell>
          <cell r="P389">
            <v>19220</v>
          </cell>
          <cell r="Q389">
            <v>208031</v>
          </cell>
          <cell r="R389">
            <v>3000</v>
          </cell>
          <cell r="S389">
            <v>15522</v>
          </cell>
          <cell r="T389">
            <v>5000</v>
          </cell>
          <cell r="U389">
            <v>37302.493508143598</v>
          </cell>
          <cell r="V389">
            <v>0</v>
          </cell>
          <cell r="W389">
            <v>0</v>
          </cell>
          <cell r="X389">
            <v>88000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39.853679963161603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41.731825234704601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45.765086530127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47.978647715407597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C390">
            <v>12420</v>
          </cell>
          <cell r="D390" t="str">
            <v>DISTRIBUTION MONITORING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C391">
            <v>12421</v>
          </cell>
          <cell r="D391" t="str">
            <v>2007 DISTRIBUTION MONITORING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C392">
            <v>12437</v>
          </cell>
          <cell r="D392" t="str">
            <v>INSUL REPL 500 KV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C393">
            <v>12439</v>
          </cell>
          <cell r="D393" t="str">
            <v>NRC-PREPARE EST TO OPERATE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C394">
            <v>12455</v>
          </cell>
          <cell r="D394" t="str">
            <v>IN LINE BREAKERS NOVA CHEMICAL</v>
          </cell>
          <cell r="E394">
            <v>13897423.85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C395">
            <v>12461</v>
          </cell>
          <cell r="D395" t="str">
            <v>CONNECT CRUICKSHANK WIND FARM</v>
          </cell>
          <cell r="E395">
            <v>95211.16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C396">
            <v>12465</v>
          </cell>
          <cell r="D396" t="str">
            <v>REVIEW DESIGN CONNECT VICTOR</v>
          </cell>
          <cell r="E396">
            <v>-5540.41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-77.288719499999999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-358.40917830410001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-381.27568387990198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-399.243688929754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-437.82944713577098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-459.00633859241998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C397">
            <v>12471</v>
          </cell>
          <cell r="D397" t="str">
            <v>PICKERING B RTU REPLACEMENT</v>
          </cell>
          <cell r="E397">
            <v>577.75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C398">
            <v>12472</v>
          </cell>
          <cell r="D398" t="str">
            <v>BELLE RIVER TS - DX COSTS</v>
          </cell>
          <cell r="E398">
            <v>3601819.07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C399">
            <v>12476</v>
          </cell>
          <cell r="D399" t="str">
            <v>2006 OVERHEAD TRANSMISSION</v>
          </cell>
          <cell r="E399">
            <v>142233.70000000001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C400">
            <v>12480</v>
          </cell>
          <cell r="D400" t="str">
            <v>REPLACE 115kV LINE C6R PROTECT</v>
          </cell>
          <cell r="E400">
            <v>101483.72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C401">
            <v>12482</v>
          </cell>
          <cell r="D401" t="str">
            <v>ERINDALE TS-PROVIDE CONNECTION</v>
          </cell>
          <cell r="E401">
            <v>18280.68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C402">
            <v>12483</v>
          </cell>
          <cell r="D402" t="str">
            <v>2005 CLAIRVILLE ITE REPLCMT</v>
          </cell>
          <cell r="E402">
            <v>74369.820000000007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C403">
            <v>12485</v>
          </cell>
          <cell r="D403" t="str">
            <v>Lennox 500 kV CVT Secondary Ca</v>
          </cell>
          <cell r="E403">
            <v>98391.16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C404">
            <v>12491</v>
          </cell>
          <cell r="D404" t="str">
            <v>RECOVERABLE-WATERLOO LANDFILL</v>
          </cell>
          <cell r="E404">
            <v>-14492.640000000099</v>
          </cell>
          <cell r="F404">
            <v>0</v>
          </cell>
          <cell r="G404">
            <v>1283315.3999999999</v>
          </cell>
          <cell r="H404">
            <v>8556.7000000000007</v>
          </cell>
          <cell r="I404">
            <v>239732.71</v>
          </cell>
          <cell r="J404">
            <v>11809.45</v>
          </cell>
          <cell r="K404">
            <v>282868.96000000002</v>
          </cell>
          <cell r="L404">
            <v>214000</v>
          </cell>
          <cell r="M404">
            <v>1557225</v>
          </cell>
          <cell r="N404">
            <v>38272.18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C405">
            <v>12492</v>
          </cell>
          <cell r="D405" t="str">
            <v>2005 MISSION CRITICAL STNS</v>
          </cell>
          <cell r="E405">
            <v>1002970.17</v>
          </cell>
          <cell r="F405">
            <v>17361.599999999999</v>
          </cell>
          <cell r="G405">
            <v>426933.12</v>
          </cell>
          <cell r="H405">
            <v>6590</v>
          </cell>
          <cell r="I405">
            <v>277241.69</v>
          </cell>
          <cell r="J405">
            <v>22075.47</v>
          </cell>
          <cell r="K405">
            <v>189913.33</v>
          </cell>
          <cell r="L405">
            <v>0</v>
          </cell>
          <cell r="M405">
            <v>0</v>
          </cell>
          <cell r="N405">
            <v>125592.83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C406">
            <v>12495</v>
          </cell>
          <cell r="D406" t="str">
            <v>REOKACE ST ISIDORE TS LINE</v>
          </cell>
          <cell r="E406">
            <v>431010.08</v>
          </cell>
          <cell r="F406">
            <v>129438.36</v>
          </cell>
          <cell r="G406">
            <v>56724</v>
          </cell>
          <cell r="H406">
            <v>12233</v>
          </cell>
          <cell r="I406">
            <v>150099.21</v>
          </cell>
          <cell r="J406">
            <v>55371.7</v>
          </cell>
          <cell r="K406">
            <v>121731.540719</v>
          </cell>
          <cell r="L406">
            <v>0</v>
          </cell>
          <cell r="M406">
            <v>0</v>
          </cell>
          <cell r="N406">
            <v>31082.67</v>
          </cell>
          <cell r="O406">
            <v>0</v>
          </cell>
          <cell r="P406">
            <v>200000</v>
          </cell>
          <cell r="Q406">
            <v>0</v>
          </cell>
          <cell r="R406">
            <v>0</v>
          </cell>
          <cell r="S406">
            <v>0</v>
          </cell>
          <cell r="T406">
            <v>290000</v>
          </cell>
          <cell r="U406">
            <v>148723.74277387222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C407">
            <v>12509</v>
          </cell>
          <cell r="D407" t="str">
            <v>RTU Replacement</v>
          </cell>
          <cell r="E407">
            <v>180510.16</v>
          </cell>
          <cell r="F407">
            <v>24290.400000000001</v>
          </cell>
          <cell r="G407">
            <v>11633.58</v>
          </cell>
          <cell r="H407">
            <v>5670</v>
          </cell>
          <cell r="I407">
            <v>23525.5</v>
          </cell>
          <cell r="J407">
            <v>2222.3000000000002</v>
          </cell>
          <cell r="K407">
            <v>18835.689999999999</v>
          </cell>
          <cell r="L407">
            <v>0</v>
          </cell>
          <cell r="M407">
            <v>0</v>
          </cell>
          <cell r="N407">
            <v>2862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C408">
            <v>12510</v>
          </cell>
          <cell r="D408" t="str">
            <v>SER Replacement</v>
          </cell>
          <cell r="E408">
            <v>82788.75</v>
          </cell>
          <cell r="F408">
            <v>27722.35</v>
          </cell>
          <cell r="G408">
            <v>26061.05</v>
          </cell>
          <cell r="H408">
            <v>0</v>
          </cell>
          <cell r="I408">
            <v>20776.490000000002</v>
          </cell>
          <cell r="J408">
            <v>11123.81</v>
          </cell>
          <cell r="K408">
            <v>17794.02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C409">
            <v>12522</v>
          </cell>
          <cell r="D409" t="str">
            <v>2005 Transmission Tech Program</v>
          </cell>
          <cell r="E409">
            <v>435155.81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C410">
            <v>12533</v>
          </cell>
          <cell r="D410" t="str">
            <v>2006 PCB - OTHER WASTE MGMT</v>
          </cell>
          <cell r="E410">
            <v>3206906.51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C411">
            <v>12534</v>
          </cell>
          <cell r="D411" t="str">
            <v>SOUTH HALTON TS-NEW TX STN</v>
          </cell>
          <cell r="E411">
            <v>143366.06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3587.3024369999998</v>
          </cell>
          <cell r="L411">
            <v>0</v>
          </cell>
          <cell r="M411">
            <v>0</v>
          </cell>
          <cell r="N411">
            <v>6001.75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9758.5361734805992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10381.1307813486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10870.352145806801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11920.940523638799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12497.5313975094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C412">
            <v>12548</v>
          </cell>
          <cell r="D412" t="str">
            <v>MEYERSIDE DRAWING REVIEW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C413">
            <v>12549</v>
          </cell>
          <cell r="D413" t="str">
            <v>ABITIBI CONNECT REFURBISHED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C414">
            <v>12551</v>
          </cell>
          <cell r="D414" t="str">
            <v>2006 ENG &amp; ENVIRONMENT SUPPORT</v>
          </cell>
          <cell r="E414">
            <v>297412.36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C415">
            <v>12555</v>
          </cell>
          <cell r="D415" t="str">
            <v>DC signalling replace Hamilton</v>
          </cell>
          <cell r="E415">
            <v>3281042.34</v>
          </cell>
          <cell r="F415">
            <v>32987.25</v>
          </cell>
          <cell r="G415">
            <v>109352.35</v>
          </cell>
          <cell r="H415">
            <v>17000</v>
          </cell>
          <cell r="I415">
            <v>353983.46</v>
          </cell>
          <cell r="J415">
            <v>97649.01</v>
          </cell>
          <cell r="K415">
            <v>326968.5088755</v>
          </cell>
          <cell r="L415">
            <v>0</v>
          </cell>
          <cell r="M415">
            <v>0</v>
          </cell>
          <cell r="N415">
            <v>308302.71999999997</v>
          </cell>
          <cell r="O415">
            <v>0</v>
          </cell>
          <cell r="P415">
            <v>60000</v>
          </cell>
          <cell r="Q415">
            <v>15000</v>
          </cell>
          <cell r="R415">
            <v>35000</v>
          </cell>
          <cell r="S415">
            <v>0</v>
          </cell>
          <cell r="T415">
            <v>70000</v>
          </cell>
          <cell r="U415">
            <v>166763.958380128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C416">
            <v>12558</v>
          </cell>
          <cell r="D416" t="str">
            <v>MINDEN TS REPLACE CAB &amp; PIN</v>
          </cell>
          <cell r="E416">
            <v>254931.95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C417">
            <v>12560</v>
          </cell>
          <cell r="D417" t="str">
            <v>ISSUE UNDER FREQUENCY LOAD</v>
          </cell>
          <cell r="E417">
            <v>45046.11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C418">
            <v>12566</v>
          </cell>
          <cell r="D418" t="str">
            <v>2006 BONDING SYSTM REFURB PROJ</v>
          </cell>
          <cell r="E418">
            <v>457896.26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C419">
            <v>12572</v>
          </cell>
          <cell r="D419" t="str">
            <v>2006 STATION SVCE UPGRADE DESN</v>
          </cell>
          <cell r="E419">
            <v>769779.9</v>
          </cell>
          <cell r="F419">
            <v>54939.5</v>
          </cell>
          <cell r="G419">
            <v>507097.04</v>
          </cell>
          <cell r="H419">
            <v>8071</v>
          </cell>
          <cell r="I419">
            <v>692021.07</v>
          </cell>
          <cell r="J419">
            <v>170838.76</v>
          </cell>
          <cell r="K419">
            <v>332618.77100086882</v>
          </cell>
          <cell r="L419">
            <v>47494.793662627497</v>
          </cell>
          <cell r="M419">
            <v>0</v>
          </cell>
          <cell r="N419">
            <v>298941.69</v>
          </cell>
          <cell r="O419">
            <v>20456</v>
          </cell>
          <cell r="P419">
            <v>41121</v>
          </cell>
          <cell r="Q419">
            <v>519862</v>
          </cell>
          <cell r="R419">
            <v>4000</v>
          </cell>
          <cell r="S419">
            <v>296507</v>
          </cell>
          <cell r="T419">
            <v>0</v>
          </cell>
          <cell r="U419">
            <v>177724.8948508625</v>
          </cell>
          <cell r="V419">
            <v>77983.066629958994</v>
          </cell>
          <cell r="W419">
            <v>0</v>
          </cell>
          <cell r="X419">
            <v>0</v>
          </cell>
          <cell r="Y419">
            <v>296987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C420">
            <v>12573</v>
          </cell>
          <cell r="D420" t="str">
            <v>2006 STN SERVICE UPGRADES BULK</v>
          </cell>
          <cell r="E420">
            <v>2607868.9700000002</v>
          </cell>
          <cell r="F420">
            <v>61941.05</v>
          </cell>
          <cell r="G420">
            <v>762634.49</v>
          </cell>
          <cell r="H420">
            <v>18895</v>
          </cell>
          <cell r="I420">
            <v>859345.25</v>
          </cell>
          <cell r="J420">
            <v>157728.75</v>
          </cell>
          <cell r="K420">
            <v>532443.12898799998</v>
          </cell>
          <cell r="L420">
            <v>0</v>
          </cell>
          <cell r="M420">
            <v>0</v>
          </cell>
          <cell r="N420">
            <v>290012.40000000002</v>
          </cell>
          <cell r="O420">
            <v>0</v>
          </cell>
          <cell r="P420">
            <v>90422</v>
          </cell>
          <cell r="Q420">
            <v>623160</v>
          </cell>
          <cell r="R420">
            <v>11000</v>
          </cell>
          <cell r="S420">
            <v>0</v>
          </cell>
          <cell r="T420">
            <v>0</v>
          </cell>
          <cell r="U420">
            <v>173880.23333485861</v>
          </cell>
          <cell r="V420">
            <v>0</v>
          </cell>
          <cell r="W420">
            <v>0</v>
          </cell>
          <cell r="X420">
            <v>0</v>
          </cell>
          <cell r="Y420">
            <v>48399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C421">
            <v>12574</v>
          </cell>
          <cell r="D421" t="str">
            <v>2007 STATION SVCE UPGRADE BULK</v>
          </cell>
          <cell r="E421">
            <v>184323.4</v>
          </cell>
          <cell r="F421">
            <v>2807</v>
          </cell>
          <cell r="G421">
            <v>0</v>
          </cell>
          <cell r="H421">
            <v>10699</v>
          </cell>
          <cell r="I421">
            <v>97025.57</v>
          </cell>
          <cell r="J421">
            <v>205173.5</v>
          </cell>
          <cell r="K421">
            <v>70839.735044000001</v>
          </cell>
          <cell r="L421">
            <v>200000</v>
          </cell>
          <cell r="M421">
            <v>0</v>
          </cell>
          <cell r="N421">
            <v>53895</v>
          </cell>
          <cell r="O421">
            <v>0</v>
          </cell>
          <cell r="P421">
            <v>107187</v>
          </cell>
          <cell r="Q421">
            <v>907000</v>
          </cell>
          <cell r="R421">
            <v>21001</v>
          </cell>
          <cell r="S421">
            <v>1183000</v>
          </cell>
          <cell r="T421">
            <v>0</v>
          </cell>
          <cell r="U421">
            <v>323096.6078704517</v>
          </cell>
          <cell r="V421">
            <v>0</v>
          </cell>
          <cell r="W421">
            <v>0</v>
          </cell>
          <cell r="X421">
            <v>0</v>
          </cell>
          <cell r="Y421">
            <v>503139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C422">
            <v>12578</v>
          </cell>
          <cell r="D422" t="str">
            <v>2006 KENT TS BUS REPAIRS</v>
          </cell>
          <cell r="E422">
            <v>18283.419999999998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C423">
            <v>12582</v>
          </cell>
          <cell r="D423" t="str">
            <v>ERIE SHORES WIND FARM</v>
          </cell>
          <cell r="E423">
            <v>555648.32999999996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C424">
            <v>12586</v>
          </cell>
          <cell r="D424" t="str">
            <v>BROWNS JCT RS MUSKOKA TS</v>
          </cell>
          <cell r="E424">
            <v>1235932.74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C425">
            <v>12588</v>
          </cell>
          <cell r="D425" t="str">
            <v>BUILD A 230kV  LINE BETWEEN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C426">
            <v>12591</v>
          </cell>
          <cell r="D426" t="str">
            <v>RECOVER-MISSISSAUGA-LINE RELCT</v>
          </cell>
          <cell r="E426">
            <v>28331.53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C427">
            <v>12593</v>
          </cell>
          <cell r="D427" t="str">
            <v>2006 BREAKER INSTALLATION</v>
          </cell>
          <cell r="E427">
            <v>1611016.98</v>
          </cell>
          <cell r="F427">
            <v>336524.47</v>
          </cell>
          <cell r="G427">
            <v>438393.62</v>
          </cell>
          <cell r="H427">
            <v>72340.12</v>
          </cell>
          <cell r="I427">
            <v>1065148.23</v>
          </cell>
          <cell r="J427">
            <v>535735.88</v>
          </cell>
          <cell r="K427">
            <v>636755.00241249998</v>
          </cell>
          <cell r="L427">
            <v>287000</v>
          </cell>
          <cell r="M427">
            <v>0</v>
          </cell>
          <cell r="N427">
            <v>681023.84</v>
          </cell>
          <cell r="O427">
            <v>0</v>
          </cell>
          <cell r="P427">
            <v>125000</v>
          </cell>
          <cell r="Q427">
            <v>165000</v>
          </cell>
          <cell r="R427">
            <v>10000</v>
          </cell>
          <cell r="S427">
            <v>0</v>
          </cell>
          <cell r="T427">
            <v>33000</v>
          </cell>
          <cell r="U427">
            <v>371536.33798591699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C428">
            <v>12594</v>
          </cell>
          <cell r="D428" t="str">
            <v>PILLETTE DS DECOMMISION</v>
          </cell>
          <cell r="E428">
            <v>13636.71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13636.71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C429">
            <v>12595</v>
          </cell>
          <cell r="D429" t="str">
            <v>HANOVER DS DECOMMISSION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C430">
            <v>12596</v>
          </cell>
          <cell r="D430" t="str">
            <v>INGERSOL OXFORD DS DECOMMISS</v>
          </cell>
          <cell r="E430">
            <v>9915.2199999999993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138.317319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641.41568095219998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682.33800139694995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714.49387488472598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783.54765997995401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821.44621581044203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C431">
            <v>12598</v>
          </cell>
          <cell r="D431" t="str">
            <v>2006 E&amp;CS WOOD POLE REPLMT</v>
          </cell>
          <cell r="E431">
            <v>7991663.4199999999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C432">
            <v>12600</v>
          </cell>
          <cell r="D432" t="str">
            <v>CONNECT ESSES CTY GREENHOUSE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C433">
            <v>12602</v>
          </cell>
          <cell r="D433" t="str">
            <v>MELANCTHON GREY WIND PROJECT</v>
          </cell>
          <cell r="E433">
            <v>750926.16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C434">
            <v>12604</v>
          </cell>
          <cell r="D434" t="str">
            <v>RECOVER KITCHENER LINE RELOCAT</v>
          </cell>
          <cell r="E434">
            <v>179414.74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C435">
            <v>12607</v>
          </cell>
          <cell r="D435" t="str">
            <v>2005 REAL ESTATE LAND ASSESMT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C436">
            <v>12609</v>
          </cell>
          <cell r="D436" t="str">
            <v>BRACEBRIDGE RS NEW 44KV REG ST</v>
          </cell>
          <cell r="E436">
            <v>1103137.8999999999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C437">
            <v>12612</v>
          </cell>
          <cell r="D437" t="str">
            <v>2005 IBM GROUNDING ENHANCEMENT</v>
          </cell>
          <cell r="E437">
            <v>102226.49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C438">
            <v>12614</v>
          </cell>
          <cell r="D438" t="str">
            <v>GREENWOOD MTS EXPANSION</v>
          </cell>
          <cell r="E438">
            <v>30177.24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C439">
            <v>12620</v>
          </cell>
          <cell r="D439" t="str">
            <v>2006 CAPACITOR BANK REPLMT PGM</v>
          </cell>
          <cell r="E439">
            <v>681772.14</v>
          </cell>
          <cell r="F439">
            <v>93901.3</v>
          </cell>
          <cell r="G439">
            <v>294414.40999999997</v>
          </cell>
          <cell r="H439">
            <v>14353.45</v>
          </cell>
          <cell r="I439">
            <v>64647.03</v>
          </cell>
          <cell r="J439">
            <v>69181.679999999993</v>
          </cell>
          <cell r="K439">
            <v>116759.24</v>
          </cell>
          <cell r="L439">
            <v>0</v>
          </cell>
          <cell r="M439">
            <v>0</v>
          </cell>
          <cell r="N439">
            <v>49320.18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C440">
            <v>12621</v>
          </cell>
          <cell r="D440" t="str">
            <v>GOREWAY TS-CONNECT M42 FEEDER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C441">
            <v>12622</v>
          </cell>
          <cell r="D441" t="str">
            <v>RICHVIEW TS-INSTALL 27.6 FEEDE</v>
          </cell>
          <cell r="E441">
            <v>805934.02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C442">
            <v>12623</v>
          </cell>
          <cell r="D442" t="str">
            <v>SMITH FALLS ADD NEW FEEDER</v>
          </cell>
          <cell r="E442">
            <v>518466.48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C443">
            <v>12626</v>
          </cell>
          <cell r="D443" t="str">
            <v>MICROWAVE TOWER REMOVAL</v>
          </cell>
          <cell r="E443">
            <v>10511.76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C444">
            <v>12627</v>
          </cell>
          <cell r="D444" t="str">
            <v>DC SIGNALLING REPLCMT WINDSOR</v>
          </cell>
          <cell r="E444">
            <v>2193115.4</v>
          </cell>
          <cell r="F444">
            <v>50173.25</v>
          </cell>
          <cell r="G444">
            <v>218272.81</v>
          </cell>
          <cell r="H444">
            <v>8000</v>
          </cell>
          <cell r="I444">
            <v>108705.15</v>
          </cell>
          <cell r="J444">
            <v>185559.3</v>
          </cell>
          <cell r="K444">
            <v>255330.241121</v>
          </cell>
          <cell r="L444">
            <v>0</v>
          </cell>
          <cell r="M444">
            <v>0</v>
          </cell>
          <cell r="N444">
            <v>226309.88</v>
          </cell>
          <cell r="O444">
            <v>0</v>
          </cell>
          <cell r="P444">
            <v>75000</v>
          </cell>
          <cell r="Q444">
            <v>35000</v>
          </cell>
          <cell r="R444">
            <v>18000</v>
          </cell>
          <cell r="S444">
            <v>0</v>
          </cell>
          <cell r="T444">
            <v>25000</v>
          </cell>
          <cell r="U444">
            <v>16830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C445">
            <v>12628</v>
          </cell>
          <cell r="D445" t="str">
            <v>PRODUCE RELEASE ESTIMATES</v>
          </cell>
          <cell r="E445">
            <v>407902.84999999899</v>
          </cell>
          <cell r="F445">
            <v>7000</v>
          </cell>
          <cell r="G445">
            <v>2000</v>
          </cell>
          <cell r="H445">
            <v>22991</v>
          </cell>
          <cell r="I445">
            <v>0</v>
          </cell>
          <cell r="J445">
            <v>131043.18</v>
          </cell>
          <cell r="K445">
            <v>109959.3961634999</v>
          </cell>
          <cell r="L445">
            <v>0</v>
          </cell>
          <cell r="M445">
            <v>0</v>
          </cell>
          <cell r="N445">
            <v>376982.42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1.74077285919338E-13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1.74077285919338E-13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1.7134880181401999E-13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1.76805770024656E-13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2.3210304789245102E-13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C446">
            <v>12631</v>
          </cell>
          <cell r="D446" t="str">
            <v>Midhurst M8 Feeder Changes</v>
          </cell>
          <cell r="E446">
            <v>11061.88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C447">
            <v>12642</v>
          </cell>
          <cell r="D447" t="str">
            <v>PICKERING B SS-PROVIDE CONNECT</v>
          </cell>
          <cell r="E447">
            <v>1647627.48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C448">
            <v>12644</v>
          </cell>
          <cell r="D448" t="str">
            <v>PARKWAY TS RELOCATE B PROTECT</v>
          </cell>
          <cell r="E448">
            <v>288238.33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C449">
            <v>12648</v>
          </cell>
          <cell r="D449" t="str">
            <v>PLC REPLCMT-LINES W3C-S1C/P5M</v>
          </cell>
          <cell r="E449">
            <v>589545.39</v>
          </cell>
          <cell r="F449">
            <v>141199.25</v>
          </cell>
          <cell r="G449">
            <v>170595.93</v>
          </cell>
          <cell r="H449">
            <v>10795.58</v>
          </cell>
          <cell r="I449">
            <v>30234.22</v>
          </cell>
          <cell r="J449">
            <v>52775.95</v>
          </cell>
          <cell r="K449">
            <v>114120.23032649999</v>
          </cell>
          <cell r="L449">
            <v>15000</v>
          </cell>
          <cell r="M449">
            <v>0</v>
          </cell>
          <cell r="N449">
            <v>49581.1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C450">
            <v>12653</v>
          </cell>
          <cell r="D450" t="str">
            <v>BLOOMINTON RS - NEW</v>
          </cell>
          <cell r="E450">
            <v>1189760.9099999999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C451">
            <v>12654</v>
          </cell>
          <cell r="D451" t="str">
            <v>POWER QUALITY:INSTALL MONITORS</v>
          </cell>
          <cell r="E451">
            <v>322192.23</v>
          </cell>
          <cell r="F451">
            <v>495.25</v>
          </cell>
          <cell r="G451">
            <v>0</v>
          </cell>
          <cell r="H451">
            <v>825</v>
          </cell>
          <cell r="I451">
            <v>0</v>
          </cell>
          <cell r="J451">
            <v>8560.75</v>
          </cell>
          <cell r="K451">
            <v>5354.31742449999</v>
          </cell>
          <cell r="L451">
            <v>0</v>
          </cell>
          <cell r="M451">
            <v>0</v>
          </cell>
          <cell r="N451">
            <v>114.5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3142.5313596830902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3343.0248604308799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3500.56831288175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3838.8882068457201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4024.5671724849799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C452">
            <v>12655</v>
          </cell>
          <cell r="D452" t="str">
            <v>2006 TX LINES SHIELDWIRE RPLMT</v>
          </cell>
          <cell r="E452">
            <v>663026.89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C453">
            <v>12656</v>
          </cell>
          <cell r="D453" t="str">
            <v>ROUTE INFO ON 230 KV LINE</v>
          </cell>
          <cell r="E453">
            <v>58294.7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C454">
            <v>12666</v>
          </cell>
          <cell r="D454" t="str">
            <v>Rosseau DS Dist Station New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C455">
            <v>12671</v>
          </cell>
          <cell r="D455" t="str">
            <v>INDIAN CHUTE RD NEW REG STN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C456">
            <v>12678</v>
          </cell>
          <cell r="D456" t="str">
            <v>WANSTEAD TS-NEW FEEDER POSITIO</v>
          </cell>
          <cell r="E456">
            <v>462161.76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C457">
            <v>12679</v>
          </cell>
          <cell r="D457" t="str">
            <v>Everett TS Capital Contributio</v>
          </cell>
          <cell r="E457">
            <v>2621495.1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C458">
            <v>12683</v>
          </cell>
          <cell r="D458" t="str">
            <v>2006 CIRCUIT SWITCHER REPLMT</v>
          </cell>
          <cell r="E458">
            <v>656738.46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C459">
            <v>12686</v>
          </cell>
          <cell r="D459" t="str">
            <v>release est shunt bank Ffranc</v>
          </cell>
          <cell r="E459">
            <v>41926.75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C460">
            <v>12690</v>
          </cell>
          <cell r="D460" t="str">
            <v>CLAIRVILLE 230kV GIS ITE REPLC</v>
          </cell>
          <cell r="E460">
            <v>34753489.359999999</v>
          </cell>
          <cell r="F460">
            <v>2088975.54</v>
          </cell>
          <cell r="G460">
            <v>2596417.9</v>
          </cell>
          <cell r="H460">
            <v>113026.57</v>
          </cell>
          <cell r="I460">
            <v>28438822.300000001</v>
          </cell>
          <cell r="J460">
            <v>967106.44</v>
          </cell>
          <cell r="K460">
            <v>8306395.5388444997</v>
          </cell>
          <cell r="L460">
            <v>0</v>
          </cell>
          <cell r="M460">
            <v>0</v>
          </cell>
          <cell r="N460">
            <v>1834693.93</v>
          </cell>
          <cell r="O460">
            <v>0</v>
          </cell>
          <cell r="P460">
            <v>1100000</v>
          </cell>
          <cell r="Q460">
            <v>3690000</v>
          </cell>
          <cell r="R460">
            <v>518038</v>
          </cell>
          <cell r="S460">
            <v>24863973</v>
          </cell>
          <cell r="T460">
            <v>1295000</v>
          </cell>
          <cell r="U460">
            <v>7705529.6189297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C461">
            <v>12692</v>
          </cell>
          <cell r="D461" t="str">
            <v>W2S-S2N PERFORMANCE IMPRMT</v>
          </cell>
          <cell r="E461">
            <v>491120.62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19522.27</v>
          </cell>
          <cell r="L461">
            <v>0</v>
          </cell>
          <cell r="M461">
            <v>0</v>
          </cell>
          <cell r="N461">
            <v>874.5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C462">
            <v>12693</v>
          </cell>
          <cell r="D462" t="str">
            <v>Chales Metalclad replacement F</v>
          </cell>
          <cell r="E462">
            <v>11905.9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C463">
            <v>12694</v>
          </cell>
          <cell r="D463" t="str">
            <v>RTU Replace at junctions UG</v>
          </cell>
          <cell r="E463">
            <v>6017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C464">
            <v>12699</v>
          </cell>
          <cell r="D464" t="str">
            <v>2006-REPLC END OF LIFE STN SVC</v>
          </cell>
          <cell r="E464">
            <v>604319.19999999995</v>
          </cell>
          <cell r="F464">
            <v>16000</v>
          </cell>
          <cell r="G464">
            <v>49029.68</v>
          </cell>
          <cell r="H464">
            <v>0</v>
          </cell>
          <cell r="I464">
            <v>27856.46</v>
          </cell>
          <cell r="J464">
            <v>1671.75</v>
          </cell>
          <cell r="K464">
            <v>77729.249712999997</v>
          </cell>
          <cell r="L464">
            <v>42660</v>
          </cell>
          <cell r="M464">
            <v>0</v>
          </cell>
          <cell r="N464">
            <v>149497.22</v>
          </cell>
          <cell r="O464">
            <v>42482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C465">
            <v>12700</v>
          </cell>
          <cell r="D465" t="str">
            <v>2006 PURCHASE OPERATING STN TX</v>
          </cell>
          <cell r="E465">
            <v>412060.52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16287.79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C466">
            <v>12718</v>
          </cell>
          <cell r="D466" t="str">
            <v>CADD SUPPORT</v>
          </cell>
          <cell r="E466">
            <v>528964.11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C467">
            <v>12719</v>
          </cell>
          <cell r="D467" t="str">
            <v>Purchase 2 Spare 83 MVA 23044</v>
          </cell>
          <cell r="E467">
            <v>3189493.58</v>
          </cell>
          <cell r="F467">
            <v>0</v>
          </cell>
          <cell r="G467">
            <v>0</v>
          </cell>
          <cell r="H467">
            <v>0</v>
          </cell>
          <cell r="I467">
            <v>1219146.8700000001</v>
          </cell>
          <cell r="J467">
            <v>1410</v>
          </cell>
          <cell r="K467">
            <v>178318.31</v>
          </cell>
          <cell r="L467">
            <v>0</v>
          </cell>
          <cell r="M467">
            <v>0</v>
          </cell>
          <cell r="N467">
            <v>-58055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C468">
            <v>12720</v>
          </cell>
          <cell r="D468" t="str">
            <v>DEVELOP INSPECTION TESTING</v>
          </cell>
          <cell r="E468">
            <v>1524591.74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C469">
            <v>12721</v>
          </cell>
          <cell r="D469" t="str">
            <v>ENGINEERING CATALOGUE UPDATE</v>
          </cell>
          <cell r="E469">
            <v>3167915.79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C470">
            <v>12722</v>
          </cell>
          <cell r="D470" t="str">
            <v>2006 UPGRADE WHOLESALE METERS</v>
          </cell>
          <cell r="E470">
            <v>10096065.449999999</v>
          </cell>
          <cell r="F470">
            <v>18028.3</v>
          </cell>
          <cell r="G470">
            <v>48219.15</v>
          </cell>
          <cell r="H470">
            <v>2000</v>
          </cell>
          <cell r="I470">
            <v>38949.39</v>
          </cell>
          <cell r="J470">
            <v>42971.61</v>
          </cell>
          <cell r="K470">
            <v>106842.09271900001</v>
          </cell>
          <cell r="L470">
            <v>0</v>
          </cell>
          <cell r="M470">
            <v>0</v>
          </cell>
          <cell r="N470">
            <v>55698.76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C471">
            <v>12723</v>
          </cell>
          <cell r="D471" t="str">
            <v>2005 REFURBISHMENT OF Q5G/Q2AH</v>
          </cell>
          <cell r="E471">
            <v>14261227.390000001</v>
          </cell>
          <cell r="F471">
            <v>0</v>
          </cell>
          <cell r="G471">
            <v>720867.25</v>
          </cell>
          <cell r="H471">
            <v>238.5</v>
          </cell>
          <cell r="I471">
            <v>-500000</v>
          </cell>
          <cell r="J471">
            <v>11731.5</v>
          </cell>
          <cell r="K471">
            <v>83975.11</v>
          </cell>
          <cell r="L471">
            <v>600000</v>
          </cell>
          <cell r="M471">
            <v>0</v>
          </cell>
          <cell r="N471">
            <v>98341.41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C472">
            <v>12731</v>
          </cell>
          <cell r="D472" t="str">
            <v>SEPARATE WETTING SUPPLIES</v>
          </cell>
          <cell r="E472">
            <v>175251.94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C473">
            <v>12732</v>
          </cell>
          <cell r="D473" t="str">
            <v>MODIFY MISSISSAUGI G/R SCHEME</v>
          </cell>
          <cell r="E473">
            <v>334728.28999999998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C474">
            <v>12733</v>
          </cell>
          <cell r="D474" t="str">
            <v>2006 STN CABLE &amp; POTHEAD REPL</v>
          </cell>
          <cell r="E474">
            <v>29797.94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C475">
            <v>12734</v>
          </cell>
          <cell r="D475" t="str">
            <v>2006 GENERATOR PURCHASE</v>
          </cell>
          <cell r="E475">
            <v>1986244.85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C476">
            <v>12737</v>
          </cell>
          <cell r="D476" t="str">
            <v>2006 GROUNDING UPGRADES</v>
          </cell>
          <cell r="E476">
            <v>1877692.47</v>
          </cell>
          <cell r="F476">
            <v>0</v>
          </cell>
          <cell r="G476">
            <v>110000</v>
          </cell>
          <cell r="H476">
            <v>0</v>
          </cell>
          <cell r="I476">
            <v>20860.88</v>
          </cell>
          <cell r="J476">
            <v>19177.5</v>
          </cell>
          <cell r="K476">
            <v>48303.153833499993</v>
          </cell>
          <cell r="L476">
            <v>0</v>
          </cell>
          <cell r="M476">
            <v>0</v>
          </cell>
          <cell r="N476">
            <v>-8739.26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C477">
            <v>12740</v>
          </cell>
          <cell r="D477" t="str">
            <v>2006 HVAC UPGRADES E&amp;CS</v>
          </cell>
          <cell r="E477">
            <v>362928.28999999899</v>
          </cell>
          <cell r="F477">
            <v>34648.300000000003</v>
          </cell>
          <cell r="G477">
            <v>0</v>
          </cell>
          <cell r="H477">
            <v>26352.27</v>
          </cell>
          <cell r="I477">
            <v>0</v>
          </cell>
          <cell r="J477">
            <v>1960</v>
          </cell>
          <cell r="K477">
            <v>19226.53</v>
          </cell>
          <cell r="L477">
            <v>3132.21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C478">
            <v>12742</v>
          </cell>
          <cell r="D478" t="str">
            <v>2006 CIVIL/GEOTECH-MINOR DRNAG</v>
          </cell>
          <cell r="E478">
            <v>60922.37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849.86706149999998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3941.06872452369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4192.5089091483096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4390.0851628567998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4814.37431080027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5047.2354919712998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C479">
            <v>12743</v>
          </cell>
          <cell r="D479" t="str">
            <v>2006 CIVIL/GEOTECH - FOOTINGS</v>
          </cell>
          <cell r="E479">
            <v>240738.77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C480">
            <v>12744</v>
          </cell>
          <cell r="D480" t="str">
            <v>2006 CIVILGEOTECH-ROAD &amp; SITE</v>
          </cell>
          <cell r="E480">
            <v>330577.58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C481">
            <v>12746</v>
          </cell>
          <cell r="D481" t="str">
            <v>2006 INFRASTRUCTURE MTCE</v>
          </cell>
          <cell r="E481">
            <v>154073.99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C482">
            <v>12748</v>
          </cell>
          <cell r="D482" t="str">
            <v>2006 FIRE DETECTION SYS UPGR</v>
          </cell>
          <cell r="E482">
            <v>356313.37</v>
          </cell>
          <cell r="F482">
            <v>40000</v>
          </cell>
          <cell r="G482">
            <v>70142.06</v>
          </cell>
          <cell r="H482">
            <v>2015.13</v>
          </cell>
          <cell r="I482">
            <v>0</v>
          </cell>
          <cell r="J482">
            <v>7666.51</v>
          </cell>
          <cell r="K482">
            <v>57063.383238499999</v>
          </cell>
          <cell r="L482">
            <v>5500</v>
          </cell>
          <cell r="M482">
            <v>0</v>
          </cell>
          <cell r="N482">
            <v>105174.29</v>
          </cell>
          <cell r="O482">
            <v>0</v>
          </cell>
          <cell r="P482">
            <v>40000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4400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C483">
            <v>12749</v>
          </cell>
          <cell r="D483" t="str">
            <v>2006 FIRE DELUGE SYSTEMS UPGRA</v>
          </cell>
          <cell r="E483">
            <v>8122.84</v>
          </cell>
          <cell r="F483">
            <v>10000</v>
          </cell>
          <cell r="G483">
            <v>0</v>
          </cell>
          <cell r="H483">
            <v>-14609.51</v>
          </cell>
          <cell r="I483">
            <v>2.08</v>
          </cell>
          <cell r="J483">
            <v>1004.32</v>
          </cell>
          <cell r="K483">
            <v>2872.5734084999999</v>
          </cell>
          <cell r="L483">
            <v>0</v>
          </cell>
          <cell r="M483">
            <v>0</v>
          </cell>
          <cell r="N483">
            <v>19483.5</v>
          </cell>
          <cell r="O483">
            <v>0</v>
          </cell>
          <cell r="P483">
            <v>20000</v>
          </cell>
          <cell r="Q483">
            <v>215000</v>
          </cell>
          <cell r="R483">
            <v>15000</v>
          </cell>
          <cell r="S483">
            <v>400000</v>
          </cell>
          <cell r="T483">
            <v>80000</v>
          </cell>
          <cell r="U483">
            <v>94118.652757462303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C484">
            <v>12758</v>
          </cell>
          <cell r="D484" t="str">
            <v>RTU REFURBISHMENT 2006 PROGRAM</v>
          </cell>
          <cell r="E484">
            <v>6225682.1799999997</v>
          </cell>
          <cell r="F484">
            <v>659900.15</v>
          </cell>
          <cell r="G484">
            <v>423773.64</v>
          </cell>
          <cell r="H484">
            <v>13215</v>
          </cell>
          <cell r="I484">
            <v>2136921.9500000002</v>
          </cell>
          <cell r="J484">
            <v>1161901.79</v>
          </cell>
          <cell r="K484">
            <v>933669.15</v>
          </cell>
          <cell r="L484">
            <v>325174.34000000003</v>
          </cell>
          <cell r="M484">
            <v>0</v>
          </cell>
          <cell r="N484">
            <v>50482.74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C485">
            <v>12763</v>
          </cell>
          <cell r="D485" t="str">
            <v>2006 DX STANDARDS PROGRAM</v>
          </cell>
          <cell r="E485">
            <v>62618.45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C486">
            <v>12766</v>
          </cell>
          <cell r="D486" t="str">
            <v>2006 DX TECHNOLOGY PROGRAM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C487">
            <v>12770</v>
          </cell>
          <cell r="D487" t="str">
            <v>2006 TX STANDARDS PROGRAM ECS</v>
          </cell>
          <cell r="E487">
            <v>908014.5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C488">
            <v>12774</v>
          </cell>
          <cell r="D488" t="str">
            <v>2006 TX TECHNOLOGY PROGRAM ECS</v>
          </cell>
          <cell r="E488">
            <v>21283.16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C489">
            <v>12786</v>
          </cell>
          <cell r="D489" t="str">
            <v>2006 NOD DISTRIBUTION OWRK</v>
          </cell>
          <cell r="E489">
            <v>1859716.45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C490">
            <v>12794</v>
          </cell>
          <cell r="D490" t="str">
            <v>COOKSVILLE SERIES CAPACITOR</v>
          </cell>
          <cell r="E490">
            <v>21806.97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525</v>
          </cell>
          <cell r="K490">
            <v>380.733069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1449.0704558022001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1541.52115088238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1614.1669056329799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1770.1715104693801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1855.7909912560001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C491">
            <v>12796</v>
          </cell>
          <cell r="D491" t="str">
            <v>2006 DISTRIBUTION LAND ASSESS</v>
          </cell>
          <cell r="E491">
            <v>6418811.0899999999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C492">
            <v>12798</v>
          </cell>
          <cell r="D492" t="str">
            <v>Parkway - ITAP</v>
          </cell>
          <cell r="E492">
            <v>2927395.63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C493">
            <v>12808</v>
          </cell>
          <cell r="D493" t="str">
            <v>2006 INSULATOR PROGRAM E&amp;CS</v>
          </cell>
          <cell r="E493">
            <v>2182079.9300000002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C494">
            <v>12809</v>
          </cell>
          <cell r="D494" t="str">
            <v>2006 ANCHOR REPL 500KV GUYED</v>
          </cell>
          <cell r="E494">
            <v>1640192.24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C495">
            <v>12810</v>
          </cell>
          <cell r="D495" t="str">
            <v>2006 E&amp;CS MAINTENANCE PROJECTS</v>
          </cell>
          <cell r="E495">
            <v>1506438.98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C496">
            <v>12811</v>
          </cell>
          <cell r="D496" t="str">
            <v>2006 PROTECTION REPLACEMENT</v>
          </cell>
          <cell r="E496">
            <v>4300801.82</v>
          </cell>
          <cell r="F496">
            <v>612630.18999999994</v>
          </cell>
          <cell r="G496">
            <v>133768.5</v>
          </cell>
          <cell r="H496">
            <v>6650.01</v>
          </cell>
          <cell r="I496">
            <v>3749.24</v>
          </cell>
          <cell r="J496">
            <v>333645.20999999897</v>
          </cell>
          <cell r="K496">
            <v>274361.8</v>
          </cell>
          <cell r="L496">
            <v>0</v>
          </cell>
          <cell r="M496">
            <v>0</v>
          </cell>
          <cell r="N496">
            <v>13960.54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C497">
            <v>12818</v>
          </cell>
          <cell r="D497" t="str">
            <v>2006 SEQUENCE-EVENTS RECORDER</v>
          </cell>
          <cell r="E497">
            <v>304247.09000000003</v>
          </cell>
          <cell r="F497">
            <v>24267</v>
          </cell>
          <cell r="G497">
            <v>0</v>
          </cell>
          <cell r="H497">
            <v>13581</v>
          </cell>
          <cell r="I497">
            <v>0</v>
          </cell>
          <cell r="J497">
            <v>29701.34</v>
          </cell>
          <cell r="K497">
            <v>18289.169999999998</v>
          </cell>
          <cell r="L497">
            <v>15757.88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C498">
            <v>12819</v>
          </cell>
          <cell r="D498" t="str">
            <v>PROTECTION TONE EQUIPMENT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C499">
            <v>12820</v>
          </cell>
          <cell r="D499" t="str">
            <v>CONNECT CALPINE ENERGY CTRE</v>
          </cell>
          <cell r="E499">
            <v>146018.88</v>
          </cell>
          <cell r="F499">
            <v>0</v>
          </cell>
          <cell r="G499">
            <v>62013.699999999903</v>
          </cell>
          <cell r="H499">
            <v>715.5</v>
          </cell>
          <cell r="I499">
            <v>0</v>
          </cell>
          <cell r="J499">
            <v>98530.2</v>
          </cell>
          <cell r="K499">
            <v>126164.01</v>
          </cell>
          <cell r="L499">
            <v>0</v>
          </cell>
          <cell r="M499">
            <v>335139</v>
          </cell>
          <cell r="N499">
            <v>56381.5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C500">
            <v>12824</v>
          </cell>
          <cell r="D500" t="str">
            <v>REPLACE POSITRON TELEPROTECTN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C501">
            <v>12830</v>
          </cell>
          <cell r="D501" t="str">
            <v>Guelph Cmbl Repl Metlcld Brkr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C502">
            <v>12832</v>
          </cell>
          <cell r="D502" t="str">
            <v>SATELITE CLOCK IED SYNCH-NPOC</v>
          </cell>
          <cell r="E502">
            <v>387420.83</v>
          </cell>
          <cell r="F502">
            <v>7000</v>
          </cell>
          <cell r="G502">
            <v>4996.79</v>
          </cell>
          <cell r="H502">
            <v>2000</v>
          </cell>
          <cell r="I502">
            <v>3832.92</v>
          </cell>
          <cell r="J502">
            <v>0</v>
          </cell>
          <cell r="K502">
            <v>31328.8655855</v>
          </cell>
          <cell r="L502">
            <v>0</v>
          </cell>
          <cell r="M502">
            <v>0</v>
          </cell>
          <cell r="N502">
            <v>46141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C503">
            <v>12833</v>
          </cell>
          <cell r="D503" t="str">
            <v>SATELITE CLOCK IED SYNCH-NERC</v>
          </cell>
          <cell r="E503">
            <v>159930.43</v>
          </cell>
          <cell r="F503">
            <v>8866.9500000000007</v>
          </cell>
          <cell r="G503">
            <v>24870</v>
          </cell>
          <cell r="H503">
            <v>600</v>
          </cell>
          <cell r="I503">
            <v>14744.21</v>
          </cell>
          <cell r="J503">
            <v>560</v>
          </cell>
          <cell r="K503">
            <v>21994.688656999999</v>
          </cell>
          <cell r="L503">
            <v>0</v>
          </cell>
          <cell r="M503">
            <v>0</v>
          </cell>
          <cell r="N503">
            <v>19104.55</v>
          </cell>
          <cell r="O503">
            <v>0</v>
          </cell>
          <cell r="P503">
            <v>279000</v>
          </cell>
          <cell r="Q503">
            <v>405000</v>
          </cell>
          <cell r="R503">
            <v>26000</v>
          </cell>
          <cell r="S503">
            <v>500000</v>
          </cell>
          <cell r="T503">
            <v>337000</v>
          </cell>
          <cell r="U503">
            <v>224580.62464026379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C504">
            <v>12834</v>
          </cell>
          <cell r="D504" t="str">
            <v>AUTO SECURE STATION IED DATA</v>
          </cell>
          <cell r="E504">
            <v>61032.41</v>
          </cell>
          <cell r="F504">
            <v>0</v>
          </cell>
          <cell r="G504">
            <v>2133.17</v>
          </cell>
          <cell r="H504">
            <v>72.58</v>
          </cell>
          <cell r="I504">
            <v>0</v>
          </cell>
          <cell r="J504">
            <v>154.11000000000001</v>
          </cell>
          <cell r="K504">
            <v>2745.2417664999998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C505">
            <v>12835</v>
          </cell>
          <cell r="D505" t="str">
            <v>2006 SER ANNUNICATOR SUST</v>
          </cell>
          <cell r="E505">
            <v>8371.34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C506">
            <v>12837</v>
          </cell>
          <cell r="D506" t="str">
            <v>2006 DIGITAL FAULT RECORDER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C507">
            <v>12838</v>
          </cell>
          <cell r="D507" t="str">
            <v>GUELPH CEDAR TS-INSTALL IT'S</v>
          </cell>
          <cell r="E507">
            <v>566430.79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C508">
            <v>12839</v>
          </cell>
          <cell r="D508" t="str">
            <v>2006 ANIMAL DETERRENT FENCING</v>
          </cell>
          <cell r="E508">
            <v>144774.76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C509">
            <v>12845</v>
          </cell>
          <cell r="D509" t="str">
            <v>2006 FOUNDATION REPAIR&amp;COATING</v>
          </cell>
          <cell r="E509">
            <v>358782.79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C510">
            <v>12847</v>
          </cell>
          <cell r="D510" t="str">
            <v>LV CAPACITOR SFTY RISK MITIGAT</v>
          </cell>
          <cell r="E510">
            <v>63003.27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C511">
            <v>12851</v>
          </cell>
          <cell r="D511" t="str">
            <v>DIST GENERATION CONNECT 2006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C512">
            <v>12852</v>
          </cell>
          <cell r="D512" t="str">
            <v>ESSEX CTNY GREENHOUSE DEMAND</v>
          </cell>
          <cell r="E512">
            <v>32342.99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451.18471049999999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2092.2683465298901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2225.7550670385099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2330.6460421914899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2555.8963019736402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2679.5196418732999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C513">
            <v>12853</v>
          </cell>
          <cell r="D513" t="str">
            <v>MICROWAVE TOWER REWIRING</v>
          </cell>
          <cell r="E513">
            <v>116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C514">
            <v>12856</v>
          </cell>
          <cell r="D514" t="str">
            <v>Demolish and Remove Equipment</v>
          </cell>
          <cell r="E514">
            <v>791349.37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C515">
            <v>12858</v>
          </cell>
          <cell r="D515" t="str">
            <v>Remove old 276kV strucutre an</v>
          </cell>
          <cell r="E515">
            <v>312741.92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C516">
            <v>12859</v>
          </cell>
          <cell r="D516" t="str">
            <v>Remove old 276kV yard and 115</v>
          </cell>
          <cell r="E516">
            <v>185977.32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C517">
            <v>12861</v>
          </cell>
          <cell r="D517" t="str">
            <v>Remove old 25 Hz yard</v>
          </cell>
          <cell r="E517">
            <v>680220.48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C518">
            <v>12862</v>
          </cell>
          <cell r="D518" t="str">
            <v>Fence Retaining Wall &amp; Removal</v>
          </cell>
          <cell r="E518">
            <v>294533.55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C519">
            <v>12863</v>
          </cell>
          <cell r="D519" t="str">
            <v>KERR ADDISSON</v>
          </cell>
          <cell r="E519">
            <v>407860.07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C520">
            <v>12864</v>
          </cell>
          <cell r="D520" t="str">
            <v>HUNTA REMOVALS</v>
          </cell>
          <cell r="E520">
            <v>344873.98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C521">
            <v>12865</v>
          </cell>
          <cell r="D521" t="str">
            <v>Removals</v>
          </cell>
          <cell r="E521">
            <v>351459.02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C522">
            <v>12866</v>
          </cell>
          <cell r="D522" t="str">
            <v>TIMMINS REMOVALS</v>
          </cell>
          <cell r="E522">
            <v>477625.25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C523">
            <v>12868</v>
          </cell>
          <cell r="D523" t="str">
            <v>RFP  New feeder supply to Lond</v>
          </cell>
          <cell r="E523">
            <v>55394.73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C524">
            <v>12869</v>
          </cell>
          <cell r="D524" t="str">
            <v>RFP  New feeder supply to Lond</v>
          </cell>
          <cell r="E524">
            <v>86726.83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C525">
            <v>12870</v>
          </cell>
          <cell r="D525" t="str">
            <v>ESPANOLA TS</v>
          </cell>
          <cell r="E525">
            <v>5966.51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C526">
            <v>12876</v>
          </cell>
          <cell r="D526" t="str">
            <v>MAY 27,2005 INCIDENT ANALYSIS</v>
          </cell>
          <cell r="E526">
            <v>158620.67000000001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C527">
            <v>12885</v>
          </cell>
          <cell r="D527" t="str">
            <v>CONCURRENT ESTIMATING</v>
          </cell>
          <cell r="E527">
            <v>66770.38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C528">
            <v>12893</v>
          </cell>
          <cell r="D528" t="str">
            <v>2006 RECOVERABLE TOR CONS AUTH</v>
          </cell>
          <cell r="E528">
            <v>6926.81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283.98</v>
          </cell>
          <cell r="K528">
            <v>804.59</v>
          </cell>
          <cell r="L528">
            <v>8015.38</v>
          </cell>
          <cell r="M528">
            <v>2499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-2498.99999999999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C529">
            <v>12894</v>
          </cell>
          <cell r="D529" t="str">
            <v>FIBER ACQUISITION-CONVERT LEAS</v>
          </cell>
          <cell r="E529">
            <v>1092884.01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C530">
            <v>12895</v>
          </cell>
          <cell r="D530" t="str">
            <v>SARNIA TS-CONVERSION DC REMOTE</v>
          </cell>
          <cell r="E530">
            <v>837318.37</v>
          </cell>
          <cell r="F530">
            <v>-62370</v>
          </cell>
          <cell r="G530">
            <v>-20102.29</v>
          </cell>
          <cell r="H530">
            <v>-2746.25</v>
          </cell>
          <cell r="I530">
            <v>0</v>
          </cell>
          <cell r="J530">
            <v>-8336.74</v>
          </cell>
          <cell r="K530">
            <v>35550.57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C531">
            <v>12902</v>
          </cell>
          <cell r="D531" t="str">
            <v>2006 TX LAND ASSESSMENT PRGRM</v>
          </cell>
          <cell r="E531">
            <v>3133493.61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C532">
            <v>12904</v>
          </cell>
          <cell r="D532" t="str">
            <v>2006 OVERHEAD TX LINES - ENG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C533">
            <v>12906</v>
          </cell>
          <cell r="D533" t="str">
            <v>ABANDONED CABLE REMOVAL</v>
          </cell>
          <cell r="E533">
            <v>5155.75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C534">
            <v>12907</v>
          </cell>
          <cell r="D534" t="str">
            <v>ALLANBURG DRAINAGE IMPROVMNT</v>
          </cell>
          <cell r="E534">
            <v>31338.65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C535">
            <v>12909</v>
          </cell>
          <cell r="D535" t="str">
            <v>Claireville TS - Spill Contain</v>
          </cell>
          <cell r="E535">
            <v>3051896.26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C536">
            <v>12910</v>
          </cell>
          <cell r="D536" t="str">
            <v>PINARD OIL SPILL CONT DRAINAGE</v>
          </cell>
          <cell r="E536">
            <v>1169390.77</v>
          </cell>
          <cell r="F536">
            <v>0</v>
          </cell>
          <cell r="G536">
            <v>60136.51</v>
          </cell>
          <cell r="H536">
            <v>0</v>
          </cell>
          <cell r="I536">
            <v>0</v>
          </cell>
          <cell r="J536">
            <v>11821.68</v>
          </cell>
          <cell r="K536">
            <v>58574.87</v>
          </cell>
          <cell r="L536">
            <v>3791.12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C537">
            <v>12911</v>
          </cell>
          <cell r="D537" t="str">
            <v>2006 TX PCB &amp; REGULATED WASTE</v>
          </cell>
          <cell r="E537">
            <v>1584534.52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C538">
            <v>12914</v>
          </cell>
          <cell r="D538" t="str">
            <v>CONNECTION BANCROFT L&amp;P YORK</v>
          </cell>
          <cell r="E538">
            <v>37295.660000000003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C539">
            <v>12916</v>
          </cell>
          <cell r="D539" t="str">
            <v>2007 TX STEEL STRUCTURE</v>
          </cell>
          <cell r="E539">
            <v>18870.62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C540">
            <v>12926</v>
          </cell>
          <cell r="D540" t="str">
            <v>CONNECTION AEOLIAN RAVENSWOOD</v>
          </cell>
          <cell r="E540">
            <v>296443.26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C541">
            <v>12929</v>
          </cell>
          <cell r="D541" t="str">
            <v>2006 500 kV OIL CT &amp; CONNECT</v>
          </cell>
          <cell r="E541">
            <v>133713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5935.0763500000003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8909.5472711300008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9477.9763870280804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9924.6356805123196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10883.823272625799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11410.250961730701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C542">
            <v>12938</v>
          </cell>
          <cell r="D542" t="str">
            <v>BURLINGTON TS-PROTECT SCHEME</v>
          </cell>
          <cell r="E542">
            <v>430770.84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C543">
            <v>12939</v>
          </cell>
          <cell r="D543" t="str">
            <v>2006 TELECOM E&amp;CS STUDIES</v>
          </cell>
          <cell r="E543">
            <v>1059656.23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C544">
            <v>12941</v>
          </cell>
          <cell r="D544" t="str">
            <v>2006 STATION SERVICE METERING</v>
          </cell>
          <cell r="E544">
            <v>5509.04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C545">
            <v>12943</v>
          </cell>
          <cell r="D545" t="str">
            <v>2006 ROD GAP REPLACEMENT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C546">
            <v>12945</v>
          </cell>
          <cell r="D546" t="str">
            <v>LONDON TALBOT TS-ADD DESN STN</v>
          </cell>
          <cell r="E546">
            <v>13804566.58</v>
          </cell>
          <cell r="F546">
            <v>154835.79999999999</v>
          </cell>
          <cell r="G546">
            <v>367790.4</v>
          </cell>
          <cell r="H546">
            <v>17283.37</v>
          </cell>
          <cell r="I546">
            <v>201788.97</v>
          </cell>
          <cell r="J546">
            <v>44653.22</v>
          </cell>
          <cell r="K546">
            <v>215928.29</v>
          </cell>
          <cell r="L546">
            <v>0</v>
          </cell>
          <cell r="M546">
            <v>0</v>
          </cell>
          <cell r="N546">
            <v>183363.94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C547">
            <v>12946</v>
          </cell>
          <cell r="D547" t="str">
            <v>SPILL CONTNMNT RETROFIT MINOR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C548">
            <v>12947</v>
          </cell>
          <cell r="D548" t="str">
            <v>BUCHANAN TS-ADD 4 FEEDER BRKER</v>
          </cell>
          <cell r="E548">
            <v>1633154.44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C549">
            <v>12948</v>
          </cell>
          <cell r="D549" t="str">
            <v>NRC TS Estimate cost of Upgra</v>
          </cell>
          <cell r="E549">
            <v>42817.33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C550">
            <v>12949</v>
          </cell>
          <cell r="D550" t="str">
            <v>SPILL CTRL SYS RETROFIT REPAIR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C551">
            <v>12950</v>
          </cell>
          <cell r="D551" t="str">
            <v>SPILL CONTAINMENT ACA DATA MGM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C552">
            <v>12951</v>
          </cell>
          <cell r="D552" t="str">
            <v>RISK EVALUATION SPILL MGMT PLA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C553">
            <v>12952</v>
          </cell>
          <cell r="D553" t="str">
            <v>SPILL CONTAINMENT MINOR MTCE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C554">
            <v>12953</v>
          </cell>
          <cell r="D554" t="str">
            <v>UNDERGROUND OIL PIPELINE</v>
          </cell>
          <cell r="E554">
            <v>443132.13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C555">
            <v>12954</v>
          </cell>
          <cell r="D555" t="str">
            <v>INSPECTION AND ENVIRONMNTL COM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C556">
            <v>12959</v>
          </cell>
          <cell r="D556" t="str">
            <v>EMERGENCY RESPONSE PLANS</v>
          </cell>
          <cell r="E556">
            <v>191788.1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C557">
            <v>12960</v>
          </cell>
          <cell r="D557" t="str">
            <v>NOISE ASSESSMENT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C558">
            <v>12965</v>
          </cell>
          <cell r="D558" t="str">
            <v>WANSTEAD AREA RELIABILITY IMPR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C559">
            <v>12966</v>
          </cell>
          <cell r="D559" t="str">
            <v>Armitage TS: Upgrade 44 kV Cap</v>
          </cell>
          <cell r="E559">
            <v>1000211.54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C560">
            <v>12968</v>
          </cell>
          <cell r="D560" t="str">
            <v>UMBATA FALLS HYDROELECTRIC PRO</v>
          </cell>
          <cell r="E560">
            <v>165049.4</v>
          </cell>
          <cell r="F560">
            <v>15386.59</v>
          </cell>
          <cell r="G560">
            <v>9697.1200000000008</v>
          </cell>
          <cell r="H560">
            <v>1990.03</v>
          </cell>
          <cell r="I560">
            <v>106182.77</v>
          </cell>
          <cell r="J560">
            <v>36926.080000000002</v>
          </cell>
          <cell r="K560">
            <v>70442.41</v>
          </cell>
          <cell r="L560">
            <v>0</v>
          </cell>
          <cell r="M560">
            <v>0</v>
          </cell>
          <cell r="N560">
            <v>116187.45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C561">
            <v>12970</v>
          </cell>
          <cell r="D561" t="str">
            <v>HOLLAND TS-BUILD &amp; CONNECT</v>
          </cell>
          <cell r="E561">
            <v>7875293.21</v>
          </cell>
          <cell r="F561">
            <v>189981</v>
          </cell>
          <cell r="G561">
            <v>2645598.44</v>
          </cell>
          <cell r="H561">
            <v>168337.77</v>
          </cell>
          <cell r="I561">
            <v>6269877.7199999997</v>
          </cell>
          <cell r="J561">
            <v>731398.47</v>
          </cell>
          <cell r="K561">
            <v>2388121.1266979999</v>
          </cell>
          <cell r="L561">
            <v>0</v>
          </cell>
          <cell r="M561">
            <v>0</v>
          </cell>
          <cell r="N561">
            <v>2265175.92</v>
          </cell>
          <cell r="O561">
            <v>0</v>
          </cell>
          <cell r="P561">
            <v>470000</v>
          </cell>
          <cell r="Q561">
            <v>200000</v>
          </cell>
          <cell r="R561">
            <v>150000</v>
          </cell>
          <cell r="S561">
            <v>295000</v>
          </cell>
          <cell r="T561">
            <v>15000</v>
          </cell>
          <cell r="U561">
            <v>465346.75038288801</v>
          </cell>
          <cell r="V561">
            <v>0</v>
          </cell>
          <cell r="W561">
            <v>0</v>
          </cell>
          <cell r="X561">
            <v>0</v>
          </cell>
          <cell r="Y561">
            <v>850000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C562">
            <v>12971</v>
          </cell>
          <cell r="D562" t="str">
            <v>WOODSTOCK TS BUILD NEW TS</v>
          </cell>
          <cell r="E562">
            <v>38307.360000000001</v>
          </cell>
          <cell r="F562">
            <v>0</v>
          </cell>
          <cell r="G562">
            <v>0</v>
          </cell>
          <cell r="H562">
            <v>42919.31</v>
          </cell>
          <cell r="I562">
            <v>13600</v>
          </cell>
          <cell r="J562">
            <v>180556.37</v>
          </cell>
          <cell r="K562">
            <v>53771.456714</v>
          </cell>
          <cell r="L562">
            <v>-1</v>
          </cell>
          <cell r="M562">
            <v>170531.06</v>
          </cell>
          <cell r="N562">
            <v>17483.5</v>
          </cell>
          <cell r="O562">
            <v>30000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13149.686362353201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6994.31817613566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C563">
            <v>12974</v>
          </cell>
          <cell r="D563" t="str">
            <v>BRAMALEA INSTALL 44KV M49 BRKR</v>
          </cell>
          <cell r="E563">
            <v>12396.1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C564">
            <v>12977</v>
          </cell>
          <cell r="D564" t="str">
            <v>Goreway TS Second DESN Build</v>
          </cell>
          <cell r="E564">
            <v>182138.4</v>
          </cell>
          <cell r="F564">
            <v>3000</v>
          </cell>
          <cell r="G564">
            <v>25000</v>
          </cell>
          <cell r="H564">
            <v>44437.5</v>
          </cell>
          <cell r="I564">
            <v>160000</v>
          </cell>
          <cell r="J564">
            <v>168881.5</v>
          </cell>
          <cell r="K564">
            <v>94086.642762500007</v>
          </cell>
          <cell r="L564">
            <v>69000</v>
          </cell>
          <cell r="M564">
            <v>0</v>
          </cell>
          <cell r="N564">
            <v>130132.33</v>
          </cell>
          <cell r="O564">
            <v>0</v>
          </cell>
          <cell r="P564">
            <v>12000</v>
          </cell>
          <cell r="Q564">
            <v>3912000</v>
          </cell>
          <cell r="R564">
            <v>267000</v>
          </cell>
          <cell r="S564">
            <v>11947000</v>
          </cell>
          <cell r="T564">
            <v>491000</v>
          </cell>
          <cell r="U564">
            <v>2400429.767582247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660000</v>
          </cell>
          <cell r="AA564">
            <v>400000</v>
          </cell>
          <cell r="AB564">
            <v>95000</v>
          </cell>
          <cell r="AC564">
            <v>748000</v>
          </cell>
          <cell r="AD564">
            <v>50000</v>
          </cell>
          <cell r="AE564">
            <v>976722.88823083299</v>
          </cell>
          <cell r="AF564">
            <v>0</v>
          </cell>
          <cell r="AG564">
            <v>9800000</v>
          </cell>
          <cell r="AH564">
            <v>0</v>
          </cell>
          <cell r="AI564">
            <v>1600000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C565">
            <v>12978</v>
          </cell>
          <cell r="D565" t="str">
            <v>RODNEY TS BUILD NEW TS</v>
          </cell>
          <cell r="E565">
            <v>248133.92</v>
          </cell>
          <cell r="F565">
            <v>0</v>
          </cell>
          <cell r="G565">
            <v>0</v>
          </cell>
          <cell r="H565">
            <v>180000</v>
          </cell>
          <cell r="I565">
            <v>0</v>
          </cell>
          <cell r="J565">
            <v>67797.42</v>
          </cell>
          <cell r="K565">
            <v>56057.115836500001</v>
          </cell>
          <cell r="L565">
            <v>1</v>
          </cell>
          <cell r="M565">
            <v>0</v>
          </cell>
          <cell r="N565">
            <v>15978.75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36236.243932368699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38548.1162952538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C566">
            <v>12979</v>
          </cell>
          <cell r="D566" t="str">
            <v>Pleasant Build Connect</v>
          </cell>
          <cell r="E566">
            <v>7997582.9900000002</v>
          </cell>
          <cell r="F566">
            <v>811611.36</v>
          </cell>
          <cell r="G566">
            <v>1416679.63</v>
          </cell>
          <cell r="H566">
            <v>151574.68</v>
          </cell>
          <cell r="I566">
            <v>5532894.4699999997</v>
          </cell>
          <cell r="J566">
            <v>145472.95999999999</v>
          </cell>
          <cell r="K566">
            <v>904747.14</v>
          </cell>
          <cell r="L566">
            <v>222600</v>
          </cell>
          <cell r="M566">
            <v>824795</v>
          </cell>
          <cell r="N566">
            <v>718848.49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C567">
            <v>12981</v>
          </cell>
          <cell r="D567" t="str">
            <v>OTTAWA EAST PROVIDE 115KV SUPP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C568">
            <v>12982</v>
          </cell>
          <cell r="D568" t="str">
            <v>ALBION TS REPLACE TRANSFORMERS</v>
          </cell>
          <cell r="E568">
            <v>55139.27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2450.5028164999999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3674.2275056927001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3908.6432205558899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4092.84201448461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4488.4034641087001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4705.4981195616101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C569">
            <v>12985</v>
          </cell>
          <cell r="D569" t="str">
            <v>2006 B5D-Q 230 kV SWITCH REPLT</v>
          </cell>
          <cell r="E569">
            <v>743616.01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C570">
            <v>12996</v>
          </cell>
          <cell r="D570" t="str">
            <v>INSTALL PQ MONITORS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C571">
            <v>12997</v>
          </cell>
          <cell r="D571" t="str">
            <v>INSTL ANIMAL DETERRENT FENCES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C572">
            <v>12998</v>
          </cell>
          <cell r="D572" t="str">
            <v>2006 STN SERVICE UPGRADES DESN</v>
          </cell>
          <cell r="E572">
            <v>7258.52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34607.35</v>
          </cell>
          <cell r="K572">
            <v>5438.5230549999997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3018.0202769089901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3210.5699705757902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3361.8713513960402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3686.7865815714799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3865.1087108218499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C573">
            <v>13016</v>
          </cell>
          <cell r="D573" t="str">
            <v>2006 TECHNICAL SUPPORT</v>
          </cell>
          <cell r="E573">
            <v>1030998.16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C574">
            <v>13018</v>
          </cell>
          <cell r="D574" t="str">
            <v>BERMONDSEY M3, M7, M6 FEEDER C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C575">
            <v>13020</v>
          </cell>
          <cell r="D575" t="str">
            <v>FINCH M4, M6 FEEDER CONVERSION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C576">
            <v>13021</v>
          </cell>
          <cell r="D576" t="str">
            <v>LEASIDE M5, M6, M7 FEEDER CONV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C577">
            <v>13022</v>
          </cell>
          <cell r="D577" t="str">
            <v>RICHVIEW M12 FEEDER CONVERSION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C578">
            <v>13023</v>
          </cell>
          <cell r="D578" t="str">
            <v>RUNNEYMEDE M4 FEEDER CONVERSIO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C579">
            <v>13024</v>
          </cell>
          <cell r="D579" t="str">
            <v>2006 CADD SUPPORT</v>
          </cell>
          <cell r="E579">
            <v>1911673.17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C580">
            <v>13025</v>
          </cell>
          <cell r="D580" t="str">
            <v>2006 RECORDS AND DRAWING MGMT</v>
          </cell>
          <cell r="E580">
            <v>2434758.61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C581">
            <v>13028</v>
          </cell>
          <cell r="D581" t="str">
            <v>PARRY SOUND TS INSTALL 4TH FDR</v>
          </cell>
          <cell r="E581">
            <v>451766.52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C582">
            <v>13031</v>
          </cell>
          <cell r="D582" t="str">
            <v>2005 TECHNOLOGY PRGM - E &amp;CS</v>
          </cell>
          <cell r="E582">
            <v>59563.62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C583">
            <v>13034</v>
          </cell>
          <cell r="D583" t="str">
            <v>750 MVA AUTOTRANSFORMER REMED</v>
          </cell>
          <cell r="E583">
            <v>100301.79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C584">
            <v>13038</v>
          </cell>
          <cell r="D584" t="str">
            <v>2005 CABLE  CORRECTIVE AWARD</v>
          </cell>
          <cell r="E584">
            <v>673623.18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C585">
            <v>13043</v>
          </cell>
          <cell r="D585" t="str">
            <v>INC OF ST CLAIR ENERGY CTR LBT</v>
          </cell>
          <cell r="E585">
            <v>-7719</v>
          </cell>
          <cell r="F585">
            <v>45798.15</v>
          </cell>
          <cell r="G585">
            <v>410801.09999999899</v>
          </cell>
          <cell r="H585">
            <v>54446.1</v>
          </cell>
          <cell r="I585">
            <v>157062.32999999999</v>
          </cell>
          <cell r="J585">
            <v>165383.26999999999</v>
          </cell>
          <cell r="K585">
            <v>203308.37376699998</v>
          </cell>
          <cell r="L585">
            <v>0</v>
          </cell>
          <cell r="M585">
            <v>731356</v>
          </cell>
          <cell r="N585">
            <v>166362.91</v>
          </cell>
          <cell r="O585">
            <v>80000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C586">
            <v>13044</v>
          </cell>
          <cell r="D586" t="str">
            <v>SPS LAMBTON &amp; SCOTT-NEW GENER</v>
          </cell>
          <cell r="E586">
            <v>1249804.47</v>
          </cell>
          <cell r="F586">
            <v>76584.820000000007</v>
          </cell>
          <cell r="G586">
            <v>37301.72</v>
          </cell>
          <cell r="H586">
            <v>20314.150000000001</v>
          </cell>
          <cell r="I586">
            <v>22401.93</v>
          </cell>
          <cell r="J586">
            <v>10077.08</v>
          </cell>
          <cell r="K586">
            <v>23502.37</v>
          </cell>
          <cell r="L586">
            <v>0</v>
          </cell>
          <cell r="M586">
            <v>0</v>
          </cell>
          <cell r="N586">
            <v>8079.95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C587">
            <v>13047</v>
          </cell>
          <cell r="D587" t="str">
            <v>Goreway TS M52 Connection</v>
          </cell>
          <cell r="E587">
            <v>14822.25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206.7703875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958.85150072249996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1020.02622646859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1068.0960016025999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1171.32441873583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1227.97892253488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C588">
            <v>13050</v>
          </cell>
          <cell r="D588" t="str">
            <v>Vansickle TS: Increase Capacit</v>
          </cell>
          <cell r="E588">
            <v>31708.86</v>
          </cell>
          <cell r="F588">
            <v>0</v>
          </cell>
          <cell r="G588">
            <v>0</v>
          </cell>
          <cell r="H588">
            <v>19626.64</v>
          </cell>
          <cell r="I588">
            <v>100000</v>
          </cell>
          <cell r="J588">
            <v>322326.34000000003</v>
          </cell>
          <cell r="K588">
            <v>66709.990607000014</v>
          </cell>
          <cell r="L588">
            <v>194658</v>
          </cell>
          <cell r="M588">
            <v>1693212</v>
          </cell>
          <cell r="N588">
            <v>82785.5</v>
          </cell>
          <cell r="O588">
            <v>0</v>
          </cell>
          <cell r="P588">
            <v>970225</v>
          </cell>
          <cell r="Q588">
            <v>2143688</v>
          </cell>
          <cell r="R588">
            <v>94000</v>
          </cell>
          <cell r="S588">
            <v>3284218</v>
          </cell>
          <cell r="T588">
            <v>794000</v>
          </cell>
          <cell r="U588">
            <v>991088.18520272605</v>
          </cell>
          <cell r="V588">
            <v>0</v>
          </cell>
          <cell r="W588">
            <v>2020857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55773</v>
          </cell>
          <cell r="AC588">
            <v>4500000</v>
          </cell>
          <cell r="AD588">
            <v>93403</v>
          </cell>
          <cell r="AE588">
            <v>803115.2370952752</v>
          </cell>
          <cell r="AF588">
            <v>0</v>
          </cell>
          <cell r="AG588">
            <v>3224952</v>
          </cell>
          <cell r="AH588">
            <v>0</v>
          </cell>
          <cell r="AI588">
            <v>1862207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C589">
            <v>13052</v>
          </cell>
          <cell r="D589" t="str">
            <v>LAMBTON TS - SPLIT 230kV BUSES</v>
          </cell>
          <cell r="E589">
            <v>42907358.460000001</v>
          </cell>
          <cell r="F589">
            <v>-618539.91</v>
          </cell>
          <cell r="G589">
            <v>-8836045.0199999996</v>
          </cell>
          <cell r="H589">
            <v>-738726.98</v>
          </cell>
          <cell r="I589">
            <v>-15571544.52</v>
          </cell>
          <cell r="J589">
            <v>-2424362.9900000002</v>
          </cell>
          <cell r="K589">
            <v>1955285.9259162978</v>
          </cell>
          <cell r="L589">
            <v>143421.014219579</v>
          </cell>
          <cell r="M589">
            <v>105794</v>
          </cell>
          <cell r="N589">
            <v>37076399.909999996</v>
          </cell>
          <cell r="O589">
            <v>0</v>
          </cell>
          <cell r="P589">
            <v>65000</v>
          </cell>
          <cell r="Q589">
            <v>900000</v>
          </cell>
          <cell r="R589">
            <v>80000</v>
          </cell>
          <cell r="S589">
            <v>210000</v>
          </cell>
          <cell r="T589">
            <v>60000</v>
          </cell>
          <cell r="U589">
            <v>549353.38499129307</v>
          </cell>
          <cell r="V589">
            <v>80705.350684014498</v>
          </cell>
          <cell r="W589">
            <v>0</v>
          </cell>
          <cell r="X589">
            <v>0</v>
          </cell>
          <cell r="Y589">
            <v>855000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C590">
            <v>13053</v>
          </cell>
          <cell r="D590" t="str">
            <v>LAKEVIEW REMOVALS</v>
          </cell>
          <cell r="E590">
            <v>1821542.36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C591">
            <v>13054</v>
          </cell>
          <cell r="D591" t="str">
            <v>2006 SWITCH REFURBISHMENT</v>
          </cell>
          <cell r="E591">
            <v>55818.74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C592">
            <v>13055</v>
          </cell>
          <cell r="D592" t="str">
            <v>TOYOTA WOODSTOCK-SUPPLY PLANT</v>
          </cell>
          <cell r="E592">
            <v>2977428.82</v>
          </cell>
          <cell r="F592">
            <v>0</v>
          </cell>
          <cell r="G592">
            <v>101803.25</v>
          </cell>
          <cell r="H592">
            <v>8993.94</v>
          </cell>
          <cell r="I592">
            <v>390863</v>
          </cell>
          <cell r="J592">
            <v>-688924.44</v>
          </cell>
          <cell r="K592">
            <v>425073.09</v>
          </cell>
          <cell r="L592">
            <v>0</v>
          </cell>
          <cell r="M592">
            <v>616540</v>
          </cell>
          <cell r="N592">
            <v>2258079.71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C593">
            <v>13059</v>
          </cell>
          <cell r="D593" t="str">
            <v>Purchase New 750 MVA Autotrans</v>
          </cell>
          <cell r="E593">
            <v>8674226.8800000008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C594">
            <v>13060</v>
          </cell>
          <cell r="D594" t="str">
            <v>Porcupine TS Shunt Reactors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C595">
            <v>13068</v>
          </cell>
          <cell r="D595" t="str">
            <v>SARNIA SCOTT TS UPGRD STN EQP</v>
          </cell>
          <cell r="E595">
            <v>4915767.9800000004</v>
          </cell>
          <cell r="F595">
            <v>291293.99</v>
          </cell>
          <cell r="G595">
            <v>493283.109999999</v>
          </cell>
          <cell r="H595">
            <v>22073.5</v>
          </cell>
          <cell r="I595">
            <v>212188.93</v>
          </cell>
          <cell r="J595">
            <v>98507.64</v>
          </cell>
          <cell r="K595">
            <v>470884.45270050003</v>
          </cell>
          <cell r="L595">
            <v>74454.2</v>
          </cell>
          <cell r="M595">
            <v>15159.95</v>
          </cell>
          <cell r="N595">
            <v>269494.59999999998</v>
          </cell>
          <cell r="O595">
            <v>50000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C596">
            <v>13070</v>
          </cell>
          <cell r="D596" t="str">
            <v>750 MVA AUTOTRANSFORMERS</v>
          </cell>
          <cell r="E596">
            <v>623055.5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C597">
            <v>13072</v>
          </cell>
          <cell r="D597" t="str">
            <v>2006 H23S Insulation Upgrade R</v>
          </cell>
          <cell r="E597">
            <v>217706.23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C598">
            <v>13075</v>
          </cell>
          <cell r="D598" t="str">
            <v>CNR/Nova Steel Modifications</v>
          </cell>
          <cell r="E598">
            <v>59017.32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C599">
            <v>13076</v>
          </cell>
          <cell r="D599" t="str">
            <v>ESSA TS RETERMINATE 230 kV CIR</v>
          </cell>
          <cell r="E599">
            <v>2952696.29</v>
          </cell>
          <cell r="F599">
            <v>13102.8</v>
          </cell>
          <cell r="G599">
            <v>45735.199999999997</v>
          </cell>
          <cell r="H599">
            <v>4134</v>
          </cell>
          <cell r="I599">
            <v>39420.159999999902</v>
          </cell>
          <cell r="J599">
            <v>18199.41</v>
          </cell>
          <cell r="K599">
            <v>30669.87</v>
          </cell>
          <cell r="L599">
            <v>20000</v>
          </cell>
          <cell r="M599">
            <v>0</v>
          </cell>
          <cell r="N599">
            <v>687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C600">
            <v>13078</v>
          </cell>
          <cell r="D600" t="str">
            <v>Prepare Release Quality Estima</v>
          </cell>
          <cell r="E600">
            <v>1667658.48</v>
          </cell>
          <cell r="F600">
            <v>90995.15</v>
          </cell>
          <cell r="G600">
            <v>118743.94</v>
          </cell>
          <cell r="H600">
            <v>6203</v>
          </cell>
          <cell r="I600">
            <v>11805.68</v>
          </cell>
          <cell r="J600">
            <v>29641.05</v>
          </cell>
          <cell r="K600">
            <v>126542.13914</v>
          </cell>
          <cell r="L600">
            <v>0</v>
          </cell>
          <cell r="M600">
            <v>0</v>
          </cell>
          <cell r="N600">
            <v>66066.03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C601">
            <v>13079</v>
          </cell>
          <cell r="D601" t="str">
            <v>Minor Spill Cntnmnt Refurb 07</v>
          </cell>
          <cell r="E601">
            <v>20177.86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C602">
            <v>13084</v>
          </cell>
          <cell r="D602" t="str">
            <v>IMO DEPOSIT MANITOBA ONT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C603">
            <v>13086</v>
          </cell>
          <cell r="D603" t="str">
            <v>Kenilworth Horizon Util Connec</v>
          </cell>
          <cell r="E603">
            <v>48503.18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C604">
            <v>13087</v>
          </cell>
          <cell r="D604" t="str">
            <v>beach ts connect 16MW hamilton</v>
          </cell>
          <cell r="E604">
            <v>116458.18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C605">
            <v>13088</v>
          </cell>
          <cell r="D605" t="str">
            <v>2007 RFEUnderground Transmiss</v>
          </cell>
          <cell r="E605">
            <v>354929.57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C606">
            <v>13089</v>
          </cell>
          <cell r="D606" t="str">
            <v>AUXILIARY TELECOMMUN EQUIPMENT</v>
          </cell>
          <cell r="E606">
            <v>855.6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C607">
            <v>13090</v>
          </cell>
          <cell r="D607" t="str">
            <v>BRUCE GS X ESSA NEW 500KV LN</v>
          </cell>
          <cell r="E607">
            <v>7787473.7400000002</v>
          </cell>
          <cell r="F607">
            <v>4236.5</v>
          </cell>
          <cell r="G607">
            <v>3600</v>
          </cell>
          <cell r="H607">
            <v>6988327.3200000003</v>
          </cell>
          <cell r="I607">
            <v>18587891.109999999</v>
          </cell>
          <cell r="J607">
            <v>4568753.2300000004</v>
          </cell>
          <cell r="K607">
            <v>7016906.1728876401</v>
          </cell>
          <cell r="L607">
            <v>0</v>
          </cell>
          <cell r="M607">
            <v>0</v>
          </cell>
          <cell r="N607">
            <v>12213651.42</v>
          </cell>
          <cell r="O607">
            <v>0</v>
          </cell>
          <cell r="P607">
            <v>0</v>
          </cell>
          <cell r="Q607">
            <v>0</v>
          </cell>
          <cell r="R607">
            <v>3500000</v>
          </cell>
          <cell r="S607">
            <v>0</v>
          </cell>
          <cell r="T607">
            <v>0</v>
          </cell>
          <cell r="U607">
            <v>21947319.417646255</v>
          </cell>
          <cell r="V607">
            <v>0</v>
          </cell>
          <cell r="W607">
            <v>0</v>
          </cell>
          <cell r="X607">
            <v>196000000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22802467.396492086</v>
          </cell>
          <cell r="AF607">
            <v>0</v>
          </cell>
          <cell r="AG607">
            <v>0</v>
          </cell>
          <cell r="AH607">
            <v>190000000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16512583.675065581</v>
          </cell>
          <cell r="AP607">
            <v>0</v>
          </cell>
          <cell r="AQ607">
            <v>0</v>
          </cell>
          <cell r="AR607">
            <v>127000000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2833.3798552318599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2970.4244922297298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C608">
            <v>13106</v>
          </cell>
          <cell r="D608" t="str">
            <v>2007 Dx Records Management</v>
          </cell>
          <cell r="E608">
            <v>421856.53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C609">
            <v>13107</v>
          </cell>
          <cell r="D609" t="str">
            <v>H4Z Interconnection Metering U</v>
          </cell>
          <cell r="E609">
            <v>21812.799999999999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C610">
            <v>13108</v>
          </cell>
          <cell r="D610" t="str">
            <v>S SCOTT TS X BAYER JCT RELOCAT</v>
          </cell>
          <cell r="E610">
            <v>75722.080000000002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C611">
            <v>13109</v>
          </cell>
          <cell r="D611" t="str">
            <v>St. Lawrence TS: Revise Beauha</v>
          </cell>
          <cell r="E611">
            <v>118185.26</v>
          </cell>
          <cell r="F611">
            <v>94603.55</v>
          </cell>
          <cell r="G611">
            <v>44349.26</v>
          </cell>
          <cell r="H611">
            <v>34682</v>
          </cell>
          <cell r="I611">
            <v>235265.2</v>
          </cell>
          <cell r="J611">
            <v>160780.35999999999</v>
          </cell>
          <cell r="K611">
            <v>147084.90959600001</v>
          </cell>
          <cell r="L611">
            <v>0</v>
          </cell>
          <cell r="M611">
            <v>0</v>
          </cell>
          <cell r="N611">
            <v>306567.49</v>
          </cell>
          <cell r="O611">
            <v>0</v>
          </cell>
          <cell r="P611">
            <v>30000</v>
          </cell>
          <cell r="Q611">
            <v>50000</v>
          </cell>
          <cell r="R611">
            <v>20000</v>
          </cell>
          <cell r="S611">
            <v>10000</v>
          </cell>
          <cell r="T611">
            <v>70000</v>
          </cell>
          <cell r="U611">
            <v>19800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C612">
            <v>13110</v>
          </cell>
          <cell r="D612" t="str">
            <v>D10H  Wallenstien Jct x Waterl</v>
          </cell>
          <cell r="E612">
            <v>375499.16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C613">
            <v>13114</v>
          </cell>
          <cell r="D613" t="str">
            <v>MODIFY WINDSOR AREA PROTECT SY</v>
          </cell>
          <cell r="E613">
            <v>22296.959999999999</v>
          </cell>
          <cell r="F613">
            <v>11314.72</v>
          </cell>
          <cell r="G613">
            <v>0</v>
          </cell>
          <cell r="H613">
            <v>22753</v>
          </cell>
          <cell r="I613">
            <v>100000</v>
          </cell>
          <cell r="J613">
            <v>102864.78</v>
          </cell>
          <cell r="K613">
            <v>48246.639838499999</v>
          </cell>
          <cell r="L613">
            <v>0</v>
          </cell>
          <cell r="M613">
            <v>0</v>
          </cell>
          <cell r="N613">
            <v>62602.75</v>
          </cell>
          <cell r="O613">
            <v>0</v>
          </cell>
          <cell r="P613">
            <v>130000</v>
          </cell>
          <cell r="Q613">
            <v>210000</v>
          </cell>
          <cell r="R613">
            <v>20000</v>
          </cell>
          <cell r="S613">
            <v>190000</v>
          </cell>
          <cell r="T613">
            <v>120000</v>
          </cell>
          <cell r="U613">
            <v>88416.083539898696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C614">
            <v>13115</v>
          </cell>
          <cell r="D614" t="str">
            <v>Gage TS Prepare Estimates to</v>
          </cell>
          <cell r="E614">
            <v>-1.13686837721616E-13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-1.5859313862165399E-15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-7.2532202466391006E-15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-7.2532202466391006E-15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-7.1395334089174892E-15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-7.3669070843607199E-15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-9.0665253082988706E-15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C615">
            <v>13116</v>
          </cell>
          <cell r="D615" t="str">
            <v>Stelco Lake Erie Nanticoke Co</v>
          </cell>
          <cell r="E615">
            <v>27996.22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390.54726900000003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1811.0757517622001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1926.6223847246199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2017.41642746457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2212.3939427752498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2319.4027944913501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C616">
            <v>13120</v>
          </cell>
          <cell r="D616" t="str">
            <v>OTONABEE TS ADD NEW PROTECTION</v>
          </cell>
          <cell r="E616">
            <v>19339.64</v>
          </cell>
          <cell r="F616">
            <v>0</v>
          </cell>
          <cell r="G616">
            <v>0</v>
          </cell>
          <cell r="H616">
            <v>4515.66</v>
          </cell>
          <cell r="I616">
            <v>0</v>
          </cell>
          <cell r="J616">
            <v>30604.959999999999</v>
          </cell>
          <cell r="K616">
            <v>8303.1399060000003</v>
          </cell>
          <cell r="L616">
            <v>0</v>
          </cell>
          <cell r="M616">
            <v>0</v>
          </cell>
          <cell r="N616">
            <v>17193</v>
          </cell>
          <cell r="O616">
            <v>0</v>
          </cell>
          <cell r="P616">
            <v>94000</v>
          </cell>
          <cell r="Q616">
            <v>76000</v>
          </cell>
          <cell r="R616">
            <v>15000</v>
          </cell>
          <cell r="S616">
            <v>224000</v>
          </cell>
          <cell r="T616">
            <v>150000</v>
          </cell>
          <cell r="U616">
            <v>74374.5227093352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C617">
            <v>13122</v>
          </cell>
          <cell r="D617" t="str">
            <v>Prelim Engineering Scope Deve</v>
          </cell>
          <cell r="E617">
            <v>85327.58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C618">
            <v>13123</v>
          </cell>
          <cell r="D618" t="str">
            <v>2006 IBM TS GRDING &amp; GAS PIPE</v>
          </cell>
          <cell r="E618">
            <v>1003688.16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C619">
            <v>13126</v>
          </cell>
          <cell r="D619" t="str">
            <v>Station Service Upgrades 2008</v>
          </cell>
          <cell r="E619">
            <v>1216.78</v>
          </cell>
          <cell r="F619">
            <v>0</v>
          </cell>
          <cell r="G619">
            <v>0</v>
          </cell>
          <cell r="H619">
            <v>5.2</v>
          </cell>
          <cell r="I619">
            <v>0</v>
          </cell>
          <cell r="J619">
            <v>3.42</v>
          </cell>
          <cell r="K619">
            <v>39.244329999999998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C620">
            <v>13130</v>
          </cell>
          <cell r="D620" t="str">
            <v>PLC Replmnt L20D and L22D OPG</v>
          </cell>
          <cell r="E620">
            <v>1058.6199999999999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C621">
            <v>13131</v>
          </cell>
          <cell r="D621" t="str">
            <v>DETWEILER (IESO) NEW CAP BANK</v>
          </cell>
          <cell r="E621">
            <v>4609664.17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C622">
            <v>13133</v>
          </cell>
          <cell r="D622" t="str">
            <v>ORANGEVILLE IESO NEW CAP BANK</v>
          </cell>
          <cell r="E622">
            <v>3264328.08</v>
          </cell>
          <cell r="F622">
            <v>101947.25</v>
          </cell>
          <cell r="G622">
            <v>778517.96</v>
          </cell>
          <cell r="H622">
            <v>16281.6</v>
          </cell>
          <cell r="I622">
            <v>1271549.3999999999</v>
          </cell>
          <cell r="J622">
            <v>168697.22</v>
          </cell>
          <cell r="K622">
            <v>573043.74</v>
          </cell>
          <cell r="L622">
            <v>0</v>
          </cell>
          <cell r="M622">
            <v>0</v>
          </cell>
          <cell r="N622">
            <v>169643.12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C623">
            <v>13134</v>
          </cell>
          <cell r="D623" t="str">
            <v>MIDDLEPORT IESO NEW CAP BANKS</v>
          </cell>
          <cell r="E623">
            <v>7704.29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107.4748455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498.39059714289903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530.18791724061703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555.173563000684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608.82949660289603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638.27730156327698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C624">
            <v>13135</v>
          </cell>
          <cell r="D624" t="str">
            <v>Belle River Capacitor Add</v>
          </cell>
          <cell r="E624">
            <v>1448813.12</v>
          </cell>
          <cell r="F624">
            <v>10273.450000000001</v>
          </cell>
          <cell r="G624">
            <v>233179.43</v>
          </cell>
          <cell r="H624">
            <v>17204.5</v>
          </cell>
          <cell r="I624">
            <v>431853.31</v>
          </cell>
          <cell r="J624">
            <v>50423</v>
          </cell>
          <cell r="K624">
            <v>253651.55</v>
          </cell>
          <cell r="L624">
            <v>0</v>
          </cell>
          <cell r="M624">
            <v>0</v>
          </cell>
          <cell r="N624">
            <v>199226.68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C625">
            <v>13138</v>
          </cell>
          <cell r="D625" t="str">
            <v>REPLACE 115kV CAP SC2 PROTECTI</v>
          </cell>
          <cell r="E625">
            <v>122506.91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C626">
            <v>13139</v>
          </cell>
          <cell r="D626" t="str">
            <v>2007 2008 OIL CRCT BRKR REPLC</v>
          </cell>
          <cell r="E626">
            <v>21130.2</v>
          </cell>
          <cell r="F626">
            <v>912.85</v>
          </cell>
          <cell r="G626">
            <v>300000</v>
          </cell>
          <cell r="H626">
            <v>45662.73</v>
          </cell>
          <cell r="I626">
            <v>1155044.72</v>
          </cell>
          <cell r="J626">
            <v>491690.16</v>
          </cell>
          <cell r="K626">
            <v>336736.27061200002</v>
          </cell>
          <cell r="L626">
            <v>475000</v>
          </cell>
          <cell r="M626">
            <v>0</v>
          </cell>
          <cell r="N626">
            <v>153646.31</v>
          </cell>
          <cell r="O626">
            <v>0</v>
          </cell>
          <cell r="P626">
            <v>375000</v>
          </cell>
          <cell r="Q626">
            <v>1000000</v>
          </cell>
          <cell r="R626">
            <v>36000</v>
          </cell>
          <cell r="S626">
            <v>12000</v>
          </cell>
          <cell r="T626">
            <v>60000</v>
          </cell>
          <cell r="U626">
            <v>281882.47887552262</v>
          </cell>
          <cell r="V626">
            <v>0</v>
          </cell>
          <cell r="W626">
            <v>0</v>
          </cell>
          <cell r="X626">
            <v>0</v>
          </cell>
          <cell r="Y626">
            <v>290000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C627">
            <v>13143</v>
          </cell>
          <cell r="D627" t="str">
            <v>2007/08 PURCH OPER SPARE STN T</v>
          </cell>
          <cell r="E627">
            <v>581787.93999999994</v>
          </cell>
          <cell r="F627">
            <v>13459.5</v>
          </cell>
          <cell r="G627">
            <v>0</v>
          </cell>
          <cell r="H627">
            <v>300</v>
          </cell>
          <cell r="I627">
            <v>652999.14</v>
          </cell>
          <cell r="J627">
            <v>3360</v>
          </cell>
          <cell r="K627">
            <v>69668.73</v>
          </cell>
          <cell r="L627">
            <v>0</v>
          </cell>
          <cell r="M627">
            <v>0</v>
          </cell>
          <cell r="N627">
            <v>-14389.35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C628">
            <v>13144</v>
          </cell>
          <cell r="D628" t="str">
            <v>2007 2008 RPLC END OF LIFE STN</v>
          </cell>
          <cell r="E628">
            <v>475522.65</v>
          </cell>
          <cell r="F628">
            <v>45493.55</v>
          </cell>
          <cell r="G628">
            <v>126308.79</v>
          </cell>
          <cell r="H628">
            <v>15075</v>
          </cell>
          <cell r="I628">
            <v>425582.24</v>
          </cell>
          <cell r="J628">
            <v>39851.82</v>
          </cell>
          <cell r="K628">
            <v>157066.37113300001</v>
          </cell>
          <cell r="L628">
            <v>0</v>
          </cell>
          <cell r="M628">
            <v>0</v>
          </cell>
          <cell r="N628">
            <v>112831.92</v>
          </cell>
          <cell r="O628">
            <v>0</v>
          </cell>
          <cell r="P628">
            <v>25000</v>
          </cell>
          <cell r="Q628">
            <v>25000</v>
          </cell>
          <cell r="R628">
            <v>0</v>
          </cell>
          <cell r="S628">
            <v>0</v>
          </cell>
          <cell r="T628">
            <v>0</v>
          </cell>
          <cell r="U628">
            <v>12931.27694702378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C629">
            <v>13145</v>
          </cell>
          <cell r="D629" t="str">
            <v>2007 2008 ABANDONED EQP REMVL</v>
          </cell>
          <cell r="E629">
            <v>-106.379999999997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3.6476421882980399E-14</v>
          </cell>
          <cell r="L629">
            <v>-106.38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C630">
            <v>13148</v>
          </cell>
          <cell r="D630" t="str">
            <v>CONNECTION SCHNEIDER PROVIDENC</v>
          </cell>
          <cell r="E630">
            <v>-14925.59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-208.21198050000001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-965.53656635589903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-1027.1377992893999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-1075.5427145379199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-1179.4908351322699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-1236.5403313530201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C631">
            <v>13149</v>
          </cell>
          <cell r="D631" t="str">
            <v>RESTORE 230 kV CIRCUIT B3N</v>
          </cell>
          <cell r="E631">
            <v>17293.060000000001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241.23818700000001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1118.6882243306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1190.06053304289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1246.1433481066499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1366.57953095271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1432.67811473502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C632">
            <v>13150</v>
          </cell>
          <cell r="D632" t="str">
            <v>ADD NEW 27.6 kV CAP BANKS HALT</v>
          </cell>
          <cell r="E632">
            <v>1343365.98</v>
          </cell>
          <cell r="F632">
            <v>99422</v>
          </cell>
          <cell r="G632">
            <v>145657.60000000001</v>
          </cell>
          <cell r="H632">
            <v>7590</v>
          </cell>
          <cell r="I632">
            <v>27331.95</v>
          </cell>
          <cell r="J632">
            <v>27232.3</v>
          </cell>
          <cell r="K632">
            <v>137577.89663</v>
          </cell>
          <cell r="L632">
            <v>0</v>
          </cell>
          <cell r="M632">
            <v>0</v>
          </cell>
          <cell r="N632">
            <v>103201.87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C633">
            <v>13151</v>
          </cell>
          <cell r="D633" t="str">
            <v>Chatham SS Reconnect SC23</v>
          </cell>
          <cell r="E633">
            <v>11209.61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156.37405949999999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725.14978299609902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771.41433915125106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807.768025807453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885.83649024306999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928.68254211312399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C634">
            <v>13152</v>
          </cell>
          <cell r="D634" t="str">
            <v>CURVE INN DS T2</v>
          </cell>
          <cell r="E634">
            <v>63405.279999999999</v>
          </cell>
          <cell r="F634">
            <v>9790</v>
          </cell>
          <cell r="G634">
            <v>140608.5</v>
          </cell>
          <cell r="H634">
            <v>0</v>
          </cell>
          <cell r="I634">
            <v>322908.44</v>
          </cell>
          <cell r="J634">
            <v>71814.75</v>
          </cell>
          <cell r="K634">
            <v>85726.829115</v>
          </cell>
          <cell r="L634">
            <v>0</v>
          </cell>
          <cell r="M634">
            <v>0</v>
          </cell>
          <cell r="N634">
            <v>266911.44</v>
          </cell>
          <cell r="O634">
            <v>0</v>
          </cell>
          <cell r="P634">
            <v>4900</v>
          </cell>
          <cell r="Q634">
            <v>298200</v>
          </cell>
          <cell r="R634">
            <v>0</v>
          </cell>
          <cell r="S634">
            <v>900000</v>
          </cell>
          <cell r="T634">
            <v>0</v>
          </cell>
          <cell r="U634">
            <v>125420.19518796142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C635">
            <v>13153</v>
          </cell>
          <cell r="D635" t="str">
            <v>DOANE DS T2 ADDITION</v>
          </cell>
          <cell r="E635">
            <v>26732.87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372.92353650000001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1729.3496276286901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1839.6821338714001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1926.37902871441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2112.5580403710901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2214.7380390200601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C636">
            <v>13155</v>
          </cell>
          <cell r="D636" t="str">
            <v>RINGWOOD DS T3 27.6kV ADDITION</v>
          </cell>
          <cell r="E636">
            <v>13730.68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2557</v>
          </cell>
          <cell r="K636">
            <v>434.62674800000002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1066.8831705223899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1134.95031680172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1188.43600677835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1303.2949404882299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1366.33258144928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C637">
            <v>13156</v>
          </cell>
          <cell r="D637" t="str">
            <v>2006 CHERRYWOOD T14 RPLC750MVA</v>
          </cell>
          <cell r="E637">
            <v>3450697.79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C638">
            <v>13157</v>
          </cell>
          <cell r="D638" t="str">
            <v>MISSISSAUGA TS BUILD NEW</v>
          </cell>
          <cell r="E638">
            <v>-76482.13</v>
          </cell>
          <cell r="F638">
            <v>0</v>
          </cell>
          <cell r="G638">
            <v>5847</v>
          </cell>
          <cell r="H638">
            <v>1985149.23</v>
          </cell>
          <cell r="I638">
            <v>24294.16</v>
          </cell>
          <cell r="J638">
            <v>432470.59</v>
          </cell>
          <cell r="K638">
            <v>428880.44954</v>
          </cell>
          <cell r="L638">
            <v>0</v>
          </cell>
          <cell r="M638">
            <v>350000</v>
          </cell>
          <cell r="N638">
            <v>454944.33</v>
          </cell>
          <cell r="O638">
            <v>0</v>
          </cell>
          <cell r="P638">
            <v>300000</v>
          </cell>
          <cell r="Q638">
            <v>4060000</v>
          </cell>
          <cell r="R638">
            <v>1456000</v>
          </cell>
          <cell r="S638">
            <v>13900000</v>
          </cell>
          <cell r="T638">
            <v>695000</v>
          </cell>
          <cell r="U638">
            <v>3158086.6300646532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450000</v>
          </cell>
          <cell r="AA638">
            <v>350000</v>
          </cell>
          <cell r="AB638">
            <v>15000</v>
          </cell>
          <cell r="AC638">
            <v>200000</v>
          </cell>
          <cell r="AD638">
            <v>100000</v>
          </cell>
          <cell r="AE638">
            <v>1069232.997734491</v>
          </cell>
          <cell r="AF638">
            <v>0</v>
          </cell>
          <cell r="AG638">
            <v>0</v>
          </cell>
          <cell r="AH638">
            <v>0</v>
          </cell>
          <cell r="AI638">
            <v>1800000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C639">
            <v>13158</v>
          </cell>
          <cell r="D639" t="str">
            <v>2006 TRANSMISSION STANDARDS PR</v>
          </cell>
          <cell r="E639">
            <v>63798.71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C640">
            <v>13161</v>
          </cell>
          <cell r="D640" t="str">
            <v>WILHAVEN DS INCREASE CAP T2</v>
          </cell>
          <cell r="E640">
            <v>179437.88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C641">
            <v>13177</v>
          </cell>
          <cell r="D641" t="str">
            <v>MODIFY FDR PROTECTIONS GAGE TS</v>
          </cell>
          <cell r="E641">
            <v>155371.62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C642">
            <v>13179</v>
          </cell>
          <cell r="D642" t="str">
            <v>Snelgrove DS T1 Conversion</v>
          </cell>
          <cell r="E642">
            <v>46920.28</v>
          </cell>
          <cell r="F642">
            <v>0</v>
          </cell>
          <cell r="G642">
            <v>0</v>
          </cell>
          <cell r="H642">
            <v>2600</v>
          </cell>
          <cell r="I642">
            <v>750000</v>
          </cell>
          <cell r="J642">
            <v>32162.5</v>
          </cell>
          <cell r="K642">
            <v>70885.277270999999</v>
          </cell>
          <cell r="L642">
            <v>0</v>
          </cell>
          <cell r="M642">
            <v>0</v>
          </cell>
          <cell r="N642">
            <v>42690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80000</v>
          </cell>
          <cell r="T642">
            <v>0</v>
          </cell>
          <cell r="U642">
            <v>38153.732026944897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C643">
            <v>13189</v>
          </cell>
          <cell r="D643" t="str">
            <v>Richview Claireville V75R Term</v>
          </cell>
          <cell r="E643">
            <v>268657.81</v>
          </cell>
          <cell r="F643">
            <v>143052.1</v>
          </cell>
          <cell r="G643">
            <v>1852946.97</v>
          </cell>
          <cell r="H643">
            <v>15690</v>
          </cell>
          <cell r="I643">
            <v>2133443.34</v>
          </cell>
          <cell r="J643">
            <v>331299.90999999997</v>
          </cell>
          <cell r="K643">
            <v>959604.74562950002</v>
          </cell>
          <cell r="L643">
            <v>34714</v>
          </cell>
          <cell r="M643">
            <v>0</v>
          </cell>
          <cell r="N643">
            <v>774370.07</v>
          </cell>
          <cell r="O643">
            <v>0</v>
          </cell>
          <cell r="P643">
            <v>90000</v>
          </cell>
          <cell r="Q643">
            <v>120000</v>
          </cell>
          <cell r="R643">
            <v>6000</v>
          </cell>
          <cell r="S643">
            <v>0</v>
          </cell>
          <cell r="T643">
            <v>0</v>
          </cell>
          <cell r="U643">
            <v>247575.73766558099</v>
          </cell>
          <cell r="V643">
            <v>0</v>
          </cell>
          <cell r="W643">
            <v>0</v>
          </cell>
          <cell r="X643">
            <v>0</v>
          </cell>
          <cell r="Y643">
            <v>150000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C644">
            <v>13194</v>
          </cell>
          <cell r="D644" t="str">
            <v>HON HQ EST 1250MVA PERM INTERC</v>
          </cell>
          <cell r="E644">
            <v>72124003.269999996</v>
          </cell>
          <cell r="F644">
            <v>371221.02</v>
          </cell>
          <cell r="G644">
            <v>-558108.47</v>
          </cell>
          <cell r="H644">
            <v>-71449.14</v>
          </cell>
          <cell r="I644">
            <v>-10235883.609999999</v>
          </cell>
          <cell r="J644">
            <v>-782345.29</v>
          </cell>
          <cell r="K644">
            <v>5748269.6556317303</v>
          </cell>
          <cell r="L644">
            <v>472740.40344508801</v>
          </cell>
          <cell r="M644">
            <v>67892</v>
          </cell>
          <cell r="N644">
            <v>37145746.460000001</v>
          </cell>
          <cell r="O644">
            <v>0</v>
          </cell>
          <cell r="P644">
            <v>220000</v>
          </cell>
          <cell r="Q644">
            <v>1245000</v>
          </cell>
          <cell r="R644">
            <v>195000</v>
          </cell>
          <cell r="S644">
            <v>440000</v>
          </cell>
          <cell r="T644">
            <v>264000</v>
          </cell>
          <cell r="U644">
            <v>731940</v>
          </cell>
          <cell r="V644">
            <v>130083.78599999999</v>
          </cell>
          <cell r="W644">
            <v>0</v>
          </cell>
          <cell r="X644">
            <v>0</v>
          </cell>
          <cell r="Y644">
            <v>4290000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C645">
            <v>13195</v>
          </cell>
          <cell r="D645" t="str">
            <v>Lakehead TS - Replace Syncrhon</v>
          </cell>
          <cell r="E645">
            <v>528020.75</v>
          </cell>
          <cell r="F645">
            <v>40447</v>
          </cell>
          <cell r="G645">
            <v>216800</v>
          </cell>
          <cell r="H645">
            <v>130689.72</v>
          </cell>
          <cell r="I645">
            <v>3730011.38</v>
          </cell>
          <cell r="J645">
            <v>251377.8</v>
          </cell>
          <cell r="K645">
            <v>732352.28767700004</v>
          </cell>
          <cell r="L645">
            <v>192000</v>
          </cell>
          <cell r="M645">
            <v>0</v>
          </cell>
          <cell r="N645">
            <v>288781.93</v>
          </cell>
          <cell r="O645">
            <v>0</v>
          </cell>
          <cell r="P645">
            <v>150000</v>
          </cell>
          <cell r="Q645">
            <v>480000</v>
          </cell>
          <cell r="R645">
            <v>169000</v>
          </cell>
          <cell r="S645">
            <v>10400000</v>
          </cell>
          <cell r="T645">
            <v>290000</v>
          </cell>
          <cell r="U645">
            <v>2457381.0033577923</v>
          </cell>
          <cell r="V645">
            <v>0</v>
          </cell>
          <cell r="W645">
            <v>0</v>
          </cell>
          <cell r="X645">
            <v>0</v>
          </cell>
          <cell r="Y645">
            <v>2625000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C646">
            <v>13198</v>
          </cell>
          <cell r="D646" t="str">
            <v>Free Stnd CT Explosion Proofng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C647">
            <v>13199</v>
          </cell>
          <cell r="D647" t="str">
            <v>Allanburg TS: Upgrades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C648">
            <v>13201</v>
          </cell>
          <cell r="D648" t="str">
            <v>Burlington TS: Mitigate MVA Ra</v>
          </cell>
          <cell r="E648">
            <v>128406.92</v>
          </cell>
          <cell r="F648">
            <v>602</v>
          </cell>
          <cell r="G648">
            <v>0</v>
          </cell>
          <cell r="H648">
            <v>23777.95</v>
          </cell>
          <cell r="I648">
            <v>992988</v>
          </cell>
          <cell r="J648">
            <v>146743.63</v>
          </cell>
          <cell r="K648">
            <v>200602.39900650003</v>
          </cell>
          <cell r="L648">
            <v>718000</v>
          </cell>
          <cell r="M648">
            <v>0</v>
          </cell>
          <cell r="N648">
            <v>120996.5</v>
          </cell>
          <cell r="O648">
            <v>0</v>
          </cell>
          <cell r="P648">
            <v>780000</v>
          </cell>
          <cell r="Q648">
            <v>1270000</v>
          </cell>
          <cell r="R648">
            <v>19000</v>
          </cell>
          <cell r="S648">
            <v>1650000</v>
          </cell>
          <cell r="T648">
            <v>98000</v>
          </cell>
          <cell r="U648">
            <v>673096.56055661396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300000</v>
          </cell>
          <cell r="AA648">
            <v>950000</v>
          </cell>
          <cell r="AB648">
            <v>13000</v>
          </cell>
          <cell r="AC648">
            <v>1050000</v>
          </cell>
          <cell r="AD648">
            <v>96000</v>
          </cell>
          <cell r="AE648">
            <v>781293.84928679303</v>
          </cell>
          <cell r="AF648">
            <v>0</v>
          </cell>
          <cell r="AG648">
            <v>0</v>
          </cell>
          <cell r="AH648">
            <v>0</v>
          </cell>
          <cell r="AI648">
            <v>760000</v>
          </cell>
          <cell r="AJ648">
            <v>0</v>
          </cell>
          <cell r="AK648">
            <v>0</v>
          </cell>
          <cell r="AL648">
            <v>6000</v>
          </cell>
          <cell r="AM648">
            <v>0</v>
          </cell>
          <cell r="AN648">
            <v>55000</v>
          </cell>
          <cell r="AO648">
            <v>7930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C649">
            <v>13202</v>
          </cell>
          <cell r="D649" t="str">
            <v>Wood Pole Program 2007</v>
          </cell>
          <cell r="E649">
            <v>10723003.15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C650">
            <v>13203</v>
          </cell>
          <cell r="D650" t="str">
            <v>Wood Pole Program 2008</v>
          </cell>
          <cell r="E650">
            <v>2333278.73</v>
          </cell>
          <cell r="F650">
            <v>0</v>
          </cell>
          <cell r="G650">
            <v>5701096.02999999</v>
          </cell>
          <cell r="H650">
            <v>62625</v>
          </cell>
          <cell r="I650">
            <v>908814.26</v>
          </cell>
          <cell r="J650">
            <v>231498.09</v>
          </cell>
          <cell r="K650">
            <v>1643682.263382189</v>
          </cell>
          <cell r="L650">
            <v>1216431.03508014</v>
          </cell>
          <cell r="M650">
            <v>0</v>
          </cell>
          <cell r="N650">
            <v>1886750.29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C651">
            <v>13205</v>
          </cell>
          <cell r="D651" t="str">
            <v>2007 DUPLEX PUMPING PLANT RPLC</v>
          </cell>
          <cell r="E651">
            <v>78113.070000000007</v>
          </cell>
          <cell r="F651">
            <v>12000</v>
          </cell>
          <cell r="G651">
            <v>77000</v>
          </cell>
          <cell r="H651">
            <v>8123</v>
          </cell>
          <cell r="I651">
            <v>1106615.45</v>
          </cell>
          <cell r="J651">
            <v>43634.5</v>
          </cell>
          <cell r="K651">
            <v>207027.5859075</v>
          </cell>
          <cell r="L651">
            <v>0</v>
          </cell>
          <cell r="M651">
            <v>0</v>
          </cell>
          <cell r="N651">
            <v>24664.76</v>
          </cell>
          <cell r="O651">
            <v>60000</v>
          </cell>
          <cell r="P651">
            <v>0</v>
          </cell>
          <cell r="Q651">
            <v>0</v>
          </cell>
          <cell r="R651">
            <v>0</v>
          </cell>
          <cell r="S651">
            <v>370000</v>
          </cell>
          <cell r="T651">
            <v>0</v>
          </cell>
          <cell r="U651">
            <v>40700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C652">
            <v>13207</v>
          </cell>
          <cell r="D652" t="str">
            <v>A5RK HV UG Cable Replace 2008</v>
          </cell>
          <cell r="E652">
            <v>16614.939999999999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737.55841299999997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1107.0893987493901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1177.7217023896101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1233.22303748793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1352.41050934543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1417.82376729003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C653">
            <v>13210</v>
          </cell>
          <cell r="D653" t="str">
            <v>Riverdale PumpPlant Upgrade</v>
          </cell>
          <cell r="E653">
            <v>5239.3500000000004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73.088932499999999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338.93360389349999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360.55756782190502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377.54921054472698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414.03825959645599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434.06442124394999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C654">
            <v>13214</v>
          </cell>
          <cell r="D654" t="str">
            <v>Port Hope Conduct Replace</v>
          </cell>
          <cell r="E654">
            <v>42300.17</v>
          </cell>
          <cell r="F654">
            <v>0</v>
          </cell>
          <cell r="G654">
            <v>0</v>
          </cell>
          <cell r="H654">
            <v>51.99</v>
          </cell>
          <cell r="I654">
            <v>0</v>
          </cell>
          <cell r="J654">
            <v>94.05</v>
          </cell>
          <cell r="K654">
            <v>9600.3675094999999</v>
          </cell>
          <cell r="L654">
            <v>0</v>
          </cell>
          <cell r="M654">
            <v>0</v>
          </cell>
          <cell r="N654">
            <v>52960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C655">
            <v>13215</v>
          </cell>
          <cell r="D655" t="str">
            <v>ParkwayMarkham Fibre Optic Con</v>
          </cell>
          <cell r="E655">
            <v>375734.8</v>
          </cell>
          <cell r="F655">
            <v>118367.2</v>
          </cell>
          <cell r="G655">
            <v>0</v>
          </cell>
          <cell r="H655">
            <v>0</v>
          </cell>
          <cell r="I655">
            <v>0</v>
          </cell>
          <cell r="J655">
            <v>21310.75</v>
          </cell>
          <cell r="K655">
            <v>40949.25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C656">
            <v>13218</v>
          </cell>
          <cell r="D656" t="str">
            <v>2007 Y GUY TWR MODIFY &amp; REFURB</v>
          </cell>
          <cell r="E656">
            <v>771043.51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C657">
            <v>13222</v>
          </cell>
          <cell r="D657" t="str">
            <v>2007 ANCHOR &amp; FOUNDATION RPLC</v>
          </cell>
          <cell r="E657">
            <v>1475377.3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C658">
            <v>13223</v>
          </cell>
          <cell r="D658" t="str">
            <v>Burlington B5G Refurb</v>
          </cell>
          <cell r="E658">
            <v>455697.34</v>
          </cell>
          <cell r="F658">
            <v>0</v>
          </cell>
          <cell r="G658">
            <v>165784.49</v>
          </cell>
          <cell r="H658">
            <v>3325</v>
          </cell>
          <cell r="I658">
            <v>226.8</v>
          </cell>
          <cell r="J658">
            <v>0</v>
          </cell>
          <cell r="K658">
            <v>28779.68</v>
          </cell>
          <cell r="L658">
            <v>50000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C659">
            <v>13224</v>
          </cell>
          <cell r="D659" t="str">
            <v>2008 IDLE LINE REMOVAL</v>
          </cell>
          <cell r="E659">
            <v>-2.2737367544323201E-13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-3.1718627724330901E-15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-1.4506440493278201E-14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-1.4506440493278201E-14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-1.42790668178349E-14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-1.4733814168721399E-14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-1.4506440493278201E-14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C660">
            <v>13225</v>
          </cell>
          <cell r="D660" t="str">
            <v>Cathodic Protect Upgrade 2008</v>
          </cell>
          <cell r="E660">
            <v>21452.400000000001</v>
          </cell>
          <cell r="F660">
            <v>18333.310000000001</v>
          </cell>
          <cell r="G660">
            <v>8.3699999999999992</v>
          </cell>
          <cell r="H660">
            <v>10145.67</v>
          </cell>
          <cell r="I660">
            <v>143865.76</v>
          </cell>
          <cell r="J660">
            <v>2096.66</v>
          </cell>
          <cell r="K660">
            <v>31232.755727</v>
          </cell>
          <cell r="L660">
            <v>0</v>
          </cell>
          <cell r="M660">
            <v>0</v>
          </cell>
          <cell r="N660">
            <v>16473.5</v>
          </cell>
          <cell r="O660">
            <v>0</v>
          </cell>
          <cell r="P660">
            <v>80000</v>
          </cell>
          <cell r="Q660">
            <v>0</v>
          </cell>
          <cell r="R660">
            <v>12000</v>
          </cell>
          <cell r="S660">
            <v>25000</v>
          </cell>
          <cell r="T660">
            <v>5000</v>
          </cell>
          <cell r="U660">
            <v>23168.111280691279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C661">
            <v>13226</v>
          </cell>
          <cell r="D661" t="str">
            <v>Cathodic Protect Upgrade 2007</v>
          </cell>
          <cell r="E661">
            <v>47527.72</v>
          </cell>
          <cell r="F661">
            <v>0</v>
          </cell>
          <cell r="G661">
            <v>18.48</v>
          </cell>
          <cell r="H661">
            <v>10135.23</v>
          </cell>
          <cell r="I661">
            <v>138000</v>
          </cell>
          <cell r="J661">
            <v>155.11000000000001</v>
          </cell>
          <cell r="K661">
            <v>24929.259781500001</v>
          </cell>
          <cell r="L661">
            <v>0</v>
          </cell>
          <cell r="M661">
            <v>0</v>
          </cell>
          <cell r="N661">
            <v>10971</v>
          </cell>
          <cell r="O661">
            <v>0</v>
          </cell>
          <cell r="P661">
            <v>80000</v>
          </cell>
          <cell r="Q661">
            <v>0</v>
          </cell>
          <cell r="R661">
            <v>12000</v>
          </cell>
          <cell r="S661">
            <v>25000</v>
          </cell>
          <cell r="T661">
            <v>5000</v>
          </cell>
          <cell r="U661">
            <v>22376.301413029862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C662">
            <v>13236</v>
          </cell>
          <cell r="D662" t="str">
            <v>PCB Other Waste Management 07</v>
          </cell>
          <cell r="E662">
            <v>3061817.69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C663">
            <v>13238</v>
          </cell>
          <cell r="D663" t="str">
            <v>Freeport Jct Switch Replace</v>
          </cell>
          <cell r="E663">
            <v>770848.03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C664">
            <v>13239</v>
          </cell>
          <cell r="D664" t="str">
            <v>NRC J3 Feeder Egress Upgrade</v>
          </cell>
          <cell r="E664">
            <v>34930.879999999997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C665">
            <v>13242</v>
          </cell>
          <cell r="D665" t="str">
            <v>TL Substandard Clearnc Corr 07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C666">
            <v>13249</v>
          </cell>
          <cell r="D666" t="str">
            <v>Imperial Oil CTS Provide 2nd</v>
          </cell>
          <cell r="E666">
            <v>9162.48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C667">
            <v>13251</v>
          </cell>
          <cell r="D667" t="str">
            <v>Hydro Ottawa Trail Rd Connect</v>
          </cell>
          <cell r="E667">
            <v>452366.23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C668">
            <v>13262</v>
          </cell>
          <cell r="D668" t="str">
            <v>Essa 500 kV lines Upgrade</v>
          </cell>
          <cell r="E668">
            <v>13386.37</v>
          </cell>
          <cell r="F668">
            <v>0</v>
          </cell>
          <cell r="G668">
            <v>2580.8200000000002</v>
          </cell>
          <cell r="H668">
            <v>5430</v>
          </cell>
          <cell r="I668">
            <v>0</v>
          </cell>
          <cell r="J668">
            <v>4791</v>
          </cell>
          <cell r="K668">
            <v>11234.6771575</v>
          </cell>
          <cell r="L668">
            <v>0</v>
          </cell>
          <cell r="M668">
            <v>0</v>
          </cell>
          <cell r="N668">
            <v>58032.46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C669">
            <v>13263</v>
          </cell>
          <cell r="D669" t="str">
            <v>08 LV Cap Bank Replace Prgm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C670">
            <v>13264</v>
          </cell>
          <cell r="D670" t="str">
            <v>HV CAP BANK REPLACEMENT</v>
          </cell>
          <cell r="E670">
            <v>2743.9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38.277405000000002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177.50291843900001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188.827604635407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197.72629788307299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216.835977842044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227.323879002409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C671">
            <v>13267</v>
          </cell>
          <cell r="D671" t="str">
            <v>Roads Bridges Inspection</v>
          </cell>
          <cell r="E671">
            <v>34749.519999999997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317000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C672">
            <v>13268</v>
          </cell>
          <cell r="D672" t="str">
            <v>2007 - 2008 Stations Civil</v>
          </cell>
          <cell r="E672">
            <v>1848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C673">
            <v>13269</v>
          </cell>
          <cell r="D673" t="str">
            <v>2007-2008 MINOR DRAINAGE</v>
          </cell>
          <cell r="E673">
            <v>368024.74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C674">
            <v>13270</v>
          </cell>
          <cell r="D674" t="str">
            <v>2007-2008 FOOTINGS &amp; FOUNDATIO</v>
          </cell>
          <cell r="E674">
            <v>284457.88</v>
          </cell>
          <cell r="F674">
            <v>0</v>
          </cell>
          <cell r="G674">
            <v>-2076.23</v>
          </cell>
          <cell r="H674">
            <v>420</v>
          </cell>
          <cell r="I674">
            <v>1293.8900000000001</v>
          </cell>
          <cell r="J674">
            <v>0</v>
          </cell>
          <cell r="K674">
            <v>5862.85</v>
          </cell>
          <cell r="L674">
            <v>29300.07</v>
          </cell>
          <cell r="M674">
            <v>0</v>
          </cell>
          <cell r="N674">
            <v>3042.3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C675">
            <v>13271</v>
          </cell>
          <cell r="D675" t="str">
            <v>2007-2008 ROAD &amp; SITE IMPROVEM</v>
          </cell>
          <cell r="E675">
            <v>5301.11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36.049999999999997</v>
          </cell>
          <cell r="L675">
            <v>0</v>
          </cell>
          <cell r="M675">
            <v>0</v>
          </cell>
          <cell r="N675">
            <v>285.27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C676">
            <v>13272</v>
          </cell>
          <cell r="D676" t="str">
            <v>MANBY TS MJR DRAINAGE IMPROVEM</v>
          </cell>
          <cell r="E676">
            <v>1018919.99</v>
          </cell>
          <cell r="F676">
            <v>0</v>
          </cell>
          <cell r="G676">
            <v>34548.5</v>
          </cell>
          <cell r="H676">
            <v>6330.2</v>
          </cell>
          <cell r="I676">
            <v>0</v>
          </cell>
          <cell r="J676">
            <v>26293</v>
          </cell>
          <cell r="K676">
            <v>69109.077037499999</v>
          </cell>
          <cell r="L676">
            <v>0</v>
          </cell>
          <cell r="M676">
            <v>0</v>
          </cell>
          <cell r="N676">
            <v>14920.33</v>
          </cell>
          <cell r="O676">
            <v>0</v>
          </cell>
          <cell r="P676">
            <v>0</v>
          </cell>
          <cell r="Q676">
            <v>1140000</v>
          </cell>
          <cell r="R676">
            <v>9500</v>
          </cell>
          <cell r="S676">
            <v>1295000</v>
          </cell>
          <cell r="T676">
            <v>48800</v>
          </cell>
          <cell r="U676">
            <v>274263</v>
          </cell>
          <cell r="V676">
            <v>0</v>
          </cell>
          <cell r="W676">
            <v>325000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C677">
            <v>13273</v>
          </cell>
          <cell r="D677" t="str">
            <v>Wiltshire TS - Major Drainage</v>
          </cell>
          <cell r="E677">
            <v>6889.29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96.105595500000007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445.6682389929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474.101872640647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496.444406407987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544.42433535749103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570.75699783975699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C678">
            <v>13276</v>
          </cell>
          <cell r="D678" t="str">
            <v>Grounding Upgrades 20072008</v>
          </cell>
          <cell r="E678">
            <v>1186192.05</v>
          </cell>
          <cell r="F678">
            <v>0</v>
          </cell>
          <cell r="G678">
            <v>753919.16</v>
          </cell>
          <cell r="H678">
            <v>12000</v>
          </cell>
          <cell r="I678">
            <v>282629.95</v>
          </cell>
          <cell r="J678">
            <v>57777.62</v>
          </cell>
          <cell r="K678">
            <v>309106.0768865</v>
          </cell>
          <cell r="L678">
            <v>0</v>
          </cell>
          <cell r="M678">
            <v>0</v>
          </cell>
          <cell r="N678">
            <v>451096.51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C679">
            <v>13280</v>
          </cell>
          <cell r="D679" t="str">
            <v>Merivale TS HVAC System Replac</v>
          </cell>
          <cell r="E679">
            <v>-552.51000000000204</v>
          </cell>
          <cell r="F679">
            <v>0</v>
          </cell>
          <cell r="G679">
            <v>0</v>
          </cell>
          <cell r="H679">
            <v>1074</v>
          </cell>
          <cell r="I679">
            <v>0</v>
          </cell>
          <cell r="J679">
            <v>13383</v>
          </cell>
          <cell r="K679">
            <v>6630.0423274999994</v>
          </cell>
          <cell r="L679">
            <v>4127.78</v>
          </cell>
          <cell r="M679">
            <v>0</v>
          </cell>
          <cell r="N679">
            <v>21430.5</v>
          </cell>
          <cell r="O679">
            <v>0</v>
          </cell>
          <cell r="P679">
            <v>10250</v>
          </cell>
          <cell r="Q679">
            <v>144800</v>
          </cell>
          <cell r="R679">
            <v>13000</v>
          </cell>
          <cell r="S679">
            <v>226440</v>
          </cell>
          <cell r="T679">
            <v>14500</v>
          </cell>
          <cell r="U679">
            <v>50307.4</v>
          </cell>
          <cell r="V679">
            <v>0</v>
          </cell>
          <cell r="W679">
            <v>0</v>
          </cell>
          <cell r="X679">
            <v>0</v>
          </cell>
          <cell r="Y679">
            <v>48350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C680">
            <v>13281</v>
          </cell>
          <cell r="D680" t="str">
            <v>Cherrywood HVAC Upgrades 08</v>
          </cell>
          <cell r="E680">
            <v>31802.07</v>
          </cell>
          <cell r="F680">
            <v>0</v>
          </cell>
          <cell r="G680">
            <v>20000</v>
          </cell>
          <cell r="H680">
            <v>6000</v>
          </cell>
          <cell r="I680">
            <v>100000</v>
          </cell>
          <cell r="J680">
            <v>30519</v>
          </cell>
          <cell r="K680">
            <v>26898.8261575</v>
          </cell>
          <cell r="L680">
            <v>52000</v>
          </cell>
          <cell r="M680">
            <v>0</v>
          </cell>
          <cell r="N680">
            <v>26414.799999999999</v>
          </cell>
          <cell r="O680">
            <v>0</v>
          </cell>
          <cell r="P680">
            <v>30000</v>
          </cell>
          <cell r="Q680">
            <v>40000</v>
          </cell>
          <cell r="R680">
            <v>4000</v>
          </cell>
          <cell r="S680">
            <v>100000</v>
          </cell>
          <cell r="T680">
            <v>0</v>
          </cell>
          <cell r="U680">
            <v>31384.804435808081</v>
          </cell>
          <cell r="V680">
            <v>0</v>
          </cell>
          <cell r="W680">
            <v>0</v>
          </cell>
          <cell r="X680">
            <v>0</v>
          </cell>
          <cell r="Y680">
            <v>91000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C681">
            <v>13283</v>
          </cell>
          <cell r="D681" t="str">
            <v>Install Animal Deterrent Fence</v>
          </cell>
          <cell r="E681">
            <v>133024.76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C682">
            <v>13289</v>
          </cell>
          <cell r="D682" t="str">
            <v>2007 Fire Deluge Upgrades</v>
          </cell>
          <cell r="E682">
            <v>9127.02</v>
          </cell>
          <cell r="F682">
            <v>8650</v>
          </cell>
          <cell r="G682">
            <v>66610</v>
          </cell>
          <cell r="H682">
            <v>6289.5</v>
          </cell>
          <cell r="I682">
            <v>398890</v>
          </cell>
          <cell r="J682">
            <v>13693</v>
          </cell>
          <cell r="K682">
            <v>69565.600000000006</v>
          </cell>
          <cell r="L682">
            <v>0</v>
          </cell>
          <cell r="M682">
            <v>0</v>
          </cell>
          <cell r="N682">
            <v>166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C683">
            <v>13290</v>
          </cell>
          <cell r="D683" t="str">
            <v>2008 Fire Deluge Upgrades</v>
          </cell>
          <cell r="E683">
            <v>2757.27</v>
          </cell>
          <cell r="F683">
            <v>0</v>
          </cell>
          <cell r="G683">
            <v>22825</v>
          </cell>
          <cell r="H683">
            <v>26553.82</v>
          </cell>
          <cell r="I683">
            <v>0</v>
          </cell>
          <cell r="J683">
            <v>0</v>
          </cell>
          <cell r="K683">
            <v>10383.194869999999</v>
          </cell>
          <cell r="L683">
            <v>0</v>
          </cell>
          <cell r="M683">
            <v>0</v>
          </cell>
          <cell r="N683">
            <v>79380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9053.1743747060009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9630.7668998122408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10084.6266018757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11059.276857966301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11594.1908687581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C684">
            <v>13291</v>
          </cell>
          <cell r="D684" t="str">
            <v>Woodstock Auto Station &amp; Line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C685">
            <v>13298</v>
          </cell>
          <cell r="D685" t="str">
            <v>Ripley 76 MW windfarm to B22/2</v>
          </cell>
          <cell r="E685">
            <v>2385.4699999999998</v>
          </cell>
          <cell r="F685">
            <v>12242.9</v>
          </cell>
          <cell r="G685">
            <v>5013.24</v>
          </cell>
          <cell r="H685">
            <v>375</v>
          </cell>
          <cell r="I685">
            <v>-6339.38</v>
          </cell>
          <cell r="J685">
            <v>3710</v>
          </cell>
          <cell r="K685">
            <v>813.23965350000003</v>
          </cell>
          <cell r="L685">
            <v>0</v>
          </cell>
          <cell r="M685">
            <v>14953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-3893.0881441066799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-4141.46716770072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-4336.6380273416398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-4755.7616628300002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-4985.78787323292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C686">
            <v>13299</v>
          </cell>
          <cell r="D686" t="str">
            <v>NOD Work Program ECS</v>
          </cell>
          <cell r="E686">
            <v>288970.59999999998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C687">
            <v>13301</v>
          </cell>
          <cell r="D687" t="str">
            <v>Nanticoke MVAR SVC Add</v>
          </cell>
          <cell r="E687">
            <v>25056.13</v>
          </cell>
          <cell r="F687">
            <v>0</v>
          </cell>
          <cell r="G687">
            <v>0</v>
          </cell>
          <cell r="H687">
            <v>1560</v>
          </cell>
          <cell r="I687">
            <v>0</v>
          </cell>
          <cell r="J687">
            <v>18465.57</v>
          </cell>
          <cell r="K687">
            <v>6108.9072759999999</v>
          </cell>
          <cell r="L687">
            <v>0</v>
          </cell>
          <cell r="M687">
            <v>0</v>
          </cell>
          <cell r="N687">
            <v>5088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3590.5751442087899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3819.6538384093201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3999.6589170412199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4386.2144873827201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4598.3664765020803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C688">
            <v>13302</v>
          </cell>
          <cell r="D688" t="str">
            <v>Install Generation rejection</v>
          </cell>
          <cell r="E688">
            <v>46382.44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C689">
            <v>13304</v>
          </cell>
          <cell r="D689" t="str">
            <v>Supply to Central Toronto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C690">
            <v>13309</v>
          </cell>
          <cell r="D690" t="str">
            <v>Melancthon Wind Connect B5V</v>
          </cell>
          <cell r="E690">
            <v>-2005.76000000001</v>
          </cell>
          <cell r="F690">
            <v>283.2</v>
          </cell>
          <cell r="G690">
            <v>36704.54</v>
          </cell>
          <cell r="H690">
            <v>1320</v>
          </cell>
          <cell r="I690">
            <v>24555.63</v>
          </cell>
          <cell r="J690">
            <v>42068.28</v>
          </cell>
          <cell r="K690">
            <v>47701.23</v>
          </cell>
          <cell r="L690">
            <v>0</v>
          </cell>
          <cell r="M690">
            <v>129405</v>
          </cell>
          <cell r="N690">
            <v>140136.44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C691">
            <v>13310</v>
          </cell>
          <cell r="D691" t="str">
            <v>Enbridge Wind Power Connect</v>
          </cell>
          <cell r="E691">
            <v>5083.6899999999396</v>
          </cell>
          <cell r="F691">
            <v>123680.38</v>
          </cell>
          <cell r="G691">
            <v>171375.69</v>
          </cell>
          <cell r="H691">
            <v>10133.129999999999</v>
          </cell>
          <cell r="I691">
            <v>158614.94</v>
          </cell>
          <cell r="J691">
            <v>79792.77</v>
          </cell>
          <cell r="K691">
            <v>104067.26</v>
          </cell>
          <cell r="L691">
            <v>0</v>
          </cell>
          <cell r="M691">
            <v>798894</v>
          </cell>
          <cell r="N691">
            <v>138090.51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C692">
            <v>13314</v>
          </cell>
          <cell r="D692" t="str">
            <v>Burlington Bus Tie Replacement</v>
          </cell>
          <cell r="E692">
            <v>0</v>
          </cell>
          <cell r="F692">
            <v>5000</v>
          </cell>
          <cell r="G692">
            <v>300000</v>
          </cell>
          <cell r="H692">
            <v>19136.75</v>
          </cell>
          <cell r="I692">
            <v>29000</v>
          </cell>
          <cell r="J692">
            <v>13000</v>
          </cell>
          <cell r="K692">
            <v>57396.008057500003</v>
          </cell>
          <cell r="L692">
            <v>23000</v>
          </cell>
          <cell r="M692">
            <v>0</v>
          </cell>
          <cell r="N692">
            <v>0</v>
          </cell>
          <cell r="O692">
            <v>32500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5000</v>
          </cell>
          <cell r="U692">
            <v>550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C693">
            <v>13315</v>
          </cell>
          <cell r="D693" t="str">
            <v>Bruce Special Protect System M</v>
          </cell>
          <cell r="E693">
            <v>92440.59</v>
          </cell>
          <cell r="F693">
            <v>0</v>
          </cell>
          <cell r="G693">
            <v>0</v>
          </cell>
          <cell r="H693">
            <v>46466.95</v>
          </cell>
          <cell r="I693">
            <v>0</v>
          </cell>
          <cell r="J693">
            <v>49471.15</v>
          </cell>
          <cell r="K693">
            <v>28779.4994955</v>
          </cell>
          <cell r="L693">
            <v>0</v>
          </cell>
          <cell r="M693">
            <v>0</v>
          </cell>
          <cell r="N693">
            <v>50430.400000000001</v>
          </cell>
          <cell r="O693">
            <v>0</v>
          </cell>
          <cell r="P693">
            <v>360000</v>
          </cell>
          <cell r="Q693">
            <v>255000</v>
          </cell>
          <cell r="R693">
            <v>200000</v>
          </cell>
          <cell r="S693">
            <v>1455000</v>
          </cell>
          <cell r="T693">
            <v>1530000</v>
          </cell>
          <cell r="U693">
            <v>580435.92000981304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370000</v>
          </cell>
          <cell r="AA693">
            <v>299000</v>
          </cell>
          <cell r="AB693">
            <v>150000</v>
          </cell>
          <cell r="AC693">
            <v>60000</v>
          </cell>
          <cell r="AD693">
            <v>500000</v>
          </cell>
          <cell r="AE693">
            <v>337603.83554434904</v>
          </cell>
          <cell r="AF693">
            <v>0</v>
          </cell>
          <cell r="AG693">
            <v>0</v>
          </cell>
          <cell r="AH693">
            <v>0</v>
          </cell>
          <cell r="AI693">
            <v>700000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C694">
            <v>13319</v>
          </cell>
          <cell r="D694" t="str">
            <v>2007 &amp; 2008 Station Cable &amp; Po</v>
          </cell>
          <cell r="E694">
            <v>30871.8299999999</v>
          </cell>
          <cell r="F694">
            <v>10000</v>
          </cell>
          <cell r="G694">
            <v>55000</v>
          </cell>
          <cell r="H694">
            <v>16522</v>
          </cell>
          <cell r="I694">
            <v>79163.45</v>
          </cell>
          <cell r="J694">
            <v>19783.75</v>
          </cell>
          <cell r="K694">
            <v>40718.503105999996</v>
          </cell>
          <cell r="L694">
            <v>10292.200000000001</v>
          </cell>
          <cell r="M694">
            <v>0</v>
          </cell>
          <cell r="N694">
            <v>73762.92</v>
          </cell>
          <cell r="O694">
            <v>0</v>
          </cell>
          <cell r="P694">
            <v>10000</v>
          </cell>
          <cell r="Q694">
            <v>51000</v>
          </cell>
          <cell r="R694">
            <v>8000</v>
          </cell>
          <cell r="S694">
            <v>80000</v>
          </cell>
          <cell r="T694">
            <v>10000</v>
          </cell>
          <cell r="U694">
            <v>26237.490249441922</v>
          </cell>
          <cell r="V694">
            <v>0</v>
          </cell>
          <cell r="W694">
            <v>0</v>
          </cell>
          <cell r="X694">
            <v>0</v>
          </cell>
          <cell r="Y694">
            <v>19000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C695">
            <v>13320</v>
          </cell>
          <cell r="D695" t="str">
            <v>2008 Anchor &amp; Foundation Replc</v>
          </cell>
          <cell r="E695">
            <v>22875.58</v>
          </cell>
          <cell r="F695">
            <v>0</v>
          </cell>
          <cell r="G695">
            <v>249941.54</v>
          </cell>
          <cell r="H695">
            <v>5000</v>
          </cell>
          <cell r="I695">
            <v>27235.09</v>
          </cell>
          <cell r="J695">
            <v>12339</v>
          </cell>
          <cell r="K695">
            <v>101551.192033</v>
          </cell>
          <cell r="L695">
            <v>0</v>
          </cell>
          <cell r="M695">
            <v>0</v>
          </cell>
          <cell r="N695">
            <v>260388.58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C696">
            <v>13321</v>
          </cell>
          <cell r="D696" t="str">
            <v>2006 Real Estate Budget-Estima</v>
          </cell>
          <cell r="E696">
            <v>42783.05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C697">
            <v>13322</v>
          </cell>
          <cell r="D697" t="str">
            <v>TX Line Replacement 2008</v>
          </cell>
          <cell r="E697">
            <v>-83.040000000000902</v>
          </cell>
          <cell r="F697">
            <v>0</v>
          </cell>
          <cell r="G697">
            <v>0</v>
          </cell>
          <cell r="H697">
            <v>525</v>
          </cell>
          <cell r="I697">
            <v>0</v>
          </cell>
          <cell r="J697">
            <v>0</v>
          </cell>
          <cell r="K697">
            <v>68.25</v>
          </cell>
          <cell r="L697">
            <v>510.21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C698">
            <v>13327</v>
          </cell>
          <cell r="D698" t="str">
            <v>Load Center Generator Purchase</v>
          </cell>
          <cell r="E698">
            <v>14242.82</v>
          </cell>
          <cell r="F698">
            <v>0</v>
          </cell>
          <cell r="G698">
            <v>0</v>
          </cell>
          <cell r="H698">
            <v>87.24</v>
          </cell>
          <cell r="I698">
            <v>0</v>
          </cell>
          <cell r="J698">
            <v>20019.52</v>
          </cell>
          <cell r="K698">
            <v>3582.8957215</v>
          </cell>
          <cell r="L698">
            <v>0</v>
          </cell>
          <cell r="M698">
            <v>0</v>
          </cell>
          <cell r="N698">
            <v>1946.5</v>
          </cell>
          <cell r="O698">
            <v>0</v>
          </cell>
          <cell r="P698">
            <v>20000</v>
          </cell>
          <cell r="Q698">
            <v>25000</v>
          </cell>
          <cell r="R698">
            <v>0</v>
          </cell>
          <cell r="S698">
            <v>100000</v>
          </cell>
          <cell r="T698">
            <v>30000</v>
          </cell>
          <cell r="U698">
            <v>20522.13932551584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C699">
            <v>13331</v>
          </cell>
          <cell r="D699" t="str">
            <v>Fire Detection Upgades 2007</v>
          </cell>
          <cell r="E699">
            <v>74915.58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3325.112341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4991.7561713557998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5310.2302150882997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5560.4802240834797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6097.8847000589803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6392.8265849712197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C700">
            <v>13332</v>
          </cell>
          <cell r="D700" t="str">
            <v>Fire Detection Upgrades 08</v>
          </cell>
          <cell r="E700">
            <v>3512.65</v>
          </cell>
          <cell r="F700">
            <v>0</v>
          </cell>
          <cell r="G700">
            <v>0</v>
          </cell>
          <cell r="H700">
            <v>7457.5</v>
          </cell>
          <cell r="I700">
            <v>0</v>
          </cell>
          <cell r="J700">
            <v>388.4</v>
          </cell>
          <cell r="K700">
            <v>1499.1280870000001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820.31986195059994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872.65626914304801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913.78108489628096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1002.09540763374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1050.5646593377901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C701">
            <v>13333</v>
          </cell>
          <cell r="D701" t="str">
            <v>NOD Technical support ECS</v>
          </cell>
          <cell r="E701">
            <v>199.99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C702">
            <v>13334</v>
          </cell>
          <cell r="D702" t="str">
            <v>DC remote trip replacement</v>
          </cell>
          <cell r="E702">
            <v>332724.92</v>
          </cell>
          <cell r="F702">
            <v>32721.8</v>
          </cell>
          <cell r="G702">
            <v>10800</v>
          </cell>
          <cell r="H702">
            <v>2730</v>
          </cell>
          <cell r="I702">
            <v>-53792.3</v>
          </cell>
          <cell r="J702">
            <v>47450.7</v>
          </cell>
          <cell r="K702">
            <v>22762.28</v>
          </cell>
          <cell r="L702">
            <v>0</v>
          </cell>
          <cell r="M702">
            <v>0</v>
          </cell>
          <cell r="N702">
            <v>56814.26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C703">
            <v>13336</v>
          </cell>
          <cell r="D703" t="str">
            <v>Protection Replace phase 9</v>
          </cell>
          <cell r="E703">
            <v>1070911.6399999999</v>
          </cell>
          <cell r="F703">
            <v>112341.1</v>
          </cell>
          <cell r="G703">
            <v>25781.4</v>
          </cell>
          <cell r="H703">
            <v>25278</v>
          </cell>
          <cell r="I703">
            <v>1111433.2</v>
          </cell>
          <cell r="J703">
            <v>12209.4</v>
          </cell>
          <cell r="K703">
            <v>210227.99</v>
          </cell>
          <cell r="L703">
            <v>0</v>
          </cell>
          <cell r="M703">
            <v>0</v>
          </cell>
          <cell r="N703">
            <v>6706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C704">
            <v>13337</v>
          </cell>
          <cell r="D704" t="str">
            <v>Protection Relace Phase 10</v>
          </cell>
          <cell r="E704">
            <v>610827.93999999994</v>
          </cell>
          <cell r="F704">
            <v>331366.3</v>
          </cell>
          <cell r="G704">
            <v>334045.96999999997</v>
          </cell>
          <cell r="H704">
            <v>467348.8</v>
          </cell>
          <cell r="I704">
            <v>110000</v>
          </cell>
          <cell r="J704">
            <v>320582.82</v>
          </cell>
          <cell r="K704">
            <v>260598.4540655897</v>
          </cell>
          <cell r="L704">
            <v>59211.313108549999</v>
          </cell>
          <cell r="M704">
            <v>0</v>
          </cell>
          <cell r="N704">
            <v>1113</v>
          </cell>
          <cell r="O704">
            <v>0</v>
          </cell>
          <cell r="P704">
            <v>2072000</v>
          </cell>
          <cell r="Q704">
            <v>560000</v>
          </cell>
          <cell r="R704">
            <v>96000</v>
          </cell>
          <cell r="S704">
            <v>1400000</v>
          </cell>
          <cell r="T704">
            <v>1456000</v>
          </cell>
          <cell r="U704">
            <v>885689.45150535204</v>
          </cell>
          <cell r="V704">
            <v>125340.937830447</v>
          </cell>
          <cell r="W704">
            <v>0</v>
          </cell>
          <cell r="X704">
            <v>0</v>
          </cell>
          <cell r="Y704">
            <v>0</v>
          </cell>
          <cell r="Z704">
            <v>1998000</v>
          </cell>
          <cell r="AA704">
            <v>540000</v>
          </cell>
          <cell r="AB704">
            <v>96000</v>
          </cell>
          <cell r="AC704">
            <v>1350000</v>
          </cell>
          <cell r="AD704">
            <v>1404000</v>
          </cell>
          <cell r="AE704">
            <v>1114457.90567157</v>
          </cell>
          <cell r="AF704">
            <v>131941.39585937801</v>
          </cell>
          <cell r="AG704">
            <v>0</v>
          </cell>
          <cell r="AH704">
            <v>0</v>
          </cell>
          <cell r="AI704">
            <v>0</v>
          </cell>
          <cell r="AJ704">
            <v>1998000</v>
          </cell>
          <cell r="AK704">
            <v>540000</v>
          </cell>
          <cell r="AL704">
            <v>96000</v>
          </cell>
          <cell r="AM704">
            <v>1350000</v>
          </cell>
          <cell r="AN704">
            <v>1404000</v>
          </cell>
          <cell r="AO704">
            <v>1458024.3142291619</v>
          </cell>
          <cell r="AP704">
            <v>136221.95105860999</v>
          </cell>
          <cell r="AQ704">
            <v>0</v>
          </cell>
          <cell r="AR704">
            <v>0</v>
          </cell>
          <cell r="AS704">
            <v>0</v>
          </cell>
          <cell r="AT704">
            <v>1554000</v>
          </cell>
          <cell r="AU704">
            <v>420000</v>
          </cell>
          <cell r="AV704">
            <v>72000</v>
          </cell>
          <cell r="AW704">
            <v>1050000</v>
          </cell>
          <cell r="AX704">
            <v>1092000</v>
          </cell>
          <cell r="AY704">
            <v>1420060.225330323</v>
          </cell>
          <cell r="AZ704">
            <v>118328.38231905299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C705">
            <v>13338</v>
          </cell>
          <cell r="D705" t="str">
            <v>Protection Tone Equip Phase5</v>
          </cell>
          <cell r="E705">
            <v>41046.449999999997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219</v>
          </cell>
          <cell r="K705">
            <v>39.42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C706">
            <v>13339</v>
          </cell>
          <cell r="D706" t="str">
            <v>Elgin EOL Transformers Replace</v>
          </cell>
          <cell r="E706">
            <v>17283.310000000001</v>
          </cell>
          <cell r="F706">
            <v>0</v>
          </cell>
          <cell r="G706">
            <v>0</v>
          </cell>
          <cell r="H706">
            <v>1855</v>
          </cell>
          <cell r="I706">
            <v>0</v>
          </cell>
          <cell r="J706">
            <v>9342</v>
          </cell>
          <cell r="K706">
            <v>2489.0218605</v>
          </cell>
          <cell r="L706">
            <v>0</v>
          </cell>
          <cell r="M706">
            <v>0</v>
          </cell>
          <cell r="N706">
            <v>1436.5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2067.4920726998998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2199.3980669381499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2303.0469416086598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2525.6298274251799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2647.78924147316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C707">
            <v>13340</v>
          </cell>
          <cell r="D707" t="str">
            <v>Protection Tone Equip Replace</v>
          </cell>
          <cell r="E707">
            <v>630965.72</v>
          </cell>
          <cell r="F707">
            <v>0</v>
          </cell>
          <cell r="G707">
            <v>0</v>
          </cell>
          <cell r="H707">
            <v>3000</v>
          </cell>
          <cell r="I707">
            <v>0</v>
          </cell>
          <cell r="J707">
            <v>120472</v>
          </cell>
          <cell r="K707">
            <v>29403.1130605</v>
          </cell>
          <cell r="L707">
            <v>0</v>
          </cell>
          <cell r="M707">
            <v>0</v>
          </cell>
          <cell r="N707">
            <v>14052</v>
          </cell>
          <cell r="O707">
            <v>0</v>
          </cell>
          <cell r="P707">
            <v>900000</v>
          </cell>
          <cell r="Q707">
            <v>2400000</v>
          </cell>
          <cell r="R707">
            <v>60000</v>
          </cell>
          <cell r="S707">
            <v>2400000</v>
          </cell>
          <cell r="T707">
            <v>2400000</v>
          </cell>
          <cell r="U707">
            <v>1213364.882749259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960000</v>
          </cell>
          <cell r="AA707">
            <v>1800000</v>
          </cell>
          <cell r="AB707">
            <v>60000</v>
          </cell>
          <cell r="AC707">
            <v>2400000</v>
          </cell>
          <cell r="AD707">
            <v>2400000</v>
          </cell>
          <cell r="AE707">
            <v>1812886.322268662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1500.8578253759499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1645.9114323767401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1725.5207139787799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C708">
            <v>13341</v>
          </cell>
          <cell r="D708" t="str">
            <v>Woodroffe EOL Trans Replace</v>
          </cell>
          <cell r="E708">
            <v>35396.76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493.78480200000001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2289.8167583676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2435.9070675514499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2550.70166983332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2797.2196752943501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2932.5153202803799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C709">
            <v>13343</v>
          </cell>
          <cell r="D709" t="str">
            <v>Replace PC Systems Phase 1</v>
          </cell>
          <cell r="E709">
            <v>29187.1</v>
          </cell>
          <cell r="F709">
            <v>253390.25</v>
          </cell>
          <cell r="G709">
            <v>563895.13</v>
          </cell>
          <cell r="H709">
            <v>1906130.63</v>
          </cell>
          <cell r="I709">
            <v>-320551.65000000002</v>
          </cell>
          <cell r="J709">
            <v>414367.33</v>
          </cell>
          <cell r="K709">
            <v>515872.45008149999</v>
          </cell>
          <cell r="L709">
            <v>0</v>
          </cell>
          <cell r="M709">
            <v>0</v>
          </cell>
          <cell r="N709">
            <v>267999.45</v>
          </cell>
          <cell r="O709">
            <v>0</v>
          </cell>
          <cell r="P709">
            <v>135000</v>
          </cell>
          <cell r="Q709">
            <v>400000</v>
          </cell>
          <cell r="R709">
            <v>0</v>
          </cell>
          <cell r="S709">
            <v>5350000</v>
          </cell>
          <cell r="T709">
            <v>0</v>
          </cell>
          <cell r="U709">
            <v>862155.65519607696</v>
          </cell>
          <cell r="V709">
            <v>0</v>
          </cell>
          <cell r="W709">
            <v>0</v>
          </cell>
          <cell r="X709">
            <v>0</v>
          </cell>
          <cell r="Y709">
            <v>172200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1789.1570611028501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1873.47291041624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2054.5386973811501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2153.9124221786801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C710">
            <v>13344</v>
          </cell>
          <cell r="D710" t="str">
            <v>Replace Positron Tele Phase 4</v>
          </cell>
          <cell r="E710">
            <v>-5.6843418860808002E-14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-7.9296569310827095E-16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-3.6266101233195401E-15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-3.6266101233195401E-15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-3.5697667044587399E-15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-3.6834535421803497E-15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-5.4399151849793203E-15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C711">
            <v>13345</v>
          </cell>
          <cell r="D711" t="str">
            <v>Secure Station IED Data</v>
          </cell>
          <cell r="E711">
            <v>3961.75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C712">
            <v>13346</v>
          </cell>
          <cell r="D712" t="str">
            <v>Station Spare Tansformer 2007</v>
          </cell>
          <cell r="E712">
            <v>596867.93000000005</v>
          </cell>
          <cell r="F712">
            <v>4378.2700000000004</v>
          </cell>
          <cell r="G712">
            <v>0</v>
          </cell>
          <cell r="H712">
            <v>0</v>
          </cell>
          <cell r="I712">
            <v>2612342.92</v>
          </cell>
          <cell r="J712">
            <v>8187.75</v>
          </cell>
          <cell r="K712">
            <v>251464.45800000001</v>
          </cell>
          <cell r="L712">
            <v>0</v>
          </cell>
          <cell r="M712">
            <v>0</v>
          </cell>
          <cell r="N712">
            <v>11716.25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639000</v>
          </cell>
          <cell r="T712">
            <v>0</v>
          </cell>
          <cell r="U712">
            <v>94957.132840799997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C713">
            <v>13347</v>
          </cell>
          <cell r="D713" t="str">
            <v>St Lawrence DC Signal Replace</v>
          </cell>
          <cell r="E713">
            <v>70095</v>
          </cell>
          <cell r="F713">
            <v>14721.45</v>
          </cell>
          <cell r="G713">
            <v>145110.85999999999</v>
          </cell>
          <cell r="H713">
            <v>22062.16</v>
          </cell>
          <cell r="I713">
            <v>133255.9</v>
          </cell>
          <cell r="J713">
            <v>29118</v>
          </cell>
          <cell r="K713">
            <v>140912.16622049999</v>
          </cell>
          <cell r="L713">
            <v>0</v>
          </cell>
          <cell r="M713">
            <v>0</v>
          </cell>
          <cell r="N713">
            <v>457708.91</v>
          </cell>
          <cell r="O713">
            <v>0</v>
          </cell>
          <cell r="P713">
            <v>0</v>
          </cell>
          <cell r="Q713">
            <v>105000</v>
          </cell>
          <cell r="R713">
            <v>3000</v>
          </cell>
          <cell r="S713">
            <v>0</v>
          </cell>
          <cell r="T713">
            <v>0</v>
          </cell>
          <cell r="U713">
            <v>11880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C714">
            <v>13351</v>
          </cell>
          <cell r="D714" t="str">
            <v>Halton Hills Connect Feasibil</v>
          </cell>
          <cell r="E714">
            <v>15682.39</v>
          </cell>
          <cell r="F714">
            <v>0</v>
          </cell>
          <cell r="G714">
            <v>0</v>
          </cell>
          <cell r="H714">
            <v>2656.24</v>
          </cell>
          <cell r="I714">
            <v>0</v>
          </cell>
          <cell r="J714">
            <v>56978.75</v>
          </cell>
          <cell r="K714">
            <v>27736.354055499989</v>
          </cell>
          <cell r="L714">
            <v>0</v>
          </cell>
          <cell r="M714">
            <v>215688</v>
          </cell>
          <cell r="N714">
            <v>113803.54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74.599684740899406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79.359144627367598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83.099025169726204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91.130307770461599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95.538089496178401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C715">
            <v>13352</v>
          </cell>
          <cell r="D715" t="str">
            <v>Circuit Switcher Replacement</v>
          </cell>
          <cell r="E715">
            <v>1504889.42</v>
          </cell>
          <cell r="F715">
            <v>-5259.2</v>
          </cell>
          <cell r="G715">
            <v>-3173.04</v>
          </cell>
          <cell r="H715">
            <v>11607.8</v>
          </cell>
          <cell r="I715">
            <v>370280</v>
          </cell>
          <cell r="J715">
            <v>104671.76</v>
          </cell>
          <cell r="K715">
            <v>73504.301238999993</v>
          </cell>
          <cell r="L715">
            <v>0</v>
          </cell>
          <cell r="M715">
            <v>0</v>
          </cell>
          <cell r="N715">
            <v>31874.58</v>
          </cell>
          <cell r="O715">
            <v>0</v>
          </cell>
          <cell r="P715">
            <v>50000</v>
          </cell>
          <cell r="Q715">
            <v>150000</v>
          </cell>
          <cell r="R715">
            <v>25500</v>
          </cell>
          <cell r="S715">
            <v>300000</v>
          </cell>
          <cell r="T715">
            <v>0</v>
          </cell>
          <cell r="U715">
            <v>123176.2179192068</v>
          </cell>
          <cell r="V715">
            <v>0</v>
          </cell>
          <cell r="W715">
            <v>0</v>
          </cell>
          <cell r="X715">
            <v>200000</v>
          </cell>
          <cell r="Y715">
            <v>200000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C716">
            <v>13353</v>
          </cell>
          <cell r="D716" t="str">
            <v>RTU Refurb Program 2007</v>
          </cell>
          <cell r="E716">
            <v>10604.36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585</v>
          </cell>
          <cell r="K716">
            <v>1826.1</v>
          </cell>
          <cell r="L716">
            <v>0</v>
          </cell>
          <cell r="M716">
            <v>0</v>
          </cell>
          <cell r="N716">
            <v>8562.5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C717">
            <v>13355</v>
          </cell>
          <cell r="D717" t="str">
            <v>Events Recorder Sustain 2007</v>
          </cell>
          <cell r="E717">
            <v>3747.99</v>
          </cell>
          <cell r="F717">
            <v>0</v>
          </cell>
          <cell r="G717">
            <v>0</v>
          </cell>
          <cell r="H717">
            <v>16.72</v>
          </cell>
          <cell r="I717">
            <v>0</v>
          </cell>
          <cell r="J717">
            <v>9.9</v>
          </cell>
          <cell r="K717">
            <v>121.27580949999999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248.55751464609901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264.41548408052103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276.87633315663197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303.63563716163497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318.32185567116301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C718">
            <v>13356</v>
          </cell>
          <cell r="D718" t="str">
            <v>SER Annunciator Sustainment</v>
          </cell>
          <cell r="E718">
            <v>-13.9900000000007</v>
          </cell>
          <cell r="F718">
            <v>0</v>
          </cell>
          <cell r="G718">
            <v>0</v>
          </cell>
          <cell r="H718">
            <v>400000</v>
          </cell>
          <cell r="I718">
            <v>0</v>
          </cell>
          <cell r="J718">
            <v>0</v>
          </cell>
          <cell r="K718">
            <v>58040.444397577994</v>
          </cell>
          <cell r="L718">
            <v>16306.647080000001</v>
          </cell>
          <cell r="M718">
            <v>0</v>
          </cell>
          <cell r="N718">
            <v>14280</v>
          </cell>
          <cell r="O718">
            <v>0</v>
          </cell>
          <cell r="P718">
            <v>200000</v>
          </cell>
          <cell r="Q718">
            <v>200000</v>
          </cell>
          <cell r="R718">
            <v>200000</v>
          </cell>
          <cell r="S718">
            <v>200000</v>
          </cell>
          <cell r="T718">
            <v>200000</v>
          </cell>
          <cell r="U718">
            <v>185904.3731920901</v>
          </cell>
          <cell r="V718">
            <v>78888.962920000005</v>
          </cell>
          <cell r="W718">
            <v>0</v>
          </cell>
          <cell r="X718">
            <v>0</v>
          </cell>
          <cell r="Y718">
            <v>100000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106100.37088222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C719">
            <v>13357</v>
          </cell>
          <cell r="D719" t="str">
            <v>DFR Sustainment Pro 2007</v>
          </cell>
          <cell r="E719">
            <v>239546.98</v>
          </cell>
          <cell r="F719">
            <v>31031.15</v>
          </cell>
          <cell r="G719">
            <v>0</v>
          </cell>
          <cell r="H719">
            <v>0</v>
          </cell>
          <cell r="I719">
            <v>0</v>
          </cell>
          <cell r="J719">
            <v>5500</v>
          </cell>
          <cell r="K719">
            <v>16532.28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C720">
            <v>13358</v>
          </cell>
          <cell r="D720" t="str">
            <v>LCC Sustainment Program 2007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C721">
            <v>13359</v>
          </cell>
          <cell r="D721" t="str">
            <v>ITE GA Breaker Replace</v>
          </cell>
          <cell r="E721">
            <v>388994.72</v>
          </cell>
          <cell r="F721">
            <v>8080.5</v>
          </cell>
          <cell r="G721">
            <v>4672</v>
          </cell>
          <cell r="H721">
            <v>10912</v>
          </cell>
          <cell r="I721">
            <v>76822.039999999994</v>
          </cell>
          <cell r="J721">
            <v>34618.25</v>
          </cell>
          <cell r="K721">
            <v>59381.491106999994</v>
          </cell>
          <cell r="L721">
            <v>0</v>
          </cell>
          <cell r="M721">
            <v>0</v>
          </cell>
          <cell r="N721">
            <v>86588.7</v>
          </cell>
          <cell r="O721">
            <v>0</v>
          </cell>
          <cell r="P721">
            <v>26000</v>
          </cell>
          <cell r="Q721">
            <v>115000</v>
          </cell>
          <cell r="R721">
            <v>8000</v>
          </cell>
          <cell r="S721">
            <v>60000</v>
          </cell>
          <cell r="T721">
            <v>30000</v>
          </cell>
          <cell r="U721">
            <v>46875.956476875501</v>
          </cell>
          <cell r="V721">
            <v>0</v>
          </cell>
          <cell r="W721">
            <v>0</v>
          </cell>
          <cell r="X721">
            <v>0</v>
          </cell>
          <cell r="Y721">
            <v>46600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C722">
            <v>13361</v>
          </cell>
          <cell r="D722" t="str">
            <v>WESTINGHOUSE SP REPLACEMENT</v>
          </cell>
          <cell r="E722">
            <v>24531.05</v>
          </cell>
          <cell r="F722">
            <v>10000</v>
          </cell>
          <cell r="G722">
            <v>25000</v>
          </cell>
          <cell r="H722">
            <v>7525</v>
          </cell>
          <cell r="I722">
            <v>60000</v>
          </cell>
          <cell r="J722">
            <v>15636</v>
          </cell>
          <cell r="K722">
            <v>18225.196034500001</v>
          </cell>
          <cell r="L722">
            <v>5000</v>
          </cell>
          <cell r="M722">
            <v>0</v>
          </cell>
          <cell r="N722">
            <v>304.5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34661.157899500176</v>
          </cell>
          <cell r="V722">
            <v>0</v>
          </cell>
          <cell r="W722">
            <v>0</v>
          </cell>
          <cell r="X722">
            <v>300000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C723">
            <v>13364</v>
          </cell>
          <cell r="D723" t="str">
            <v>Cherrywood Insulator Switch</v>
          </cell>
          <cell r="E723">
            <v>704044.73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C724">
            <v>13371</v>
          </cell>
          <cell r="D724" t="str">
            <v>RTU Refurb Program 2008</v>
          </cell>
          <cell r="E724">
            <v>3388.58</v>
          </cell>
          <cell r="F724">
            <v>465810.55</v>
          </cell>
          <cell r="G724">
            <v>1012531.9</v>
          </cell>
          <cell r="H724">
            <v>356129.17</v>
          </cell>
          <cell r="I724">
            <v>2000000</v>
          </cell>
          <cell r="J724">
            <v>880785.28</v>
          </cell>
          <cell r="K724">
            <v>613209.14277751627</v>
          </cell>
          <cell r="L724">
            <v>146338.985742216</v>
          </cell>
          <cell r="M724">
            <v>0</v>
          </cell>
          <cell r="N724">
            <v>0</v>
          </cell>
          <cell r="O724">
            <v>-600000</v>
          </cell>
          <cell r="P724">
            <v>1800000</v>
          </cell>
          <cell r="Q724">
            <v>1680000</v>
          </cell>
          <cell r="R724">
            <v>120000</v>
          </cell>
          <cell r="S724">
            <v>1300000</v>
          </cell>
          <cell r="T724">
            <v>2280000</v>
          </cell>
          <cell r="U724">
            <v>972599.82630389696</v>
          </cell>
          <cell r="V724">
            <v>223905.986568052</v>
          </cell>
          <cell r="W724">
            <v>0</v>
          </cell>
          <cell r="X724">
            <v>0</v>
          </cell>
          <cell r="Y724">
            <v>-1600000</v>
          </cell>
          <cell r="Z724">
            <v>1800000</v>
          </cell>
          <cell r="AA724">
            <v>1680000</v>
          </cell>
          <cell r="AB724">
            <v>120000</v>
          </cell>
          <cell r="AC724">
            <v>2400000</v>
          </cell>
          <cell r="AD724">
            <v>2280000</v>
          </cell>
          <cell r="AE724">
            <v>1494765.9397130772</v>
          </cell>
          <cell r="AF724">
            <v>328179.34127382899</v>
          </cell>
          <cell r="AG724">
            <v>0</v>
          </cell>
          <cell r="AH724">
            <v>0</v>
          </cell>
          <cell r="AI724">
            <v>-2900000</v>
          </cell>
          <cell r="AJ724">
            <v>600000</v>
          </cell>
          <cell r="AK724">
            <v>560000</v>
          </cell>
          <cell r="AL724">
            <v>40000</v>
          </cell>
          <cell r="AM724">
            <v>800000</v>
          </cell>
          <cell r="AN724">
            <v>760000</v>
          </cell>
          <cell r="AO724">
            <v>713756.14037782</v>
          </cell>
          <cell r="AP724">
            <v>37096.888407759499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C725">
            <v>13372</v>
          </cell>
          <cell r="D725" t="str">
            <v>SOE Recorder 2008</v>
          </cell>
          <cell r="E725">
            <v>5340.56</v>
          </cell>
          <cell r="F725">
            <v>0</v>
          </cell>
          <cell r="G725">
            <v>0</v>
          </cell>
          <cell r="H725">
            <v>203793.84</v>
          </cell>
          <cell r="I725">
            <v>0</v>
          </cell>
          <cell r="J725">
            <v>5337.64</v>
          </cell>
          <cell r="K725">
            <v>29760.394335500001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120000</v>
          </cell>
          <cell r="Q725">
            <v>120000</v>
          </cell>
          <cell r="R725">
            <v>120000</v>
          </cell>
          <cell r="S725">
            <v>120000</v>
          </cell>
          <cell r="T725">
            <v>120000</v>
          </cell>
          <cell r="U725">
            <v>93385.029310604805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2900000</v>
          </cell>
          <cell r="AC725">
            <v>0</v>
          </cell>
          <cell r="AD725">
            <v>0</v>
          </cell>
          <cell r="AE725">
            <v>407819.99418062152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759.12358693620399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832.49070578165197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872.75653401759405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C726">
            <v>13373</v>
          </cell>
          <cell r="D726" t="str">
            <v>SER Annunciator Sustain 2008</v>
          </cell>
          <cell r="E726">
            <v>3200.43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C727">
            <v>13374</v>
          </cell>
          <cell r="D727" t="str">
            <v>DFR Sustainment Program 2008</v>
          </cell>
          <cell r="E727">
            <v>8193.67</v>
          </cell>
          <cell r="F727">
            <v>12221.5</v>
          </cell>
          <cell r="G727">
            <v>0</v>
          </cell>
          <cell r="H727">
            <v>16569</v>
          </cell>
          <cell r="I727">
            <v>30767.29</v>
          </cell>
          <cell r="J727">
            <v>11835.5</v>
          </cell>
          <cell r="K727">
            <v>14744.9628065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9000</v>
          </cell>
          <cell r="Q727">
            <v>12000</v>
          </cell>
          <cell r="R727">
            <v>3000</v>
          </cell>
          <cell r="S727">
            <v>225000</v>
          </cell>
          <cell r="T727">
            <v>17500</v>
          </cell>
          <cell r="U727">
            <v>31333.024668763668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  <row r="728">
          <cell r="C728">
            <v>13375</v>
          </cell>
          <cell r="D728" t="str">
            <v>LCC Sustain Progam 2008</v>
          </cell>
          <cell r="E728">
            <v>-5.6843418860808005E-13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-7.9296569310827093E-15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-3.6266101233195401E-14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-4.3519321479834601E-14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-4.2837200453504803E-14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-4.4201442506164297E-14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-5.07725417264737E-14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</row>
        <row r="729">
          <cell r="C729">
            <v>13382</v>
          </cell>
          <cell r="D729" t="str">
            <v>A1T Circuit Section Relocate</v>
          </cell>
          <cell r="E729">
            <v>414892.3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</row>
        <row r="730">
          <cell r="C730">
            <v>13383</v>
          </cell>
          <cell r="D730" t="str">
            <v>VA REPLACEMENT PROGRAM</v>
          </cell>
          <cell r="E730">
            <v>18012.11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50000</v>
          </cell>
          <cell r="K730">
            <v>7799.4489345000002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38000</v>
          </cell>
          <cell r="Q730">
            <v>215000</v>
          </cell>
          <cell r="R730">
            <v>43000</v>
          </cell>
          <cell r="S730">
            <v>256000</v>
          </cell>
          <cell r="T730">
            <v>193000</v>
          </cell>
          <cell r="U730">
            <v>122088.7547933544</v>
          </cell>
          <cell r="V730">
            <v>26000</v>
          </cell>
          <cell r="W730">
            <v>0</v>
          </cell>
          <cell r="X730">
            <v>0</v>
          </cell>
          <cell r="Y730">
            <v>115000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1276.74878197045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1336.91686908367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1466.12605255327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1537.03949266059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</row>
        <row r="731">
          <cell r="C731">
            <v>13385</v>
          </cell>
          <cell r="D731" t="str">
            <v>Animal Deterrent Fencing 2007</v>
          </cell>
          <cell r="E731">
            <v>453021.21</v>
          </cell>
          <cell r="F731">
            <v>0</v>
          </cell>
          <cell r="G731">
            <v>406484.57</v>
          </cell>
          <cell r="H731">
            <v>9226.02</v>
          </cell>
          <cell r="I731">
            <v>110370.34</v>
          </cell>
          <cell r="J731">
            <v>6447.32</v>
          </cell>
          <cell r="K731">
            <v>84216.336567999984</v>
          </cell>
          <cell r="L731">
            <v>0</v>
          </cell>
          <cell r="M731">
            <v>0</v>
          </cell>
          <cell r="N731">
            <v>16769.439999999999</v>
          </cell>
          <cell r="O731">
            <v>15200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</row>
        <row r="732">
          <cell r="C732">
            <v>13386</v>
          </cell>
          <cell r="D732" t="str">
            <v>Slater TS Structural Analysis</v>
          </cell>
          <cell r="E732">
            <v>61388.78</v>
          </cell>
          <cell r="F732">
            <v>0</v>
          </cell>
          <cell r="G732">
            <v>73138</v>
          </cell>
          <cell r="H732">
            <v>3766</v>
          </cell>
          <cell r="I732">
            <v>104000</v>
          </cell>
          <cell r="J732">
            <v>27130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</row>
        <row r="733">
          <cell r="C733">
            <v>13396</v>
          </cell>
          <cell r="D733" t="str">
            <v>Hearn TS - Provide Temporary P</v>
          </cell>
          <cell r="E733">
            <v>118.850000000002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3.0330937761391497E-14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1.3871783721697299E-13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1.3871783721697299E-13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1.3654357644554599E-13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1.40892097988398E-13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1.3871783721697299E-13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</row>
        <row r="734">
          <cell r="C734">
            <v>13397</v>
          </cell>
          <cell r="D734" t="str">
            <v>FP Metalclad SFA Replace</v>
          </cell>
          <cell r="E734">
            <v>-500.23999999999802</v>
          </cell>
          <cell r="F734">
            <v>4714.5</v>
          </cell>
          <cell r="G734">
            <v>0</v>
          </cell>
          <cell r="H734">
            <v>0</v>
          </cell>
          <cell r="I734">
            <v>1329.5</v>
          </cell>
          <cell r="J734">
            <v>8247</v>
          </cell>
          <cell r="K734">
            <v>4507.4284109999999</v>
          </cell>
          <cell r="L734">
            <v>-12923.84</v>
          </cell>
          <cell r="M734">
            <v>0</v>
          </cell>
          <cell r="N734">
            <v>9447</v>
          </cell>
          <cell r="O734">
            <v>0</v>
          </cell>
          <cell r="P734">
            <v>0</v>
          </cell>
          <cell r="Q734">
            <v>580000</v>
          </cell>
          <cell r="R734">
            <v>12000</v>
          </cell>
          <cell r="S734">
            <v>1134000</v>
          </cell>
          <cell r="T734">
            <v>15000</v>
          </cell>
          <cell r="U734">
            <v>225979.67350631079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</row>
        <row r="735">
          <cell r="C735">
            <v>13401</v>
          </cell>
          <cell r="D735" t="str">
            <v>Purchase Spare 750 MVA</v>
          </cell>
          <cell r="E735">
            <v>8076959.6399999997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</row>
        <row r="736">
          <cell r="C736">
            <v>13420</v>
          </cell>
          <cell r="D736" t="str">
            <v>750MVA DESIGN REVEIW</v>
          </cell>
          <cell r="E736">
            <v>371332.5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</row>
        <row r="737">
          <cell r="C737">
            <v>13435</v>
          </cell>
          <cell r="D737" t="str">
            <v>ST COLUMBAN CONNECTION 1EG</v>
          </cell>
          <cell r="E737">
            <v>11045.19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154.0804005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714.51345155189995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760.09940976091002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795.91986884184405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872.84324286642095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915.06083863064498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</row>
        <row r="738">
          <cell r="C738">
            <v>13436</v>
          </cell>
          <cell r="D738" t="str">
            <v>ST COLUMBAN CONNECT 2EG</v>
          </cell>
          <cell r="E738">
            <v>9183.2099999999991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-826.77604499999995</v>
          </cell>
          <cell r="L738">
            <v>-1549.69</v>
          </cell>
          <cell r="M738">
            <v>70000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-3833.989291671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-4078.5978084796002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-4270.8058855154504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-4683.5670331871597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-4910.1013408738299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</row>
        <row r="739">
          <cell r="C739">
            <v>13440</v>
          </cell>
          <cell r="D739" t="str">
            <v>MARTINDALE DRAIN INVESTIGATION</v>
          </cell>
          <cell r="E739">
            <v>172682.42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</row>
        <row r="740">
          <cell r="C740">
            <v>13441</v>
          </cell>
          <cell r="D740" t="str">
            <v>KEITH STATION RELOCATION</v>
          </cell>
          <cell r="E740">
            <v>5780.64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80.639927999999998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373.94965940639997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397.80764767652801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416.554738363208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456.81355987930903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478.908673026163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</row>
        <row r="741">
          <cell r="C741">
            <v>13445</v>
          </cell>
          <cell r="D741" t="str">
            <v>Highbury EOL Trans Replace</v>
          </cell>
          <cell r="E741">
            <v>15817.38</v>
          </cell>
          <cell r="F741">
            <v>2000</v>
          </cell>
          <cell r="G741">
            <v>2000</v>
          </cell>
          <cell r="H741">
            <v>12208</v>
          </cell>
          <cell r="I741">
            <v>64799.4</v>
          </cell>
          <cell r="J741">
            <v>53339</v>
          </cell>
          <cell r="K741">
            <v>23205.557418546901</v>
          </cell>
          <cell r="L741">
            <v>168362.951925</v>
          </cell>
          <cell r="M741">
            <v>0</v>
          </cell>
          <cell r="N741">
            <v>19163</v>
          </cell>
          <cell r="O741">
            <v>0</v>
          </cell>
          <cell r="P741">
            <v>113000</v>
          </cell>
          <cell r="Q741">
            <v>415000</v>
          </cell>
          <cell r="R741">
            <v>50000</v>
          </cell>
          <cell r="S741">
            <v>1980000</v>
          </cell>
          <cell r="T741">
            <v>91000</v>
          </cell>
          <cell r="U741">
            <v>493101.579266235</v>
          </cell>
          <cell r="V741">
            <v>19637.048074999999</v>
          </cell>
          <cell r="W741">
            <v>0</v>
          </cell>
          <cell r="X741">
            <v>0</v>
          </cell>
          <cell r="Y741">
            <v>560000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</row>
        <row r="742">
          <cell r="C742">
            <v>13446</v>
          </cell>
          <cell r="D742" t="str">
            <v>Kingsville EOL Trans Replace</v>
          </cell>
          <cell r="E742">
            <v>29207.73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407.4478335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1889.4483457772999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2009.9951502378899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2104.7182194935499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2308.1332027757599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2419.7727615638501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</row>
        <row r="743">
          <cell r="C743">
            <v>13463</v>
          </cell>
          <cell r="D743" t="str">
            <v>IDLE LINE REMOVAL 2008</v>
          </cell>
          <cell r="E743">
            <v>-1.3642420526593899E-12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-1.9031176634598501E-14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-1.16051523946225E-13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-1.16051523946225E-13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-1.1423253454267899E-13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-1.1787051334977099E-13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-1.16051523946225E-13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</row>
        <row r="744">
          <cell r="C744">
            <v>13469</v>
          </cell>
          <cell r="D744" t="str">
            <v>PICKERING PC SYSTEM   REPLACE</v>
          </cell>
          <cell r="E744">
            <v>15753731.42</v>
          </cell>
          <cell r="F744">
            <v>318820.01</v>
          </cell>
          <cell r="G744">
            <v>407584.84</v>
          </cell>
          <cell r="H744">
            <v>77948.95</v>
          </cell>
          <cell r="I744">
            <v>234921.07</v>
          </cell>
          <cell r="J744">
            <v>103616.82</v>
          </cell>
          <cell r="K744">
            <v>312499.40880399989</v>
          </cell>
          <cell r="L744">
            <v>0</v>
          </cell>
          <cell r="M744">
            <v>0</v>
          </cell>
          <cell r="N744">
            <v>608451.48</v>
          </cell>
          <cell r="O744">
            <v>0</v>
          </cell>
          <cell r="P744">
            <v>590000</v>
          </cell>
          <cell r="Q744">
            <v>280000</v>
          </cell>
          <cell r="R744">
            <v>44800</v>
          </cell>
          <cell r="S744">
            <v>9000</v>
          </cell>
          <cell r="T744">
            <v>60000</v>
          </cell>
          <cell r="U744">
            <v>108787.14317478858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365000</v>
          </cell>
          <cell r="AA744">
            <v>370000</v>
          </cell>
          <cell r="AB744">
            <v>58400</v>
          </cell>
          <cell r="AC744">
            <v>0</v>
          </cell>
          <cell r="AD744">
            <v>120000</v>
          </cell>
          <cell r="AE744">
            <v>237113.88439749673</v>
          </cell>
          <cell r="AF744">
            <v>0</v>
          </cell>
          <cell r="AG744">
            <v>0</v>
          </cell>
          <cell r="AH744">
            <v>0</v>
          </cell>
          <cell r="AI744">
            <v>994014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</row>
        <row r="745">
          <cell r="C745">
            <v>13475</v>
          </cell>
          <cell r="D745" t="str">
            <v>ANIMAL COVERUP CAP BANKS 2007</v>
          </cell>
          <cell r="E745">
            <v>3936.81</v>
          </cell>
          <cell r="F745">
            <v>0</v>
          </cell>
          <cell r="G745">
            <v>6000</v>
          </cell>
          <cell r="H745">
            <v>1000</v>
          </cell>
          <cell r="I745">
            <v>3000</v>
          </cell>
          <cell r="J745">
            <v>500</v>
          </cell>
          <cell r="K745">
            <v>2770.8480385000003</v>
          </cell>
          <cell r="L745">
            <v>0</v>
          </cell>
          <cell r="M745">
            <v>0</v>
          </cell>
          <cell r="N745">
            <v>7113</v>
          </cell>
          <cell r="O745">
            <v>0</v>
          </cell>
          <cell r="P745">
            <v>0</v>
          </cell>
          <cell r="Q745">
            <v>82000</v>
          </cell>
          <cell r="R745">
            <v>3000</v>
          </cell>
          <cell r="S745">
            <v>21000</v>
          </cell>
          <cell r="T745">
            <v>6000</v>
          </cell>
          <cell r="U745">
            <v>17663.3717328563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</row>
        <row r="746">
          <cell r="C746">
            <v>13476</v>
          </cell>
          <cell r="D746" t="str">
            <v>Restring 230 kV Circuit B3N</v>
          </cell>
          <cell r="E746">
            <v>673091.82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</row>
        <row r="747">
          <cell r="C747">
            <v>13480</v>
          </cell>
          <cell r="D747" t="str">
            <v>STATION DC TO DC CONVERT 2007</v>
          </cell>
          <cell r="E747">
            <v>45328.93</v>
          </cell>
          <cell r="F747">
            <v>1251.5</v>
          </cell>
          <cell r="G747">
            <v>9260.44</v>
          </cell>
          <cell r="H747">
            <v>4950</v>
          </cell>
          <cell r="I747">
            <v>11864.16</v>
          </cell>
          <cell r="J747">
            <v>8307.5</v>
          </cell>
          <cell r="K747">
            <v>16859.817152</v>
          </cell>
          <cell r="L747">
            <v>0</v>
          </cell>
          <cell r="M747">
            <v>0</v>
          </cell>
          <cell r="N747">
            <v>45059.8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</row>
        <row r="748">
          <cell r="C748">
            <v>13485</v>
          </cell>
          <cell r="D748" t="str">
            <v>Navan DS Voltage Increase</v>
          </cell>
          <cell r="E748">
            <v>16483.79</v>
          </cell>
          <cell r="F748">
            <v>25000</v>
          </cell>
          <cell r="G748">
            <v>42524</v>
          </cell>
          <cell r="H748">
            <v>11208.1</v>
          </cell>
          <cell r="I748">
            <v>0</v>
          </cell>
          <cell r="J748">
            <v>13177.5</v>
          </cell>
          <cell r="K748">
            <v>17997.545481500001</v>
          </cell>
          <cell r="L748">
            <v>0</v>
          </cell>
          <cell r="M748">
            <v>0</v>
          </cell>
          <cell r="N748">
            <v>101859.5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447.18518808260001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475.71560308226998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498.134185540754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546.27742680012398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572.69971942626705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</row>
        <row r="749">
          <cell r="C749">
            <v>13487</v>
          </cell>
          <cell r="D749" t="str">
            <v>Woodbine DS Upgrades</v>
          </cell>
          <cell r="E749">
            <v>74475.14</v>
          </cell>
          <cell r="F749">
            <v>9000</v>
          </cell>
          <cell r="G749">
            <v>254380.9</v>
          </cell>
          <cell r="H749">
            <v>18000</v>
          </cell>
          <cell r="I749">
            <v>86225.65</v>
          </cell>
          <cell r="J749">
            <v>77191.149999999994</v>
          </cell>
          <cell r="K749">
            <v>54931.681301500001</v>
          </cell>
          <cell r="L749">
            <v>0</v>
          </cell>
          <cell r="M749">
            <v>0</v>
          </cell>
          <cell r="N749">
            <v>6699.47</v>
          </cell>
          <cell r="O749">
            <v>45000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</row>
        <row r="750">
          <cell r="C750">
            <v>13490</v>
          </cell>
          <cell r="D750" t="str">
            <v>Eugenia 44 kV Switchyard Mod</v>
          </cell>
          <cell r="E750">
            <v>538096.65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</row>
        <row r="751">
          <cell r="C751">
            <v>13499</v>
          </cell>
          <cell r="D751" t="str">
            <v>2007 Spill Containment</v>
          </cell>
          <cell r="E751">
            <v>6206.02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-14.01</v>
          </cell>
          <cell r="K751">
            <v>217.49736200000001</v>
          </cell>
          <cell r="L751">
            <v>0</v>
          </cell>
          <cell r="M751">
            <v>0</v>
          </cell>
          <cell r="N751">
            <v>131.96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417.345617695599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443.97226810457801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464.89491356184999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509.82567445626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534.48487232520699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</row>
        <row r="752">
          <cell r="C752">
            <v>13504</v>
          </cell>
          <cell r="D752" t="str">
            <v>Hurontario bld 2 3km circuit</v>
          </cell>
          <cell r="E752">
            <v>434281.67</v>
          </cell>
          <cell r="F752">
            <v>0</v>
          </cell>
          <cell r="G752">
            <v>300000</v>
          </cell>
          <cell r="H752">
            <v>86410.2</v>
          </cell>
          <cell r="I752">
            <v>1051379.8700000001</v>
          </cell>
          <cell r="J752">
            <v>162146.95000000001</v>
          </cell>
          <cell r="K752">
            <v>236748.80313700001</v>
          </cell>
          <cell r="L752">
            <v>0</v>
          </cell>
          <cell r="M752">
            <v>0</v>
          </cell>
          <cell r="N752">
            <v>109764</v>
          </cell>
          <cell r="O752">
            <v>0</v>
          </cell>
          <cell r="P752">
            <v>600000</v>
          </cell>
          <cell r="Q752">
            <v>2200000</v>
          </cell>
          <cell r="R752">
            <v>290000</v>
          </cell>
          <cell r="S752">
            <v>23948621</v>
          </cell>
          <cell r="T752">
            <v>310000</v>
          </cell>
          <cell r="U752">
            <v>4609776.2983216401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48982</v>
          </cell>
          <cell r="AC752">
            <v>0</v>
          </cell>
          <cell r="AD752">
            <v>12173</v>
          </cell>
          <cell r="AE752">
            <v>561258.97533984401</v>
          </cell>
          <cell r="AF752">
            <v>0</v>
          </cell>
          <cell r="AG752">
            <v>0</v>
          </cell>
          <cell r="AH752">
            <v>0</v>
          </cell>
          <cell r="AI752">
            <v>7040656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</row>
        <row r="753">
          <cell r="C753">
            <v>13506</v>
          </cell>
          <cell r="D753" t="str">
            <v>Supervisory Ctrl for LV Reclos</v>
          </cell>
          <cell r="E753">
            <v>0</v>
          </cell>
          <cell r="F753">
            <v>0</v>
          </cell>
          <cell r="G753">
            <v>0</v>
          </cell>
          <cell r="H753">
            <v>2226</v>
          </cell>
          <cell r="I753">
            <v>0</v>
          </cell>
          <cell r="J753">
            <v>3180</v>
          </cell>
          <cell r="K753">
            <v>544.31872999999996</v>
          </cell>
          <cell r="L753">
            <v>541.08000000000004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345.109430973999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367.12741267014098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384.42866602485202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421.58259473055102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441.97366003469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</row>
        <row r="754">
          <cell r="C754">
            <v>13507</v>
          </cell>
          <cell r="D754" t="str">
            <v>CHERRYWOOD ISOLATION VALVES</v>
          </cell>
          <cell r="E754">
            <v>1672.03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</row>
        <row r="755">
          <cell r="C755">
            <v>13511</v>
          </cell>
          <cell r="D755" t="str">
            <v>Bronte Install 2 x 276 Fdrs</v>
          </cell>
          <cell r="E755">
            <v>603339.23</v>
          </cell>
          <cell r="F755">
            <v>69921.81</v>
          </cell>
          <cell r="G755">
            <v>295785.56</v>
          </cell>
          <cell r="H755">
            <v>11028.65</v>
          </cell>
          <cell r="I755">
            <v>227714.31</v>
          </cell>
          <cell r="J755">
            <v>60860.23</v>
          </cell>
          <cell r="K755">
            <v>152924.13</v>
          </cell>
          <cell r="L755">
            <v>0</v>
          </cell>
          <cell r="M755">
            <v>0</v>
          </cell>
          <cell r="N755">
            <v>54141.08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</row>
        <row r="756">
          <cell r="C756">
            <v>13519</v>
          </cell>
          <cell r="D756" t="str">
            <v>BIRMINGHAM T2 T3 XFMR REPLAC</v>
          </cell>
          <cell r="E756">
            <v>53636.54</v>
          </cell>
          <cell r="F756">
            <v>0</v>
          </cell>
          <cell r="G756">
            <v>1000</v>
          </cell>
          <cell r="H756">
            <v>1000</v>
          </cell>
          <cell r="I756">
            <v>0</v>
          </cell>
          <cell r="J756">
            <v>23189.1</v>
          </cell>
          <cell r="K756">
            <v>8036.3518290000002</v>
          </cell>
          <cell r="L756">
            <v>0</v>
          </cell>
          <cell r="M756">
            <v>0</v>
          </cell>
          <cell r="N756">
            <v>6223.5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1256766.7458786899</v>
          </cell>
          <cell r="V756">
            <v>0</v>
          </cell>
          <cell r="W756">
            <v>0</v>
          </cell>
          <cell r="X756">
            <v>7151000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45196.197730479202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</row>
        <row r="757">
          <cell r="C757">
            <v>13521</v>
          </cell>
          <cell r="D757" t="str">
            <v>ACA Fire Prot HVAC HPAir 07 08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</row>
        <row r="758">
          <cell r="C758">
            <v>13524</v>
          </cell>
          <cell r="D758" t="str">
            <v>2007 Tx LAR Program</v>
          </cell>
          <cell r="E758">
            <v>3762135.42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</row>
        <row r="759">
          <cell r="C759">
            <v>13525</v>
          </cell>
          <cell r="D759" t="str">
            <v>2008 Tx LAR Program</v>
          </cell>
          <cell r="E759">
            <v>0</v>
          </cell>
          <cell r="F759">
            <v>675000</v>
          </cell>
          <cell r="G759">
            <v>451100</v>
          </cell>
          <cell r="H759">
            <v>170100</v>
          </cell>
          <cell r="I759">
            <v>0</v>
          </cell>
          <cell r="J759">
            <v>2409500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</row>
        <row r="760">
          <cell r="C760">
            <v>13526</v>
          </cell>
          <cell r="D760" t="str">
            <v>Dx LAR Program Reestimate</v>
          </cell>
          <cell r="E760">
            <v>5277400.78</v>
          </cell>
          <cell r="F760">
            <v>0</v>
          </cell>
          <cell r="G760">
            <v>99336</v>
          </cell>
          <cell r="H760">
            <v>150</v>
          </cell>
          <cell r="I760">
            <v>1920</v>
          </cell>
          <cell r="J760">
            <v>-173102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</row>
        <row r="761">
          <cell r="C761">
            <v>13527</v>
          </cell>
          <cell r="D761" t="str">
            <v>2008 Dx LAR Program</v>
          </cell>
          <cell r="E761">
            <v>0</v>
          </cell>
          <cell r="F761">
            <v>0</v>
          </cell>
          <cell r="G761">
            <v>1970000</v>
          </cell>
          <cell r="H761">
            <v>690000</v>
          </cell>
          <cell r="I761">
            <v>452000</v>
          </cell>
          <cell r="J761">
            <v>3134500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</row>
        <row r="762">
          <cell r="C762">
            <v>13528</v>
          </cell>
          <cell r="D762" t="str">
            <v>UPDATING OF EMER RESPONSE PLAN</v>
          </cell>
          <cell r="E762">
            <v>284313.01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</row>
        <row r="763">
          <cell r="C763">
            <v>13530</v>
          </cell>
          <cell r="D763" t="str">
            <v>MAJOR SPILL  CONT REFURB</v>
          </cell>
          <cell r="E763">
            <v>3963395.61</v>
          </cell>
          <cell r="F763">
            <v>3804.84</v>
          </cell>
          <cell r="G763">
            <v>1491201.30999999</v>
          </cell>
          <cell r="H763">
            <v>31696.01</v>
          </cell>
          <cell r="I763">
            <v>353012.22999999899</v>
          </cell>
          <cell r="J763">
            <v>126149.28</v>
          </cell>
          <cell r="K763">
            <v>408917.99857900001</v>
          </cell>
          <cell r="L763">
            <v>4000</v>
          </cell>
          <cell r="M763">
            <v>0</v>
          </cell>
          <cell r="N763">
            <v>353972.37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</row>
        <row r="764">
          <cell r="C764">
            <v>13531</v>
          </cell>
          <cell r="D764" t="str">
            <v>2008 Bramalea Spill Refurbish</v>
          </cell>
          <cell r="E764">
            <v>0</v>
          </cell>
          <cell r="F764">
            <v>0</v>
          </cell>
          <cell r="G764">
            <v>684804.7</v>
          </cell>
          <cell r="H764">
            <v>3069.74</v>
          </cell>
          <cell r="I764">
            <v>324090.19</v>
          </cell>
          <cell r="J764">
            <v>19405</v>
          </cell>
          <cell r="K764">
            <v>214926.19273750001</v>
          </cell>
          <cell r="L764">
            <v>0</v>
          </cell>
          <cell r="M764">
            <v>0</v>
          </cell>
          <cell r="N764">
            <v>283090.84000000003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</row>
        <row r="765">
          <cell r="C765">
            <v>13532</v>
          </cell>
          <cell r="D765" t="str">
            <v>Tx PCB Regulated Waste Storage</v>
          </cell>
          <cell r="E765">
            <v>10692.33</v>
          </cell>
          <cell r="F765">
            <v>0</v>
          </cell>
          <cell r="G765">
            <v>154990.29</v>
          </cell>
          <cell r="H765">
            <v>0</v>
          </cell>
          <cell r="I765">
            <v>814080.9</v>
          </cell>
          <cell r="J765">
            <v>0</v>
          </cell>
          <cell r="K765">
            <v>183745.35256464002</v>
          </cell>
          <cell r="L765">
            <v>0</v>
          </cell>
          <cell r="M765">
            <v>0</v>
          </cell>
          <cell r="N765">
            <v>177995.74</v>
          </cell>
          <cell r="O765">
            <v>0</v>
          </cell>
          <cell r="P765">
            <v>0</v>
          </cell>
          <cell r="Q765">
            <v>275536</v>
          </cell>
          <cell r="R765">
            <v>0</v>
          </cell>
          <cell r="S765">
            <v>0</v>
          </cell>
          <cell r="T765">
            <v>0</v>
          </cell>
          <cell r="U765">
            <v>126466.44635762399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</row>
        <row r="766">
          <cell r="C766">
            <v>13533</v>
          </cell>
          <cell r="D766" t="str">
            <v>Richview T7T8 EOL Xfmr Replace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</row>
        <row r="767">
          <cell r="C767">
            <v>13534</v>
          </cell>
          <cell r="D767" t="str">
            <v>Purchase Spare 75 MVA Trans</v>
          </cell>
          <cell r="E767">
            <v>5357.38</v>
          </cell>
          <cell r="F767">
            <v>9259.5</v>
          </cell>
          <cell r="G767">
            <v>0</v>
          </cell>
          <cell r="H767">
            <v>177.77</v>
          </cell>
          <cell r="I767">
            <v>1949633.7</v>
          </cell>
          <cell r="J767">
            <v>39.4</v>
          </cell>
          <cell r="K767">
            <v>295750.45</v>
          </cell>
          <cell r="L767">
            <v>0</v>
          </cell>
          <cell r="M767">
            <v>0</v>
          </cell>
          <cell r="N767">
            <v>801.5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</row>
        <row r="768">
          <cell r="C768">
            <v>13535</v>
          </cell>
          <cell r="D768" t="str">
            <v>Replc Failed 750MVA Autotrs</v>
          </cell>
          <cell r="E768">
            <v>5489402.5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</row>
        <row r="769">
          <cell r="C769">
            <v>13536</v>
          </cell>
          <cell r="D769" t="str">
            <v>Purchase Spare 25 MVA Trans 07</v>
          </cell>
          <cell r="E769">
            <v>1058948.95</v>
          </cell>
          <cell r="F769">
            <v>0</v>
          </cell>
          <cell r="G769">
            <v>0</v>
          </cell>
          <cell r="H769">
            <v>150</v>
          </cell>
          <cell r="I769">
            <v>-11264.52</v>
          </cell>
          <cell r="J769">
            <v>1226.4100000000001</v>
          </cell>
          <cell r="K769">
            <v>-85056.92</v>
          </cell>
          <cell r="L769">
            <v>0</v>
          </cell>
          <cell r="M769">
            <v>0</v>
          </cell>
          <cell r="N769">
            <v>-28650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</row>
        <row r="770">
          <cell r="C770">
            <v>13537</v>
          </cell>
          <cell r="D770" t="str">
            <v>Purchase 100 MVA Spr Xformer</v>
          </cell>
          <cell r="E770">
            <v>26962.84</v>
          </cell>
          <cell r="F770">
            <v>10245.09</v>
          </cell>
          <cell r="G770">
            <v>0</v>
          </cell>
          <cell r="H770">
            <v>15239</v>
          </cell>
          <cell r="I770">
            <v>2157453.48</v>
          </cell>
          <cell r="J770">
            <v>0</v>
          </cell>
          <cell r="K770">
            <v>445605.08</v>
          </cell>
          <cell r="L770">
            <v>0</v>
          </cell>
          <cell r="M770">
            <v>0</v>
          </cell>
          <cell r="N770">
            <v>10940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</row>
        <row r="771">
          <cell r="C771">
            <v>13540</v>
          </cell>
          <cell r="D771" t="str">
            <v>2008 PURCHASE SPARE 125MVA</v>
          </cell>
          <cell r="E771">
            <v>4628.33</v>
          </cell>
          <cell r="F771">
            <v>0</v>
          </cell>
          <cell r="G771">
            <v>0</v>
          </cell>
          <cell r="H771">
            <v>1650</v>
          </cell>
          <cell r="I771">
            <v>0</v>
          </cell>
          <cell r="J771">
            <v>4820</v>
          </cell>
          <cell r="K771">
            <v>2134.3857355</v>
          </cell>
          <cell r="L771">
            <v>0</v>
          </cell>
          <cell r="M771">
            <v>0</v>
          </cell>
          <cell r="N771">
            <v>5714</v>
          </cell>
          <cell r="O771">
            <v>0</v>
          </cell>
          <cell r="P771">
            <v>10000</v>
          </cell>
          <cell r="Q771">
            <v>0</v>
          </cell>
          <cell r="R771">
            <v>2000</v>
          </cell>
          <cell r="S771">
            <v>2600000</v>
          </cell>
          <cell r="T771">
            <v>10000</v>
          </cell>
          <cell r="U771">
            <v>333487.6192199373</v>
          </cell>
          <cell r="V771">
            <v>0</v>
          </cell>
          <cell r="W771">
            <v>0</v>
          </cell>
          <cell r="X771">
            <v>0</v>
          </cell>
          <cell r="Y771">
            <v>258000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</row>
        <row r="772">
          <cell r="C772">
            <v>13541</v>
          </cell>
          <cell r="D772" t="str">
            <v>23028 kV Transformer Purchase</v>
          </cell>
          <cell r="E772">
            <v>11043.73</v>
          </cell>
          <cell r="F772">
            <v>0</v>
          </cell>
          <cell r="G772">
            <v>0</v>
          </cell>
          <cell r="H772">
            <v>1650</v>
          </cell>
          <cell r="I772">
            <v>0</v>
          </cell>
          <cell r="J772">
            <v>12910</v>
          </cell>
          <cell r="K772">
            <v>4179.5307350000003</v>
          </cell>
          <cell r="L772">
            <v>0</v>
          </cell>
          <cell r="M772">
            <v>0</v>
          </cell>
          <cell r="N772">
            <v>8170.5</v>
          </cell>
          <cell r="O772">
            <v>0</v>
          </cell>
          <cell r="P772">
            <v>15450</v>
          </cell>
          <cell r="Q772">
            <v>0</v>
          </cell>
          <cell r="R772">
            <v>4000</v>
          </cell>
          <cell r="S772">
            <v>2061224</v>
          </cell>
          <cell r="T772">
            <v>34000</v>
          </cell>
          <cell r="U772">
            <v>278207.69517552084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</row>
        <row r="773">
          <cell r="C773">
            <v>13545</v>
          </cell>
          <cell r="D773" t="str">
            <v>Glengrove Xfmr T1T4 Replace</v>
          </cell>
          <cell r="E773">
            <v>47270.080000000002</v>
          </cell>
          <cell r="F773">
            <v>0</v>
          </cell>
          <cell r="G773">
            <v>2568</v>
          </cell>
          <cell r="H773">
            <v>1148.2</v>
          </cell>
          <cell r="I773">
            <v>0</v>
          </cell>
          <cell r="J773">
            <v>10957</v>
          </cell>
          <cell r="K773">
            <v>6940.4307895000002</v>
          </cell>
          <cell r="L773">
            <v>0</v>
          </cell>
          <cell r="M773">
            <v>0</v>
          </cell>
          <cell r="N773">
            <v>8752</v>
          </cell>
          <cell r="O773">
            <v>0</v>
          </cell>
          <cell r="P773">
            <v>412000</v>
          </cell>
          <cell r="Q773">
            <v>563000</v>
          </cell>
          <cell r="R773">
            <v>50000</v>
          </cell>
          <cell r="S773">
            <v>3952000</v>
          </cell>
          <cell r="T773">
            <v>265000</v>
          </cell>
          <cell r="U773">
            <v>804048.58184837003</v>
          </cell>
          <cell r="V773">
            <v>0</v>
          </cell>
          <cell r="W773">
            <v>0</v>
          </cell>
          <cell r="X773">
            <v>0</v>
          </cell>
          <cell r="Y773">
            <v>473682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</row>
        <row r="774">
          <cell r="C774">
            <v>13547</v>
          </cell>
          <cell r="D774" t="str">
            <v>Cherrywood Claireville 500kV</v>
          </cell>
          <cell r="E774">
            <v>443787.9</v>
          </cell>
          <cell r="F774">
            <v>46342</v>
          </cell>
          <cell r="G774">
            <v>1618802.49</v>
          </cell>
          <cell r="H774">
            <v>92951.31</v>
          </cell>
          <cell r="I774">
            <v>15092314.82</v>
          </cell>
          <cell r="J774">
            <v>856047.27</v>
          </cell>
          <cell r="K774">
            <v>2971812.3134145001</v>
          </cell>
          <cell r="L774">
            <v>0</v>
          </cell>
          <cell r="M774">
            <v>0</v>
          </cell>
          <cell r="N774">
            <v>1438759.17</v>
          </cell>
          <cell r="O774">
            <v>0</v>
          </cell>
          <cell r="P774">
            <v>1969440</v>
          </cell>
          <cell r="Q774">
            <v>8442000</v>
          </cell>
          <cell r="R774">
            <v>846000</v>
          </cell>
          <cell r="S774">
            <v>37380991</v>
          </cell>
          <cell r="T774">
            <v>619000</v>
          </cell>
          <cell r="U774">
            <v>8425313.5340803396</v>
          </cell>
          <cell r="V774">
            <v>0</v>
          </cell>
          <cell r="W774">
            <v>885780</v>
          </cell>
          <cell r="X774">
            <v>0</v>
          </cell>
          <cell r="Y774">
            <v>0</v>
          </cell>
          <cell r="Z774">
            <v>1428000</v>
          </cell>
          <cell r="AA774">
            <v>8739780</v>
          </cell>
          <cell r="AB774">
            <v>350800</v>
          </cell>
          <cell r="AC774">
            <v>9885340</v>
          </cell>
          <cell r="AD774">
            <v>281600</v>
          </cell>
          <cell r="AE774">
            <v>8314468.2975048292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</row>
        <row r="775">
          <cell r="C775">
            <v>13548</v>
          </cell>
          <cell r="D775" t="str">
            <v>Shieldwire Replacement 2007</v>
          </cell>
          <cell r="E775">
            <v>2810124.5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</row>
        <row r="776">
          <cell r="C776">
            <v>13555</v>
          </cell>
          <cell r="D776" t="str">
            <v>Telecommunicatn Perform Imp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</row>
        <row r="777">
          <cell r="C777">
            <v>13564</v>
          </cell>
          <cell r="D777" t="str">
            <v>Cable Trench Cover Repl 07</v>
          </cell>
          <cell r="E777">
            <v>198513.38</v>
          </cell>
          <cell r="F777">
            <v>0</v>
          </cell>
          <cell r="G777">
            <v>31322.99</v>
          </cell>
          <cell r="H777">
            <v>0</v>
          </cell>
          <cell r="I777">
            <v>0</v>
          </cell>
          <cell r="J777">
            <v>0</v>
          </cell>
          <cell r="K777">
            <v>13776.33</v>
          </cell>
          <cell r="L777">
            <v>0</v>
          </cell>
          <cell r="M777">
            <v>0</v>
          </cell>
          <cell r="N777">
            <v>582.61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</row>
        <row r="778">
          <cell r="C778">
            <v>13582</v>
          </cell>
          <cell r="D778" t="str">
            <v>TX PCB AND REG WASTE</v>
          </cell>
          <cell r="E778">
            <v>3983281.32</v>
          </cell>
          <cell r="F778">
            <v>0</v>
          </cell>
          <cell r="G778">
            <v>0</v>
          </cell>
          <cell r="H778">
            <v>525000</v>
          </cell>
          <cell r="I778">
            <v>110000</v>
          </cell>
          <cell r="J778">
            <v>2164100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</row>
        <row r="779">
          <cell r="C779">
            <v>13583</v>
          </cell>
          <cell r="D779" t="str">
            <v>Undrgrnd OilPipe Decomm 07 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</row>
        <row r="780">
          <cell r="C780">
            <v>13584</v>
          </cell>
          <cell r="D780" t="str">
            <v>Wolfe Islnd Wind Farm Connect</v>
          </cell>
          <cell r="E780">
            <v>-10564.66</v>
          </cell>
          <cell r="F780">
            <v>47000</v>
          </cell>
          <cell r="G780">
            <v>832852.15</v>
          </cell>
          <cell r="H780">
            <v>33552.300000000003</v>
          </cell>
          <cell r="I780">
            <v>1993428.25</v>
          </cell>
          <cell r="J780">
            <v>308350.15000000002</v>
          </cell>
          <cell r="K780">
            <v>630805.71350149985</v>
          </cell>
          <cell r="L780">
            <v>0</v>
          </cell>
          <cell r="M780">
            <v>4790448</v>
          </cell>
          <cell r="N780">
            <v>944459.65</v>
          </cell>
          <cell r="O780">
            <v>0</v>
          </cell>
          <cell r="P780">
            <v>175000</v>
          </cell>
          <cell r="Q780">
            <v>195000</v>
          </cell>
          <cell r="R780">
            <v>23000</v>
          </cell>
          <cell r="S780">
            <v>170000</v>
          </cell>
          <cell r="T780">
            <v>88000</v>
          </cell>
          <cell r="U780">
            <v>71610</v>
          </cell>
          <cell r="V780">
            <v>0</v>
          </cell>
          <cell r="W780">
            <v>712046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</row>
        <row r="781">
          <cell r="C781">
            <v>13585</v>
          </cell>
          <cell r="D781" t="str">
            <v>Kruger Port Alma Wind Farm</v>
          </cell>
          <cell r="E781">
            <v>222957.46</v>
          </cell>
          <cell r="F781">
            <v>128800.27</v>
          </cell>
          <cell r="G781">
            <v>107981.24</v>
          </cell>
          <cell r="H781">
            <v>7677.8</v>
          </cell>
          <cell r="I781">
            <v>15694.55</v>
          </cell>
          <cell r="J781">
            <v>152977.70000000001</v>
          </cell>
          <cell r="K781">
            <v>67435.27</v>
          </cell>
          <cell r="L781">
            <v>0</v>
          </cell>
          <cell r="M781">
            <v>731823</v>
          </cell>
          <cell r="N781">
            <v>4986.84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</row>
        <row r="782">
          <cell r="C782">
            <v>13587</v>
          </cell>
          <cell r="D782" t="str">
            <v>Ottawa Cable w digital ntwrk</v>
          </cell>
          <cell r="E782">
            <v>14695.5</v>
          </cell>
          <cell r="F782">
            <v>44073.3</v>
          </cell>
          <cell r="G782">
            <v>30488</v>
          </cell>
          <cell r="H782">
            <v>2500</v>
          </cell>
          <cell r="I782">
            <v>26753</v>
          </cell>
          <cell r="J782">
            <v>65849.179999999993</v>
          </cell>
          <cell r="K782">
            <v>39258.958307000001</v>
          </cell>
          <cell r="L782">
            <v>0</v>
          </cell>
          <cell r="M782">
            <v>0</v>
          </cell>
          <cell r="N782">
            <v>44195.22</v>
          </cell>
          <cell r="O782">
            <v>0</v>
          </cell>
          <cell r="P782">
            <v>405000</v>
          </cell>
          <cell r="Q782">
            <v>130000</v>
          </cell>
          <cell r="R782">
            <v>29000</v>
          </cell>
          <cell r="S782">
            <v>51000</v>
          </cell>
          <cell r="T782">
            <v>320000</v>
          </cell>
          <cell r="U782">
            <v>130580.6280416588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</row>
        <row r="783">
          <cell r="C783">
            <v>13588</v>
          </cell>
          <cell r="D783" t="str">
            <v>Tx Station Spill Risk Analysis</v>
          </cell>
          <cell r="E783">
            <v>108797.65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</row>
        <row r="784">
          <cell r="C784">
            <v>13591</v>
          </cell>
          <cell r="D784" t="str">
            <v>PCB Database Upgrade 07 08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</row>
        <row r="785">
          <cell r="C785">
            <v>13595</v>
          </cell>
          <cell r="D785" t="str">
            <v>Tech Support Stations</v>
          </cell>
          <cell r="E785">
            <v>1361683.05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</row>
        <row r="786">
          <cell r="C786">
            <v>13596</v>
          </cell>
          <cell r="D786" t="str">
            <v>2008 Tech Support STATN PC</v>
          </cell>
          <cell r="E786">
            <v>0</v>
          </cell>
          <cell r="F786">
            <v>0</v>
          </cell>
          <cell r="G786">
            <v>0</v>
          </cell>
          <cell r="H786">
            <v>23600</v>
          </cell>
          <cell r="I786">
            <v>0</v>
          </cell>
          <cell r="J786">
            <v>1202950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</row>
        <row r="787">
          <cell r="C787">
            <v>13602</v>
          </cell>
          <cell r="D787" t="str">
            <v>CADD Support 2007</v>
          </cell>
          <cell r="E787">
            <v>1771568.33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</row>
        <row r="788">
          <cell r="C788">
            <v>13604</v>
          </cell>
          <cell r="D788" t="str">
            <v>Database Management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</row>
        <row r="789">
          <cell r="C789">
            <v>13606</v>
          </cell>
          <cell r="D789" t="str">
            <v>Tx Mgt of Drawing Correspond</v>
          </cell>
          <cell r="E789">
            <v>2163256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</row>
        <row r="790">
          <cell r="C790">
            <v>13607</v>
          </cell>
          <cell r="D790" t="str">
            <v>2008 Records and Drawing Mgmt</v>
          </cell>
          <cell r="E790">
            <v>0</v>
          </cell>
          <cell r="F790">
            <v>0</v>
          </cell>
          <cell r="G790">
            <v>0</v>
          </cell>
          <cell r="H790">
            <v>2375000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</row>
        <row r="791">
          <cell r="C791">
            <v>13608</v>
          </cell>
          <cell r="D791" t="str">
            <v>Beach TS Load Centre #1 Replac</v>
          </cell>
          <cell r="E791">
            <v>267823.88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</row>
        <row r="792">
          <cell r="C792">
            <v>13609</v>
          </cell>
          <cell r="D792" t="str">
            <v>Leaside Bridgman 115kV new</v>
          </cell>
          <cell r="E792">
            <v>313374.44</v>
          </cell>
          <cell r="F792">
            <v>0</v>
          </cell>
          <cell r="G792">
            <v>0</v>
          </cell>
          <cell r="H792">
            <v>10792</v>
          </cell>
          <cell r="I792">
            <v>0</v>
          </cell>
          <cell r="J792">
            <v>15879.43</v>
          </cell>
          <cell r="K792">
            <v>25659.242125500001</v>
          </cell>
          <cell r="L792">
            <v>0</v>
          </cell>
          <cell r="M792">
            <v>0</v>
          </cell>
          <cell r="N792">
            <v>25612.25</v>
          </cell>
          <cell r="O792">
            <v>0</v>
          </cell>
          <cell r="P792">
            <v>0</v>
          </cell>
          <cell r="Q792">
            <v>0</v>
          </cell>
          <cell r="R792">
            <v>34000</v>
          </cell>
          <cell r="S792">
            <v>0</v>
          </cell>
          <cell r="T792">
            <v>600000</v>
          </cell>
          <cell r="U792">
            <v>69740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</row>
        <row r="793">
          <cell r="C793">
            <v>13615</v>
          </cell>
          <cell r="D793" t="str">
            <v>IESO Deposit Porcupine</v>
          </cell>
          <cell r="E793">
            <v>359310.25</v>
          </cell>
          <cell r="F793">
            <v>0</v>
          </cell>
          <cell r="G793">
            <v>1500000</v>
          </cell>
          <cell r="H793">
            <v>61802.080000000002</v>
          </cell>
          <cell r="I793">
            <v>1800000</v>
          </cell>
          <cell r="J793">
            <v>444841.87</v>
          </cell>
          <cell r="K793">
            <v>634138.14259349997</v>
          </cell>
          <cell r="L793">
            <v>0</v>
          </cell>
          <cell r="M793">
            <v>0</v>
          </cell>
          <cell r="N793">
            <v>242697.05</v>
          </cell>
          <cell r="O793">
            <v>0</v>
          </cell>
          <cell r="P793">
            <v>0</v>
          </cell>
          <cell r="Q793">
            <v>1787099</v>
          </cell>
          <cell r="R793">
            <v>1791266</v>
          </cell>
          <cell r="S793">
            <v>48123839</v>
          </cell>
          <cell r="T793">
            <v>1454056</v>
          </cell>
          <cell r="U793">
            <v>7612558.1820809599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1727463</v>
          </cell>
          <cell r="AA793">
            <v>4010121</v>
          </cell>
          <cell r="AB793">
            <v>648427</v>
          </cell>
          <cell r="AC793">
            <v>17823477</v>
          </cell>
          <cell r="AD793">
            <v>33532</v>
          </cell>
          <cell r="AE793">
            <v>9493659.3436215594</v>
          </cell>
          <cell r="AF793">
            <v>0</v>
          </cell>
          <cell r="AG793">
            <v>0</v>
          </cell>
          <cell r="AH793">
            <v>4856165</v>
          </cell>
          <cell r="AI793">
            <v>4598000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</row>
        <row r="794">
          <cell r="C794">
            <v>13616</v>
          </cell>
          <cell r="D794" t="str">
            <v>2007 Telecom Eng Technical Sup</v>
          </cell>
          <cell r="E794">
            <v>1195320.98</v>
          </cell>
          <cell r="F794">
            <v>0</v>
          </cell>
          <cell r="G794">
            <v>0</v>
          </cell>
          <cell r="H794">
            <v>113000</v>
          </cell>
          <cell r="I794">
            <v>0</v>
          </cell>
          <cell r="J794">
            <v>985500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</row>
        <row r="795">
          <cell r="C795">
            <v>13621</v>
          </cell>
          <cell r="D795" t="str">
            <v>EPCOR Gen connect</v>
          </cell>
          <cell r="E795">
            <v>9537.44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428.24728800000003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635.81084897439905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676.37558113896603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708.25046949751902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776.70084735718501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814.26823723096197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</row>
        <row r="796">
          <cell r="C796">
            <v>13627</v>
          </cell>
          <cell r="D796" t="str">
            <v>AUTOMATION OF OILY WATER</v>
          </cell>
          <cell r="E796">
            <v>19830.75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</row>
        <row r="797">
          <cell r="C797">
            <v>13629</v>
          </cell>
          <cell r="D797" t="str">
            <v>CivilGeotech Asset Condition</v>
          </cell>
          <cell r="E797">
            <v>792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</row>
        <row r="798">
          <cell r="C798">
            <v>13636</v>
          </cell>
          <cell r="D798" t="str">
            <v>Northern Cross Gas Generation</v>
          </cell>
          <cell r="E798">
            <v>10807.66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259.03003949999999</v>
          </cell>
          <cell r="L798">
            <v>89.81</v>
          </cell>
          <cell r="M798">
            <v>0</v>
          </cell>
          <cell r="N798">
            <v>1152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773.82254652009897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823.19242498808205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861.98620669131299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945.294702906927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991.01662373469003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</row>
        <row r="799">
          <cell r="C799">
            <v>13637</v>
          </cell>
          <cell r="D799" t="str">
            <v>Buttonville Spill Containment</v>
          </cell>
          <cell r="E799">
            <v>464730.02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</row>
        <row r="800">
          <cell r="C800">
            <v>13641</v>
          </cell>
          <cell r="D800" t="str">
            <v>2007 NOD Dx and CADD Service</v>
          </cell>
          <cell r="E800">
            <v>1460918.46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</row>
        <row r="801">
          <cell r="C801">
            <v>13642</v>
          </cell>
          <cell r="D801" t="str">
            <v>Rev Meter Single Line Diagram</v>
          </cell>
          <cell r="E801">
            <v>61202.7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141000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</row>
        <row r="802">
          <cell r="C802">
            <v>13643</v>
          </cell>
          <cell r="D802" t="str">
            <v>Rev Meter Single Line Diagram</v>
          </cell>
          <cell r="E802">
            <v>58407.62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</row>
        <row r="803">
          <cell r="C803">
            <v>13648</v>
          </cell>
          <cell r="D803" t="str">
            <v>Hammer Replace R7R8 Reactors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</row>
        <row r="804">
          <cell r="C804">
            <v>13650</v>
          </cell>
          <cell r="D804" t="str">
            <v>QFW B LINE TELEPROT INTERFACE</v>
          </cell>
          <cell r="E804">
            <v>603833.05000000005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</row>
        <row r="805">
          <cell r="C805">
            <v>13651</v>
          </cell>
          <cell r="D805" t="str">
            <v>Kingston B5QK Line Relocate</v>
          </cell>
          <cell r="E805">
            <v>-252436.45</v>
          </cell>
          <cell r="F805">
            <v>0</v>
          </cell>
          <cell r="G805">
            <v>247360.41</v>
          </cell>
          <cell r="H805">
            <v>332</v>
          </cell>
          <cell r="I805">
            <v>2195.88</v>
          </cell>
          <cell r="J805">
            <v>0</v>
          </cell>
          <cell r="K805">
            <v>43736.71</v>
          </cell>
          <cell r="L805">
            <v>41188.550000000003</v>
          </cell>
          <cell r="M805">
            <v>3866.6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-3866.6000000000899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</row>
        <row r="806">
          <cell r="C806">
            <v>13654</v>
          </cell>
          <cell r="D806" t="str">
            <v>Shieldwire Replacement 2008</v>
          </cell>
          <cell r="E806">
            <v>6279.37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87.5972115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406.21250809370002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432.12886611007798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452.49337918219601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496.22556732461101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520.22695655503503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</row>
        <row r="807">
          <cell r="C807">
            <v>13657</v>
          </cell>
          <cell r="D807" t="str">
            <v>Hanmer R9 EOL Reactor Replace</v>
          </cell>
          <cell r="E807">
            <v>1927995</v>
          </cell>
          <cell r="F807">
            <v>15921</v>
          </cell>
          <cell r="G807">
            <v>79802.990000000005</v>
          </cell>
          <cell r="H807">
            <v>2765</v>
          </cell>
          <cell r="I807">
            <v>5246.97</v>
          </cell>
          <cell r="J807">
            <v>2128</v>
          </cell>
          <cell r="K807">
            <v>14641.03</v>
          </cell>
          <cell r="L807">
            <v>22984</v>
          </cell>
          <cell r="M807">
            <v>0</v>
          </cell>
          <cell r="N807">
            <v>687.5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</row>
        <row r="808">
          <cell r="C808">
            <v>13658</v>
          </cell>
          <cell r="D808" t="str">
            <v>B4V B5V Sectn Hanover Orange</v>
          </cell>
          <cell r="E808">
            <v>855262.22</v>
          </cell>
          <cell r="F808">
            <v>0</v>
          </cell>
          <cell r="G808">
            <v>1463085.29</v>
          </cell>
          <cell r="H808">
            <v>16861.8</v>
          </cell>
          <cell r="I808">
            <v>484378.88</v>
          </cell>
          <cell r="J808">
            <v>30681.59</v>
          </cell>
          <cell r="K808">
            <v>504811.39218349999</v>
          </cell>
          <cell r="L808">
            <v>0</v>
          </cell>
          <cell r="M808">
            <v>0</v>
          </cell>
          <cell r="N808">
            <v>664056.77</v>
          </cell>
          <cell r="O808">
            <v>0</v>
          </cell>
          <cell r="P808">
            <v>0</v>
          </cell>
          <cell r="Q808">
            <v>910000</v>
          </cell>
          <cell r="R808">
            <v>10000</v>
          </cell>
          <cell r="S808">
            <v>0</v>
          </cell>
          <cell r="T808">
            <v>10000</v>
          </cell>
          <cell r="U808">
            <v>171787.41817782691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</row>
        <row r="809">
          <cell r="C809">
            <v>13659</v>
          </cell>
          <cell r="D809" t="str">
            <v>Designated Substance Inventory</v>
          </cell>
          <cell r="E809">
            <v>170164.61</v>
          </cell>
          <cell r="F809">
            <v>0</v>
          </cell>
          <cell r="G809">
            <v>0</v>
          </cell>
          <cell r="H809">
            <v>250000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</row>
        <row r="810">
          <cell r="C810">
            <v>13660</v>
          </cell>
          <cell r="D810" t="str">
            <v>Designated Substance Inventory</v>
          </cell>
          <cell r="E810">
            <v>849833.09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</row>
        <row r="811">
          <cell r="C811">
            <v>13661</v>
          </cell>
          <cell r="D811" t="str">
            <v>Burlington TS Stn Load Cap</v>
          </cell>
          <cell r="E811">
            <v>114476.68</v>
          </cell>
          <cell r="F811">
            <v>234599.34</v>
          </cell>
          <cell r="G811">
            <v>448496.35</v>
          </cell>
          <cell r="H811">
            <v>42516.51</v>
          </cell>
          <cell r="I811">
            <v>336872.53</v>
          </cell>
          <cell r="J811">
            <v>147079.85999999999</v>
          </cell>
          <cell r="K811">
            <v>187535.0115965</v>
          </cell>
          <cell r="L811">
            <v>0</v>
          </cell>
          <cell r="M811">
            <v>0</v>
          </cell>
          <cell r="N811">
            <v>658986.5</v>
          </cell>
          <cell r="O811">
            <v>-304167</v>
          </cell>
          <cell r="P811">
            <v>285000</v>
          </cell>
          <cell r="Q811">
            <v>50000</v>
          </cell>
          <cell r="R811">
            <v>50000</v>
          </cell>
          <cell r="S811">
            <v>2200000</v>
          </cell>
          <cell r="T811">
            <v>5000</v>
          </cell>
          <cell r="U811">
            <v>333101.72597764269</v>
          </cell>
          <cell r="V811">
            <v>0</v>
          </cell>
          <cell r="W811">
            <v>0</v>
          </cell>
          <cell r="X811">
            <v>0</v>
          </cell>
          <cell r="Y811">
            <v>250000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</row>
        <row r="812">
          <cell r="C812">
            <v>13662</v>
          </cell>
          <cell r="D812" t="str">
            <v>Belwood North Tie in on Hwy 9</v>
          </cell>
          <cell r="E812">
            <v>9479.23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52.915117499999994</v>
          </cell>
          <cell r="L812">
            <v>0</v>
          </cell>
          <cell r="M812">
            <v>10194</v>
          </cell>
          <cell r="N812">
            <v>661.5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-2.2641503499987399E-2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-2.40860314232536E-2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-2.52211101930865E-2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-2.7658658203517501E-2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-2.8996449451817799E-2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</row>
        <row r="813">
          <cell r="C813">
            <v>13675</v>
          </cell>
          <cell r="D813" t="str">
            <v>Kap TS Instal New swtch K38S</v>
          </cell>
          <cell r="E813">
            <v>15634.1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980</v>
          </cell>
          <cell r="K813">
            <v>2508.060782</v>
          </cell>
          <cell r="L813">
            <v>0</v>
          </cell>
          <cell r="M813">
            <v>0</v>
          </cell>
          <cell r="N813">
            <v>13475.48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2079.7294818915898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2212.4162228362802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2316.6785913665099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2540.5789370605198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2663.4614081668801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</row>
        <row r="814">
          <cell r="C814">
            <v>13677</v>
          </cell>
          <cell r="D814" t="str">
            <v>Aeolian Proof Line EG Connecti</v>
          </cell>
          <cell r="E814">
            <v>17621.77</v>
          </cell>
          <cell r="F814">
            <v>0</v>
          </cell>
          <cell r="G814">
            <v>0</v>
          </cell>
          <cell r="H814">
            <v>75</v>
          </cell>
          <cell r="I814">
            <v>0</v>
          </cell>
          <cell r="J814">
            <v>292</v>
          </cell>
          <cell r="K814">
            <v>-114.00313300000001</v>
          </cell>
          <cell r="L814">
            <v>0</v>
          </cell>
          <cell r="M814">
            <v>33746.67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-1012.6274198853901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-1077.23304927408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-1127.99875421561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-1237.0166006931099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-1296.8484974609501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</row>
        <row r="815">
          <cell r="C815">
            <v>13679</v>
          </cell>
          <cell r="D815" t="str">
            <v>Lambton TS Replace Yard Lights</v>
          </cell>
          <cell r="E815">
            <v>258.95</v>
          </cell>
          <cell r="F815">
            <v>0</v>
          </cell>
          <cell r="G815">
            <v>2400</v>
          </cell>
          <cell r="H815">
            <v>0</v>
          </cell>
          <cell r="I815">
            <v>0</v>
          </cell>
          <cell r="J815">
            <v>11153.75</v>
          </cell>
          <cell r="K815">
            <v>7167.69</v>
          </cell>
          <cell r="L815">
            <v>28945</v>
          </cell>
          <cell r="M815">
            <v>0</v>
          </cell>
          <cell r="N815">
            <v>31960.25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</row>
        <row r="816">
          <cell r="C816">
            <v>13680</v>
          </cell>
          <cell r="D816" t="str">
            <v>Wholesale Metering 2007</v>
          </cell>
          <cell r="E816">
            <v>8506360.7899999991</v>
          </cell>
          <cell r="F816">
            <v>169614.47</v>
          </cell>
          <cell r="G816">
            <v>872261.08</v>
          </cell>
          <cell r="H816">
            <v>44751.68</v>
          </cell>
          <cell r="I816">
            <v>777114.88</v>
          </cell>
          <cell r="J816">
            <v>247761.04</v>
          </cell>
          <cell r="K816">
            <v>378738.57182050002</v>
          </cell>
          <cell r="L816">
            <v>0</v>
          </cell>
          <cell r="M816">
            <v>0</v>
          </cell>
          <cell r="N816">
            <v>274448.07</v>
          </cell>
          <cell r="O816">
            <v>0</v>
          </cell>
          <cell r="P816">
            <v>50000</v>
          </cell>
          <cell r="Q816">
            <v>150000</v>
          </cell>
          <cell r="R816">
            <v>15000</v>
          </cell>
          <cell r="S816">
            <v>100000</v>
          </cell>
          <cell r="T816">
            <v>40000</v>
          </cell>
          <cell r="U816">
            <v>181522.61377614699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50000</v>
          </cell>
          <cell r="AA816">
            <v>100000</v>
          </cell>
          <cell r="AB816">
            <v>25000</v>
          </cell>
          <cell r="AC816">
            <v>150000</v>
          </cell>
          <cell r="AD816">
            <v>100000</v>
          </cell>
          <cell r="AE816">
            <v>110404.55480627751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</row>
        <row r="817">
          <cell r="C817">
            <v>13699</v>
          </cell>
          <cell r="D817" t="str">
            <v>2007 Foundatn Repair Program</v>
          </cell>
          <cell r="E817">
            <v>255573.09</v>
          </cell>
          <cell r="F817">
            <v>0</v>
          </cell>
          <cell r="G817">
            <v>762939.67</v>
          </cell>
          <cell r="H817">
            <v>3995.45</v>
          </cell>
          <cell r="I817">
            <v>41607.43</v>
          </cell>
          <cell r="J817">
            <v>17962.54</v>
          </cell>
          <cell r="K817">
            <v>197229.84</v>
          </cell>
          <cell r="L817">
            <v>0</v>
          </cell>
          <cell r="M817">
            <v>0</v>
          </cell>
          <cell r="N817">
            <v>297971.78999999998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</row>
        <row r="818">
          <cell r="C818">
            <v>13700</v>
          </cell>
          <cell r="D818" t="str">
            <v>Meaford TS Connect LFCA EG</v>
          </cell>
          <cell r="E818">
            <v>5316.52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280</v>
          </cell>
          <cell r="K818">
            <v>218.570708</v>
          </cell>
          <cell r="L818">
            <v>0</v>
          </cell>
          <cell r="M818">
            <v>0</v>
          </cell>
          <cell r="N818">
            <v>1239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450.05098717039999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478.764240151872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501.32649273823802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549.77826133832104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576.36988198364497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</row>
        <row r="819">
          <cell r="C819">
            <v>13701</v>
          </cell>
          <cell r="D819" t="str">
            <v>Woodstock Supply Prelim Optn</v>
          </cell>
          <cell r="E819">
            <v>770067.53</v>
          </cell>
          <cell r="F819">
            <v>0</v>
          </cell>
          <cell r="G819">
            <v>600000</v>
          </cell>
          <cell r="H819">
            <v>1558163.33</v>
          </cell>
          <cell r="I819">
            <v>1716124.33</v>
          </cell>
          <cell r="J819">
            <v>247144.95</v>
          </cell>
          <cell r="K819">
            <v>648198.1636345</v>
          </cell>
          <cell r="L819">
            <v>3000000</v>
          </cell>
          <cell r="M819">
            <v>0</v>
          </cell>
          <cell r="N819">
            <v>132575.66</v>
          </cell>
          <cell r="O819">
            <v>0</v>
          </cell>
          <cell r="P819">
            <v>450000</v>
          </cell>
          <cell r="Q819">
            <v>10250000</v>
          </cell>
          <cell r="R819">
            <v>563003</v>
          </cell>
          <cell r="S819">
            <v>28207215</v>
          </cell>
          <cell r="T819">
            <v>360000</v>
          </cell>
          <cell r="U819">
            <v>5853008.6437248802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625000</v>
          </cell>
          <cell r="AA819">
            <v>4250000</v>
          </cell>
          <cell r="AB819">
            <v>1041560</v>
          </cell>
          <cell r="AC819">
            <v>5420000</v>
          </cell>
          <cell r="AD819">
            <v>140000</v>
          </cell>
          <cell r="AE819">
            <v>3243262.3323166501</v>
          </cell>
          <cell r="AF819">
            <v>0</v>
          </cell>
          <cell r="AG819">
            <v>0</v>
          </cell>
          <cell r="AH819">
            <v>0</v>
          </cell>
          <cell r="AI819">
            <v>5900000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1157.1884924552901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1269.0274434687899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1330.40763751845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</row>
        <row r="820">
          <cell r="C820">
            <v>13708</v>
          </cell>
          <cell r="D820" t="str">
            <v>Prince Ed Loyalist Wind Frm</v>
          </cell>
          <cell r="E820">
            <v>13444.32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714.5</v>
          </cell>
          <cell r="K820">
            <v>480.17987000000005</v>
          </cell>
          <cell r="L820">
            <v>0</v>
          </cell>
          <cell r="M820">
            <v>14645.38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-0.40705229400008702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-0.43302223035741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-0.45342884412988199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-0.49725144227811202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-0.52130245092689798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</row>
        <row r="821">
          <cell r="C821">
            <v>13712</v>
          </cell>
          <cell r="D821" t="str">
            <v>Lakehead Ventus Energy Con</v>
          </cell>
          <cell r="E821">
            <v>12161.14</v>
          </cell>
          <cell r="F821">
            <v>0</v>
          </cell>
          <cell r="G821">
            <v>7.03</v>
          </cell>
          <cell r="H821">
            <v>50.78</v>
          </cell>
          <cell r="I821">
            <v>0</v>
          </cell>
          <cell r="J821">
            <v>379.78</v>
          </cell>
          <cell r="K821">
            <v>601.88714149999998</v>
          </cell>
          <cell r="L821">
            <v>2378.6799999999998</v>
          </cell>
          <cell r="M821">
            <v>10640</v>
          </cell>
          <cell r="N821">
            <v>954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72.472789627699896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77.096553605947193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80.729807241272695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88.532111719974694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92.814224155734095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</row>
        <row r="822">
          <cell r="C822">
            <v>13713</v>
          </cell>
          <cell r="D822" t="str">
            <v>Farewell Request for Cost Est</v>
          </cell>
          <cell r="E822">
            <v>14517.83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644.4637285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967.35433987830004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1029.07154676253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1077.56759183084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1181.71141101176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1238.86831182734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</row>
        <row r="823">
          <cell r="C823">
            <v>13717</v>
          </cell>
          <cell r="D823" t="str">
            <v>KapGS K38S Loop Access Road</v>
          </cell>
          <cell r="E823">
            <v>50375.7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2238.551015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3356.7892147569901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3570.9523666584901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3739.2371350548901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4100.6236865992796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4298.9622480728403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</row>
        <row r="824">
          <cell r="C824">
            <v>13722</v>
          </cell>
          <cell r="D824" t="str">
            <v>Otanabee Add New Fdr Positn</v>
          </cell>
          <cell r="E824">
            <v>29594.3</v>
          </cell>
          <cell r="F824">
            <v>39907</v>
          </cell>
          <cell r="G824">
            <v>68983</v>
          </cell>
          <cell r="H824">
            <v>4465</v>
          </cell>
          <cell r="I824">
            <v>159998.99</v>
          </cell>
          <cell r="J824">
            <v>15434.8</v>
          </cell>
          <cell r="K824">
            <v>60037.626240000005</v>
          </cell>
          <cell r="L824">
            <v>0</v>
          </cell>
          <cell r="M824">
            <v>0</v>
          </cell>
          <cell r="N824">
            <v>115965.66</v>
          </cell>
          <cell r="O824">
            <v>0</v>
          </cell>
          <cell r="P824">
            <v>0</v>
          </cell>
          <cell r="Q824">
            <v>0</v>
          </cell>
          <cell r="R824">
            <v>2000</v>
          </cell>
          <cell r="S824">
            <v>0</v>
          </cell>
          <cell r="T824">
            <v>4000</v>
          </cell>
          <cell r="U824">
            <v>660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</row>
        <row r="825">
          <cell r="C825">
            <v>13725</v>
          </cell>
          <cell r="D825" t="str">
            <v>Cyrville MTS Line Tap 2sites</v>
          </cell>
          <cell r="E825">
            <v>4384.3900000000003</v>
          </cell>
          <cell r="F825">
            <v>5000</v>
          </cell>
          <cell r="G825">
            <v>15000</v>
          </cell>
          <cell r="H825">
            <v>500</v>
          </cell>
          <cell r="I825">
            <v>10000</v>
          </cell>
          <cell r="J825">
            <v>8113.5</v>
          </cell>
          <cell r="K825">
            <v>121482.71</v>
          </cell>
          <cell r="L825">
            <v>0</v>
          </cell>
          <cell r="M825">
            <v>797161</v>
          </cell>
          <cell r="N825">
            <v>602432.81999999995</v>
          </cell>
          <cell r="O825">
            <v>45000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</row>
        <row r="826">
          <cell r="C826">
            <v>13726</v>
          </cell>
          <cell r="D826" t="str">
            <v>Powertee1 800kW WindTurbine</v>
          </cell>
          <cell r="E826">
            <v>3790.6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40.893502499999983</v>
          </cell>
          <cell r="L826">
            <v>0</v>
          </cell>
          <cell r="M826">
            <v>31286.25</v>
          </cell>
          <cell r="N826">
            <v>3603.33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-1521.7210105404899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-1618.80681101298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-1695.0947312365499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-1858.92077845879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-1948.83287507418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</row>
        <row r="827">
          <cell r="C827">
            <v>13731</v>
          </cell>
          <cell r="D827" t="str">
            <v>2007-Repl PCB Waste Strg Units</v>
          </cell>
          <cell r="E827">
            <v>81758.789999999994</v>
          </cell>
          <cell r="F827">
            <v>0</v>
          </cell>
          <cell r="G827">
            <v>46617.06</v>
          </cell>
          <cell r="H827">
            <v>6712.5</v>
          </cell>
          <cell r="I827">
            <v>171579.66</v>
          </cell>
          <cell r="J827">
            <v>2175.5</v>
          </cell>
          <cell r="K827">
            <v>22944.25</v>
          </cell>
          <cell r="L827">
            <v>0</v>
          </cell>
          <cell r="M827">
            <v>0</v>
          </cell>
          <cell r="N827">
            <v>5610.5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</row>
        <row r="828">
          <cell r="C828">
            <v>13737</v>
          </cell>
          <cell r="D828" t="str">
            <v>Reloc Cables H7L H1 1L for CN</v>
          </cell>
          <cell r="E828">
            <v>14270698.74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</row>
        <row r="829">
          <cell r="C829">
            <v>13745</v>
          </cell>
          <cell r="D829" t="str">
            <v>DX Gen Connection Program 07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</row>
        <row r="830">
          <cell r="C830">
            <v>13747</v>
          </cell>
          <cell r="D830" t="str">
            <v>HV UG Cable 2007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</row>
        <row r="831">
          <cell r="C831">
            <v>13754</v>
          </cell>
          <cell r="D831" t="str">
            <v>Tx Standards Program 2007</v>
          </cell>
          <cell r="E831">
            <v>905219.8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</row>
        <row r="832">
          <cell r="C832">
            <v>13758</v>
          </cell>
          <cell r="D832" t="str">
            <v>Tx R&amp;D Technology Prog 07</v>
          </cell>
          <cell r="E832">
            <v>317777.73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</row>
        <row r="833">
          <cell r="C833">
            <v>13762</v>
          </cell>
          <cell r="D833" t="str">
            <v>2007 DX STANDARDS</v>
          </cell>
          <cell r="E833">
            <v>383508.66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</row>
        <row r="834">
          <cell r="C834">
            <v>13770</v>
          </cell>
          <cell r="D834" t="str">
            <v>Caledonia TS feeder breaker</v>
          </cell>
          <cell r="E834">
            <v>13568.57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100.8</v>
          </cell>
          <cell r="K834">
            <v>881.89475000000004</v>
          </cell>
          <cell r="L834">
            <v>0</v>
          </cell>
          <cell r="M834">
            <v>0</v>
          </cell>
          <cell r="N834">
            <v>562.5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964.25819105000005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341.92595454632999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</row>
        <row r="835">
          <cell r="C835">
            <v>13777</v>
          </cell>
          <cell r="D835" t="str">
            <v>OttawaW TS Prepare Study Est</v>
          </cell>
          <cell r="E835">
            <v>35687.230000000003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627.3042825</v>
          </cell>
          <cell r="L835">
            <v>0</v>
          </cell>
          <cell r="M835">
            <v>0</v>
          </cell>
          <cell r="N835">
            <v>768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2365.8656872235001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2516.8079180683499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2635.41505535332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2890.1203667158002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3029.9094231691302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</row>
        <row r="836">
          <cell r="C836">
            <v>13779</v>
          </cell>
          <cell r="D836" t="str">
            <v>Purchase Spare 75 MVA Trans</v>
          </cell>
          <cell r="E836">
            <v>31887.41</v>
          </cell>
          <cell r="F836">
            <v>0</v>
          </cell>
          <cell r="G836">
            <v>0</v>
          </cell>
          <cell r="H836">
            <v>0</v>
          </cell>
          <cell r="I836">
            <v>2060100</v>
          </cell>
          <cell r="J836">
            <v>1410</v>
          </cell>
          <cell r="K836">
            <v>301352.69</v>
          </cell>
          <cell r="L836">
            <v>0</v>
          </cell>
          <cell r="M836">
            <v>0</v>
          </cell>
          <cell r="N836">
            <v>4785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</row>
        <row r="837">
          <cell r="C837">
            <v>13790</v>
          </cell>
          <cell r="D837" t="str">
            <v>2007 Revenue Metering Single L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</row>
        <row r="838">
          <cell r="C838">
            <v>13801</v>
          </cell>
          <cell r="D838" t="str">
            <v>TX Demand Design Projects 07</v>
          </cell>
          <cell r="E838">
            <v>35858.9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</row>
        <row r="839">
          <cell r="C839">
            <v>13813</v>
          </cell>
          <cell r="D839" t="str">
            <v>Windrush Ashton Ridge Connect</v>
          </cell>
          <cell r="E839">
            <v>-224.02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-2.6652000000006199E-2</v>
          </cell>
          <cell r="L839">
            <v>0</v>
          </cell>
          <cell r="M839">
            <v>-224.26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1.3611602399956201E-2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1.44800226331074E-2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1.51624084520917E-2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1.6627811769844299E-2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1.7432064127309001E-2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</row>
        <row r="840">
          <cell r="C840">
            <v>13816</v>
          </cell>
          <cell r="D840" t="str">
            <v>2008 Replacement of PCB</v>
          </cell>
          <cell r="E840">
            <v>-1.9200000000000199</v>
          </cell>
          <cell r="F840">
            <v>0</v>
          </cell>
          <cell r="G840">
            <v>30000</v>
          </cell>
          <cell r="H840">
            <v>3375</v>
          </cell>
          <cell r="I840">
            <v>219588.76</v>
          </cell>
          <cell r="J840">
            <v>0</v>
          </cell>
          <cell r="K840">
            <v>27819.086633499999</v>
          </cell>
          <cell r="L840">
            <v>173.56</v>
          </cell>
          <cell r="M840">
            <v>0</v>
          </cell>
          <cell r="N840">
            <v>46686.47</v>
          </cell>
          <cell r="O840">
            <v>0</v>
          </cell>
          <cell r="P840">
            <v>0</v>
          </cell>
          <cell r="Q840">
            <v>150000</v>
          </cell>
          <cell r="R840">
            <v>0</v>
          </cell>
          <cell r="S840">
            <v>0</v>
          </cell>
          <cell r="T840">
            <v>0</v>
          </cell>
          <cell r="U840">
            <v>34170.010082912901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</row>
        <row r="841">
          <cell r="C841">
            <v>13823</v>
          </cell>
          <cell r="D841" t="str">
            <v>Mrkt Rules Telemetry Complin</v>
          </cell>
          <cell r="E841">
            <v>829022.94</v>
          </cell>
          <cell r="F841">
            <v>25166.9</v>
          </cell>
          <cell r="G841">
            <v>2880</v>
          </cell>
          <cell r="H841">
            <v>3975</v>
          </cell>
          <cell r="I841">
            <v>42987.69</v>
          </cell>
          <cell r="J841">
            <v>75206.460000000006</v>
          </cell>
          <cell r="K841">
            <v>60487.77</v>
          </cell>
          <cell r="L841">
            <v>0</v>
          </cell>
          <cell r="M841">
            <v>0</v>
          </cell>
          <cell r="N841">
            <v>5162.97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</row>
        <row r="842">
          <cell r="C842">
            <v>13825</v>
          </cell>
          <cell r="D842" t="str">
            <v>Richview x Manby Reinforce Tx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</row>
        <row r="843">
          <cell r="C843">
            <v>13826</v>
          </cell>
          <cell r="D843" t="str">
            <v>2008 PCB Other Waste Managemen</v>
          </cell>
          <cell r="E843">
            <v>0</v>
          </cell>
          <cell r="F843">
            <v>0</v>
          </cell>
          <cell r="G843">
            <v>0</v>
          </cell>
          <cell r="H843">
            <v>1541500</v>
          </cell>
          <cell r="I843">
            <v>0</v>
          </cell>
          <cell r="J843">
            <v>1323000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</row>
        <row r="844">
          <cell r="C844">
            <v>13827</v>
          </cell>
          <cell r="D844" t="str">
            <v>FPLE Canadian Wind Paisley</v>
          </cell>
          <cell r="E844">
            <v>17673.990000000002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783.47932949999995</v>
          </cell>
          <cell r="L844">
            <v>41.78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1174.9209792221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1249.88093769646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1308.7828502750799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1435.2729614657501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1504.6941023105601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</row>
        <row r="845">
          <cell r="C845">
            <v>13828</v>
          </cell>
          <cell r="D845" t="str">
            <v>FPLE Canadian Wind Formosa</v>
          </cell>
          <cell r="E845">
            <v>19233.34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852.680926</v>
          </cell>
          <cell r="L845">
            <v>45.46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1278.5877870787999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1360.1616878944301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1424.2606931811199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1561.91140690119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1637.4577835673399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</row>
        <row r="846">
          <cell r="C846">
            <v>13830</v>
          </cell>
          <cell r="D846" t="str">
            <v>Whlsale Meter Stakehldr Revw</v>
          </cell>
          <cell r="E846">
            <v>99780.76</v>
          </cell>
          <cell r="F846">
            <v>359721.25</v>
          </cell>
          <cell r="G846">
            <v>781695.35</v>
          </cell>
          <cell r="H846">
            <v>267040.96999999997</v>
          </cell>
          <cell r="I846">
            <v>1621510.86</v>
          </cell>
          <cell r="J846">
            <v>1187867.32</v>
          </cell>
          <cell r="K846">
            <v>521137.86770499998</v>
          </cell>
          <cell r="L846">
            <v>0</v>
          </cell>
          <cell r="M846">
            <v>0</v>
          </cell>
          <cell r="N846">
            <v>841940.95</v>
          </cell>
          <cell r="O846">
            <v>0</v>
          </cell>
          <cell r="P846">
            <v>60000</v>
          </cell>
          <cell r="Q846">
            <v>235000</v>
          </cell>
          <cell r="R846">
            <v>150000</v>
          </cell>
          <cell r="S846">
            <v>180000</v>
          </cell>
          <cell r="T846">
            <v>100000</v>
          </cell>
          <cell r="U846">
            <v>220817.79228149101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</row>
        <row r="847">
          <cell r="C847">
            <v>13831</v>
          </cell>
          <cell r="D847" t="str">
            <v>WOODROFFE TRANSFORMER REPLC</v>
          </cell>
          <cell r="E847">
            <v>85762.48</v>
          </cell>
          <cell r="F847">
            <v>0</v>
          </cell>
          <cell r="G847">
            <v>0</v>
          </cell>
          <cell r="H847">
            <v>6764.8</v>
          </cell>
          <cell r="I847">
            <v>0</v>
          </cell>
          <cell r="J847">
            <v>61394.89</v>
          </cell>
          <cell r="K847">
            <v>20965.601279965769</v>
          </cell>
          <cell r="L847">
            <v>190190.901682</v>
          </cell>
          <cell r="M847">
            <v>0</v>
          </cell>
          <cell r="N847">
            <v>34743.949999999997</v>
          </cell>
          <cell r="O847">
            <v>0</v>
          </cell>
          <cell r="P847">
            <v>569000</v>
          </cell>
          <cell r="Q847">
            <v>1796000</v>
          </cell>
          <cell r="R847">
            <v>60000</v>
          </cell>
          <cell r="S847">
            <v>5386100</v>
          </cell>
          <cell r="T847">
            <v>389000</v>
          </cell>
          <cell r="U847">
            <v>1485133.835816205</v>
          </cell>
          <cell r="V847">
            <v>260291.09831799901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1600000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2328712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</row>
        <row r="848">
          <cell r="C848">
            <v>13832</v>
          </cell>
          <cell r="D848" t="str">
            <v>Hawthorne x Merivale Incr capc</v>
          </cell>
          <cell r="E848">
            <v>71379.649999999994</v>
          </cell>
          <cell r="F848">
            <v>0</v>
          </cell>
          <cell r="G848">
            <v>0</v>
          </cell>
          <cell r="H848">
            <v>2000</v>
          </cell>
          <cell r="I848">
            <v>0</v>
          </cell>
          <cell r="J848">
            <v>4000</v>
          </cell>
          <cell r="K848">
            <v>6216.5013165</v>
          </cell>
          <cell r="L848">
            <v>0</v>
          </cell>
          <cell r="M848">
            <v>0</v>
          </cell>
          <cell r="N848">
            <v>13833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6215.9798539926896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6612.55936867743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6924.1829658598799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3796.6927015629699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</row>
        <row r="849">
          <cell r="C849">
            <v>13833</v>
          </cell>
          <cell r="D849" t="str">
            <v>Barrett Chute x Sidney Incr ca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</row>
        <row r="850">
          <cell r="C850">
            <v>13840</v>
          </cell>
          <cell r="D850" t="str">
            <v>Windrush Skyway 8 WindFarm A</v>
          </cell>
          <cell r="E850">
            <v>268.969999999999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5.7158814999999903</v>
          </cell>
          <cell r="L850">
            <v>0</v>
          </cell>
          <cell r="M850">
            <v>275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-2.00407603000257E-2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-2.1319360807089099E-2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-2.23240574054667E-2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-2.4481613567644601E-2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-2.5665737834727299E-2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</row>
        <row r="851">
          <cell r="C851">
            <v>13842</v>
          </cell>
          <cell r="D851" t="str">
            <v>2009 PCB Other Waste Managemen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</row>
        <row r="852">
          <cell r="C852">
            <v>13868</v>
          </cell>
          <cell r="D852" t="str">
            <v>Pickering Sewer Line</v>
          </cell>
          <cell r="E852">
            <v>455.53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6.3546434999999999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29.4682402553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31.348313983588199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32.825635218002098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35.998138775606499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37.739293196533303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</row>
        <row r="853">
          <cell r="C853">
            <v>13880</v>
          </cell>
          <cell r="D853" t="str">
            <v>Ovhd TL ROW Bridge R&amp;R 07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</row>
        <row r="854">
          <cell r="C854">
            <v>13884</v>
          </cell>
          <cell r="D854" t="str">
            <v>Replacement PCB Other Waste</v>
          </cell>
          <cell r="E854">
            <v>131.47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1.8363780000000001</v>
          </cell>
          <cell r="L854">
            <v>-0.17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8.5157929164000006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9.0591005044663202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9.4860198452304001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10.402816474043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10.905978873820899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</row>
        <row r="855">
          <cell r="C855">
            <v>13892</v>
          </cell>
          <cell r="D855" t="str">
            <v>Connection of Region of Halton</v>
          </cell>
          <cell r="E855">
            <v>1040.4099999999701</v>
          </cell>
          <cell r="F855">
            <v>6896.7</v>
          </cell>
          <cell r="G855">
            <v>0</v>
          </cell>
          <cell r="H855">
            <v>0</v>
          </cell>
          <cell r="I855">
            <v>0</v>
          </cell>
          <cell r="J855">
            <v>5180</v>
          </cell>
          <cell r="K855">
            <v>1341.7527609999995</v>
          </cell>
          <cell r="L855">
            <v>0</v>
          </cell>
          <cell r="M855">
            <v>19099</v>
          </cell>
          <cell r="N855">
            <v>4639.75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-2.47058482020686E-2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-2.62820813185069E-2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-2.75206511772936E-2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-3.0180443232413399E-2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-3.1640207929344598E-2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</row>
        <row r="856">
          <cell r="C856">
            <v>13893</v>
          </cell>
          <cell r="D856" t="str">
            <v>John x Esplanade Tunnel Future</v>
          </cell>
          <cell r="E856">
            <v>677946.75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</row>
        <row r="857">
          <cell r="C857">
            <v>13894</v>
          </cell>
          <cell r="D857" t="str">
            <v>Neutralizing transformers 07</v>
          </cell>
          <cell r="E857">
            <v>53131.13</v>
          </cell>
          <cell r="F857">
            <v>11600</v>
          </cell>
          <cell r="G857">
            <v>40000</v>
          </cell>
          <cell r="H857">
            <v>8633</v>
          </cell>
          <cell r="I857">
            <v>62663</v>
          </cell>
          <cell r="J857">
            <v>32915.800000000003</v>
          </cell>
          <cell r="K857">
            <v>35165.688833499997</v>
          </cell>
          <cell r="L857">
            <v>0</v>
          </cell>
          <cell r="M857">
            <v>0</v>
          </cell>
          <cell r="N857">
            <v>52896.75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2189</v>
          </cell>
          <cell r="V857">
            <v>0</v>
          </cell>
          <cell r="W857">
            <v>0</v>
          </cell>
          <cell r="X857">
            <v>19900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</row>
        <row r="858">
          <cell r="C858">
            <v>13895</v>
          </cell>
          <cell r="D858" t="str">
            <v>Circ L23N V41N V43N Reconfig</v>
          </cell>
          <cell r="E858">
            <v>11383.49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</row>
        <row r="859">
          <cell r="C859">
            <v>13897</v>
          </cell>
          <cell r="D859" t="str">
            <v>Pristine East Windsor Co-Gen</v>
          </cell>
          <cell r="E859">
            <v>-10676.63</v>
          </cell>
          <cell r="F859">
            <v>3000</v>
          </cell>
          <cell r="G859">
            <v>350000</v>
          </cell>
          <cell r="H859">
            <v>55663.97</v>
          </cell>
          <cell r="I859">
            <v>100090.84</v>
          </cell>
          <cell r="J859">
            <v>114166.98</v>
          </cell>
          <cell r="K859">
            <v>120514.63312899999</v>
          </cell>
          <cell r="L859">
            <v>0</v>
          </cell>
          <cell r="M859">
            <v>1344000</v>
          </cell>
          <cell r="N859">
            <v>213593.60000000001</v>
          </cell>
          <cell r="O859">
            <v>0</v>
          </cell>
          <cell r="P859">
            <v>40000</v>
          </cell>
          <cell r="Q859">
            <v>0</v>
          </cell>
          <cell r="R859">
            <v>9000</v>
          </cell>
          <cell r="S859">
            <v>0</v>
          </cell>
          <cell r="T859">
            <v>10000</v>
          </cell>
          <cell r="U859">
            <v>8560.8867484691909</v>
          </cell>
          <cell r="V859">
            <v>0</v>
          </cell>
          <cell r="W859">
            <v>0</v>
          </cell>
          <cell r="X859">
            <v>0</v>
          </cell>
          <cell r="Y859">
            <v>65000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-3440.8616318999998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-3603.0157418833201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-3951.2368862211601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-4142.3499216882801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</row>
        <row r="860">
          <cell r="C860">
            <v>13898</v>
          </cell>
          <cell r="D860" t="str">
            <v>Thorold Co-Generation</v>
          </cell>
          <cell r="E860">
            <v>5878.93</v>
          </cell>
          <cell r="F860">
            <v>1633</v>
          </cell>
          <cell r="G860">
            <v>1460.72</v>
          </cell>
          <cell r="H860">
            <v>10233.280000000001</v>
          </cell>
          <cell r="I860">
            <v>70000</v>
          </cell>
          <cell r="J860">
            <v>113968.77</v>
          </cell>
          <cell r="K860">
            <v>43959.846320999997</v>
          </cell>
          <cell r="L860">
            <v>0</v>
          </cell>
          <cell r="M860">
            <v>219397</v>
          </cell>
          <cell r="N860">
            <v>124962.55</v>
          </cell>
          <cell r="O860">
            <v>0</v>
          </cell>
          <cell r="P860">
            <v>250000</v>
          </cell>
          <cell r="Q860">
            <v>250000</v>
          </cell>
          <cell r="R860">
            <v>15000</v>
          </cell>
          <cell r="S860">
            <v>250000</v>
          </cell>
          <cell r="T860">
            <v>25000</v>
          </cell>
          <cell r="U860">
            <v>89639.199315093269</v>
          </cell>
          <cell r="V860">
            <v>0</v>
          </cell>
          <cell r="W860">
            <v>807084</v>
          </cell>
          <cell r="X860">
            <v>0</v>
          </cell>
          <cell r="Y860">
            <v>100000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</row>
        <row r="861">
          <cell r="C861">
            <v>13899</v>
          </cell>
          <cell r="D861" t="str">
            <v>ToyotaWoodstock Transform Temp</v>
          </cell>
          <cell r="E861">
            <v>566794.74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</row>
        <row r="862">
          <cell r="C862">
            <v>13906</v>
          </cell>
          <cell r="D862" t="str">
            <v>Bracebridge Stn Expansion</v>
          </cell>
          <cell r="E862">
            <v>238004.22</v>
          </cell>
          <cell r="F862">
            <v>0</v>
          </cell>
          <cell r="G862">
            <v>0</v>
          </cell>
          <cell r="H862">
            <v>53.95</v>
          </cell>
          <cell r="I862">
            <v>0</v>
          </cell>
          <cell r="J862">
            <v>8606.5</v>
          </cell>
          <cell r="K862">
            <v>14585.6503195</v>
          </cell>
          <cell r="L862">
            <v>0</v>
          </cell>
          <cell r="M862">
            <v>0</v>
          </cell>
          <cell r="N862">
            <v>1542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16766.150036383999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17835.830408705398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18676.362088016202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20481.378952848801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21472.020267188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</row>
        <row r="863">
          <cell r="C863">
            <v>13910</v>
          </cell>
          <cell r="D863" t="str">
            <v>GUELPH CAMPBELL REINFORCEMENT</v>
          </cell>
          <cell r="E863">
            <v>0</v>
          </cell>
          <cell r="F863">
            <v>0</v>
          </cell>
          <cell r="G863">
            <v>0</v>
          </cell>
          <cell r="H863">
            <v>146160.75</v>
          </cell>
          <cell r="I863">
            <v>0</v>
          </cell>
          <cell r="J863">
            <v>76603.75</v>
          </cell>
          <cell r="K863">
            <v>37937.663860499997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24000</v>
          </cell>
          <cell r="S863">
            <v>0</v>
          </cell>
          <cell r="T863">
            <v>240000</v>
          </cell>
          <cell r="U863">
            <v>34136.538013574973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</row>
        <row r="864">
          <cell r="C864">
            <v>13912</v>
          </cell>
          <cell r="D864" t="str">
            <v>D9HSD10SQ11S Upgrades</v>
          </cell>
          <cell r="E864">
            <v>54420.88</v>
          </cell>
          <cell r="F864">
            <v>0</v>
          </cell>
          <cell r="G864">
            <v>31275.66</v>
          </cell>
          <cell r="H864">
            <v>13941</v>
          </cell>
          <cell r="I864">
            <v>30000</v>
          </cell>
          <cell r="J864">
            <v>7030.5</v>
          </cell>
          <cell r="K864">
            <v>23410.851200999998</v>
          </cell>
          <cell r="L864">
            <v>0</v>
          </cell>
          <cell r="M864">
            <v>0</v>
          </cell>
          <cell r="N864">
            <v>49911.95</v>
          </cell>
          <cell r="O864">
            <v>0</v>
          </cell>
          <cell r="P864">
            <v>0</v>
          </cell>
          <cell r="Q864">
            <v>453000</v>
          </cell>
          <cell r="R864">
            <v>50000</v>
          </cell>
          <cell r="S864">
            <v>350000</v>
          </cell>
          <cell r="T864">
            <v>175000</v>
          </cell>
          <cell r="U864">
            <v>171190.12202859321</v>
          </cell>
          <cell r="V864">
            <v>0</v>
          </cell>
          <cell r="W864">
            <v>0</v>
          </cell>
          <cell r="X864">
            <v>0</v>
          </cell>
          <cell r="Y864">
            <v>350000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</row>
        <row r="865">
          <cell r="C865">
            <v>13915</v>
          </cell>
          <cell r="D865" t="str">
            <v>Purchase New Spare 750 MVA Aut</v>
          </cell>
          <cell r="E865">
            <v>32212.21</v>
          </cell>
          <cell r="F865">
            <v>125000</v>
          </cell>
          <cell r="G865">
            <v>0</v>
          </cell>
          <cell r="H865">
            <v>14668</v>
          </cell>
          <cell r="I865">
            <v>10235000</v>
          </cell>
          <cell r="J865">
            <v>30000</v>
          </cell>
          <cell r="K865">
            <v>1528099.5622670001</v>
          </cell>
          <cell r="L865">
            <v>0</v>
          </cell>
          <cell r="M865">
            <v>0</v>
          </cell>
          <cell r="N865">
            <v>572.5</v>
          </cell>
          <cell r="O865">
            <v>100000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</row>
        <row r="866">
          <cell r="C866">
            <v>13917</v>
          </cell>
          <cell r="D866" t="str">
            <v>Sir Adam Beck 2 250kV Replace</v>
          </cell>
          <cell r="E866">
            <v>9038.9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401.752655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602.31363938899995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640.74124958201696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670.93683376137903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735.78095567705998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771.36913627152296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</row>
        <row r="867">
          <cell r="C867">
            <v>13926</v>
          </cell>
          <cell r="D867" t="str">
            <v>CONNECTION OF WINDRUSH SILVER</v>
          </cell>
          <cell r="E867">
            <v>5735.28</v>
          </cell>
          <cell r="F867">
            <v>0</v>
          </cell>
          <cell r="G867">
            <v>0</v>
          </cell>
          <cell r="H867">
            <v>1350</v>
          </cell>
          <cell r="I867">
            <v>0</v>
          </cell>
          <cell r="J867">
            <v>0</v>
          </cell>
          <cell r="K867">
            <v>284.869880999999</v>
          </cell>
          <cell r="L867">
            <v>0</v>
          </cell>
          <cell r="M867">
            <v>7372.5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-0.14993759220015601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-0.15950361058248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-0.16702038073487499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-0.18316242181197101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-0.192021603739948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</row>
        <row r="868">
          <cell r="C868">
            <v>13927</v>
          </cell>
          <cell r="D868" t="str">
            <v>Woodstock Capacitor Add</v>
          </cell>
          <cell r="E868">
            <v>360780.43</v>
          </cell>
          <cell r="F868">
            <v>43920.9</v>
          </cell>
          <cell r="G868">
            <v>149957.54999999999</v>
          </cell>
          <cell r="H868">
            <v>21149</v>
          </cell>
          <cell r="I868">
            <v>800448.54</v>
          </cell>
          <cell r="J868">
            <v>24828.46</v>
          </cell>
          <cell r="K868">
            <v>188530.32</v>
          </cell>
          <cell r="L868">
            <v>0</v>
          </cell>
          <cell r="M868">
            <v>0</v>
          </cell>
          <cell r="N868">
            <v>13797.41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</row>
        <row r="869">
          <cell r="C869">
            <v>13933</v>
          </cell>
          <cell r="D869" t="str">
            <v>Alexander DS F1 Gen Connect</v>
          </cell>
          <cell r="E869">
            <v>308.759999999998</v>
          </cell>
          <cell r="F869">
            <v>0</v>
          </cell>
          <cell r="G869">
            <v>0</v>
          </cell>
          <cell r="H869">
            <v>7091.41</v>
          </cell>
          <cell r="I869">
            <v>30395.42</v>
          </cell>
          <cell r="J869">
            <v>126250.88</v>
          </cell>
          <cell r="K869">
            <v>18107.572694499991</v>
          </cell>
          <cell r="L869">
            <v>22644.29</v>
          </cell>
          <cell r="M869">
            <v>199655</v>
          </cell>
          <cell r="N869">
            <v>41930.370000000003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113.890827909102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121.157062729701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126.86671274671799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139.128016902984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145.85734708350799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</row>
        <row r="870">
          <cell r="C870">
            <v>13935</v>
          </cell>
          <cell r="D870" t="str">
            <v>Seaforth voltage regulator</v>
          </cell>
          <cell r="E870">
            <v>21649.38</v>
          </cell>
          <cell r="F870">
            <v>3000</v>
          </cell>
          <cell r="G870">
            <v>111000</v>
          </cell>
          <cell r="H870">
            <v>10590.13</v>
          </cell>
          <cell r="I870">
            <v>559477.5</v>
          </cell>
          <cell r="J870">
            <v>27628</v>
          </cell>
          <cell r="K870">
            <v>71966.822352000003</v>
          </cell>
          <cell r="L870">
            <v>17987.12</v>
          </cell>
          <cell r="M870">
            <v>-20970</v>
          </cell>
          <cell r="N870">
            <v>6749</v>
          </cell>
          <cell r="O870">
            <v>0</v>
          </cell>
          <cell r="P870">
            <v>11000</v>
          </cell>
          <cell r="Q870">
            <v>100000</v>
          </cell>
          <cell r="R870">
            <v>9000</v>
          </cell>
          <cell r="S870">
            <v>140000</v>
          </cell>
          <cell r="T870">
            <v>10000</v>
          </cell>
          <cell r="U870">
            <v>50094.350902347702</v>
          </cell>
          <cell r="V870">
            <v>0</v>
          </cell>
          <cell r="W870">
            <v>0</v>
          </cell>
          <cell r="X870">
            <v>0</v>
          </cell>
          <cell r="Y870">
            <v>100000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</row>
        <row r="871">
          <cell r="C871">
            <v>13941</v>
          </cell>
          <cell r="D871" t="str">
            <v>2008 Terauley A7A8 Metalclad</v>
          </cell>
          <cell r="E871">
            <v>0</v>
          </cell>
          <cell r="F871">
            <v>2040.25</v>
          </cell>
          <cell r="G871">
            <v>343.5</v>
          </cell>
          <cell r="H871">
            <v>345673.04</v>
          </cell>
          <cell r="I871">
            <v>1158094.82</v>
          </cell>
          <cell r="J871">
            <v>115324.25</v>
          </cell>
          <cell r="K871">
            <v>243822.14401799999</v>
          </cell>
          <cell r="L871">
            <v>50000</v>
          </cell>
          <cell r="M871">
            <v>0</v>
          </cell>
          <cell r="N871">
            <v>2468.3200000000002</v>
          </cell>
          <cell r="O871">
            <v>0</v>
          </cell>
          <cell r="P871">
            <v>255000</v>
          </cell>
          <cell r="Q871">
            <v>465000</v>
          </cell>
          <cell r="R871">
            <v>7000</v>
          </cell>
          <cell r="S871">
            <v>890000</v>
          </cell>
          <cell r="T871">
            <v>12111</v>
          </cell>
          <cell r="U871">
            <v>353657.24975326099</v>
          </cell>
          <cell r="V871">
            <v>0</v>
          </cell>
          <cell r="W871">
            <v>0</v>
          </cell>
          <cell r="X871">
            <v>0</v>
          </cell>
          <cell r="Y871">
            <v>293000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</row>
        <row r="872">
          <cell r="C872">
            <v>13943</v>
          </cell>
          <cell r="D872" t="str">
            <v>2009 Carlaw TS A1A2 Metalclad</v>
          </cell>
          <cell r="E872">
            <v>0</v>
          </cell>
          <cell r="F872">
            <v>0</v>
          </cell>
          <cell r="G872">
            <v>235909.86</v>
          </cell>
          <cell r="H872">
            <v>27165.3</v>
          </cell>
          <cell r="I872">
            <v>-235910</v>
          </cell>
          <cell r="J872">
            <v>17365</v>
          </cell>
          <cell r="K872">
            <v>8380.1469615000005</v>
          </cell>
          <cell r="L872">
            <v>156000</v>
          </cell>
          <cell r="M872">
            <v>0</v>
          </cell>
          <cell r="N872">
            <v>0</v>
          </cell>
          <cell r="O872">
            <v>0</v>
          </cell>
          <cell r="P872">
            <v>120000</v>
          </cell>
          <cell r="Q872">
            <v>300000</v>
          </cell>
          <cell r="R872">
            <v>17000</v>
          </cell>
          <cell r="S872">
            <v>2254910</v>
          </cell>
          <cell r="T872">
            <v>126000</v>
          </cell>
          <cell r="U872">
            <v>430690.53461914358</v>
          </cell>
          <cell r="V872">
            <v>0</v>
          </cell>
          <cell r="W872">
            <v>0</v>
          </cell>
          <cell r="X872">
            <v>0</v>
          </cell>
          <cell r="Y872">
            <v>353000</v>
          </cell>
          <cell r="Z872">
            <v>151500</v>
          </cell>
          <cell r="AA872">
            <v>260000</v>
          </cell>
          <cell r="AB872">
            <v>0</v>
          </cell>
          <cell r="AC872">
            <v>146000</v>
          </cell>
          <cell r="AD872">
            <v>0</v>
          </cell>
          <cell r="AE872">
            <v>124725.83458987801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</row>
        <row r="873">
          <cell r="C873">
            <v>13951</v>
          </cell>
          <cell r="D873" t="str">
            <v>CONNECTION OF MKI ZURICH WIND</v>
          </cell>
          <cell r="E873">
            <v>12761.96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565.76805200000001</v>
          </cell>
          <cell r="L873">
            <v>30.2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848.38228971759895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902.50907980158195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945.04073967140505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1036.37621844515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1086.5035610207599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</row>
        <row r="874">
          <cell r="C874">
            <v>13954</v>
          </cell>
          <cell r="D874" t="str">
            <v>2007 CATALOGUE</v>
          </cell>
          <cell r="E874">
            <v>749875.46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</row>
        <row r="875">
          <cell r="C875">
            <v>13955</v>
          </cell>
          <cell r="D875" t="str">
            <v>2007 Catalogue Distribution</v>
          </cell>
          <cell r="E875">
            <v>46179.199999999997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</row>
        <row r="876">
          <cell r="C876">
            <v>13956</v>
          </cell>
          <cell r="D876" t="str">
            <v>2007 CONTESTABILITY</v>
          </cell>
          <cell r="E876">
            <v>15452.6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</row>
        <row r="877">
          <cell r="C877">
            <v>13964</v>
          </cell>
          <cell r="D877" t="str">
            <v>Woodbine New T2 Add</v>
          </cell>
          <cell r="E877">
            <v>14443.68</v>
          </cell>
          <cell r="F877">
            <v>0</v>
          </cell>
          <cell r="G877">
            <v>0</v>
          </cell>
          <cell r="H877">
            <v>140</v>
          </cell>
          <cell r="I877">
            <v>0</v>
          </cell>
          <cell r="J877">
            <v>719</v>
          </cell>
          <cell r="K877">
            <v>1229.1956440000001</v>
          </cell>
          <cell r="L877">
            <v>0</v>
          </cell>
          <cell r="M877">
            <v>0</v>
          </cell>
          <cell r="N877">
            <v>3479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1276.6938660871999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1358.14693474356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1422.15099273537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1559.5978099542799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1635.0322827918001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</row>
        <row r="878">
          <cell r="C878">
            <v>13968</v>
          </cell>
          <cell r="D878" t="str">
            <v>MATTAGAMI GEN CONNECTION</v>
          </cell>
          <cell r="E878">
            <v>255699.55</v>
          </cell>
          <cell r="F878">
            <v>0</v>
          </cell>
          <cell r="G878">
            <v>0</v>
          </cell>
          <cell r="H878">
            <v>15055.21</v>
          </cell>
          <cell r="I878">
            <v>0</v>
          </cell>
          <cell r="J878">
            <v>0</v>
          </cell>
          <cell r="K878">
            <v>3133.4716150000004</v>
          </cell>
          <cell r="L878">
            <v>0</v>
          </cell>
          <cell r="M878">
            <v>275000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-70.930822963000196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-75.456209468040299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-79.012160214668597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-86.648459031444006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-90.839463140002906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</row>
        <row r="879">
          <cell r="C879">
            <v>13973</v>
          </cell>
          <cell r="D879" t="str">
            <v>Don River Bridge Refurb</v>
          </cell>
          <cell r="E879">
            <v>1.8189894035458601E-12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2.5374902179464601E-14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1.16051523946225E-13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1.74077285919338E-13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1.7134880181401999E-13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1.76805770024656E-13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1.74077285919338E-13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</row>
        <row r="880">
          <cell r="C880">
            <v>13982</v>
          </cell>
          <cell r="D880" t="str">
            <v>JDS Optical Amp Replacement</v>
          </cell>
          <cell r="E880">
            <v>231554.13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</row>
        <row r="881">
          <cell r="C881">
            <v>13983</v>
          </cell>
          <cell r="D881" t="str">
            <v>Kleinburg Feeder Connect</v>
          </cell>
          <cell r="E881">
            <v>660.62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150</v>
          </cell>
          <cell r="K881">
            <v>436.3</v>
          </cell>
          <cell r="L881">
            <v>0</v>
          </cell>
          <cell r="M881">
            <v>0</v>
          </cell>
          <cell r="N881">
            <v>2862.5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</row>
        <row r="882">
          <cell r="C882">
            <v>13984</v>
          </cell>
          <cell r="D882" t="str">
            <v>Upgrd Wholesale Mtr 09 Program</v>
          </cell>
          <cell r="E882">
            <v>15621.74</v>
          </cell>
          <cell r="F882">
            <v>12260.75</v>
          </cell>
          <cell r="G882">
            <v>4460</v>
          </cell>
          <cell r="H882">
            <v>23387.200000000001</v>
          </cell>
          <cell r="I882">
            <v>3975</v>
          </cell>
          <cell r="J882">
            <v>5556.5</v>
          </cell>
          <cell r="K882">
            <v>5724.6311430000005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4528.8953889233899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4817.8389147367097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5044.88448205025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5532.4581073804302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5800.0514947025804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</row>
        <row r="883">
          <cell r="C883">
            <v>13988</v>
          </cell>
          <cell r="D883" t="str">
            <v>Sleswick DS Xfmr Upgrade</v>
          </cell>
          <cell r="E883">
            <v>300.39999999999998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-300.39999999999998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</row>
        <row r="884">
          <cell r="C884">
            <v>13989</v>
          </cell>
          <cell r="D884" t="str">
            <v>HV Shunt Caps Fast TRV Issue</v>
          </cell>
          <cell r="E884">
            <v>3985946.85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</row>
        <row r="885">
          <cell r="C885">
            <v>13991</v>
          </cell>
          <cell r="D885" t="str">
            <v>EverttDS Transformer Upgrade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</row>
        <row r="886">
          <cell r="C886">
            <v>13992</v>
          </cell>
          <cell r="D886" t="str">
            <v>PORCUPINE SERVICE CABLE</v>
          </cell>
          <cell r="E886">
            <v>2832117.52</v>
          </cell>
          <cell r="F886">
            <v>0</v>
          </cell>
          <cell r="G886">
            <v>1322.4</v>
          </cell>
          <cell r="H886">
            <v>0</v>
          </cell>
          <cell r="I886">
            <v>0</v>
          </cell>
          <cell r="J886">
            <v>0</v>
          </cell>
          <cell r="K886">
            <v>120872.26</v>
          </cell>
          <cell r="L886">
            <v>0</v>
          </cell>
          <cell r="M886">
            <v>0</v>
          </cell>
          <cell r="N886">
            <v>860666.4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</row>
        <row r="887">
          <cell r="C887">
            <v>13993</v>
          </cell>
          <cell r="D887" t="str">
            <v>2008 TX SHIELDWIRE REPLCMT PRG</v>
          </cell>
          <cell r="E887">
            <v>23141.61</v>
          </cell>
          <cell r="F887">
            <v>0</v>
          </cell>
          <cell r="G887">
            <v>475194.19</v>
          </cell>
          <cell r="H887">
            <v>11825</v>
          </cell>
          <cell r="I887">
            <v>219664.48</v>
          </cell>
          <cell r="J887">
            <v>42853.73</v>
          </cell>
          <cell r="K887">
            <v>227261.9550701603</v>
          </cell>
          <cell r="L887">
            <v>216501.47142478399</v>
          </cell>
          <cell r="M887">
            <v>0</v>
          </cell>
          <cell r="N887">
            <v>395946.86</v>
          </cell>
          <cell r="O887">
            <v>130000</v>
          </cell>
          <cell r="P887">
            <v>0</v>
          </cell>
          <cell r="Q887">
            <v>315000</v>
          </cell>
          <cell r="R887">
            <v>11500</v>
          </cell>
          <cell r="S887">
            <v>15000</v>
          </cell>
          <cell r="T887">
            <v>4500</v>
          </cell>
          <cell r="U887">
            <v>60480.127327530805</v>
          </cell>
          <cell r="V887">
            <v>92677.4009588466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</row>
        <row r="888">
          <cell r="C888">
            <v>13995</v>
          </cell>
          <cell r="D888" t="str">
            <v>KLEINBURG TS ADD NEW FEEDER</v>
          </cell>
          <cell r="E888">
            <v>33808.47</v>
          </cell>
          <cell r="F888">
            <v>43491.5</v>
          </cell>
          <cell r="G888">
            <v>105106.99</v>
          </cell>
          <cell r="H888">
            <v>7000</v>
          </cell>
          <cell r="I888">
            <v>222204.72</v>
          </cell>
          <cell r="J888">
            <v>80999.72</v>
          </cell>
          <cell r="K888">
            <v>105941.7733405</v>
          </cell>
          <cell r="L888">
            <v>0</v>
          </cell>
          <cell r="M888">
            <v>0</v>
          </cell>
          <cell r="N888">
            <v>69180.75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</row>
        <row r="889">
          <cell r="C889">
            <v>13998</v>
          </cell>
          <cell r="D889" t="str">
            <v>Protect Control Telecom 2007</v>
          </cell>
          <cell r="E889">
            <v>280274.75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</row>
        <row r="890">
          <cell r="C890">
            <v>14006</v>
          </cell>
          <cell r="D890" t="str">
            <v>BARRINGTON HURONWIND CON SITE1</v>
          </cell>
          <cell r="E890">
            <v>13517.15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114.5</v>
          </cell>
          <cell r="K890">
            <v>674.21181449999995</v>
          </cell>
          <cell r="L890">
            <v>54.3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909.24964376510002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967.25977103731304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1012.84287320019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1110.73123384216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1164.4549724587901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</row>
        <row r="891">
          <cell r="C891">
            <v>14007</v>
          </cell>
          <cell r="D891" t="str">
            <v>BARRINGTON HURON WIND CONNECT</v>
          </cell>
          <cell r="E891">
            <v>8229.1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364.95782600000001</v>
          </cell>
          <cell r="L891">
            <v>19.22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547.07465329879994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581.97801617926302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609.40432311602206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668.30150424489705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700.62584539712702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</row>
        <row r="892">
          <cell r="C892">
            <v>14009</v>
          </cell>
          <cell r="D892" t="str">
            <v>CONESTOGOHIGHLAND WIND CONNECT</v>
          </cell>
          <cell r="E892">
            <v>-11.3200000000015</v>
          </cell>
          <cell r="F892">
            <v>2039.5</v>
          </cell>
          <cell r="G892">
            <v>0</v>
          </cell>
          <cell r="H892">
            <v>5657.39</v>
          </cell>
          <cell r="I892">
            <v>0</v>
          </cell>
          <cell r="J892">
            <v>14489.31</v>
          </cell>
          <cell r="K892">
            <v>3069.3566269999988</v>
          </cell>
          <cell r="L892">
            <v>3598.28</v>
          </cell>
          <cell r="M892">
            <v>29716.66</v>
          </cell>
          <cell r="N892">
            <v>8655.7000000000007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37.322784802599898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39.703978473005797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41.575068909307603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45.593180155182203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47.798426589897701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</row>
        <row r="893">
          <cell r="C893">
            <v>14010</v>
          </cell>
          <cell r="D893" t="str">
            <v>CONESTOGO WIND FARM PH B</v>
          </cell>
          <cell r="E893">
            <v>-252.330000000002</v>
          </cell>
          <cell r="F893">
            <v>0</v>
          </cell>
          <cell r="G893">
            <v>0</v>
          </cell>
          <cell r="H893">
            <v>6152.84</v>
          </cell>
          <cell r="I893">
            <v>0</v>
          </cell>
          <cell r="J893">
            <v>388.08</v>
          </cell>
          <cell r="K893">
            <v>1076.0293455000001</v>
          </cell>
          <cell r="L893">
            <v>-12556.68</v>
          </cell>
          <cell r="M893">
            <v>23173.86</v>
          </cell>
          <cell r="N893">
            <v>3486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14.8934302429002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15.843631092396899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16.590278349256899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18.193681199959801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19.073671375331799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</row>
        <row r="894">
          <cell r="C894">
            <v>14013</v>
          </cell>
          <cell r="D894" t="str">
            <v>Real Estate Budget Class C Est</v>
          </cell>
          <cell r="E894">
            <v>15832.71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</row>
        <row r="895">
          <cell r="C895">
            <v>14015</v>
          </cell>
          <cell r="D895" t="str">
            <v>2009 ECS Wood Pole Program</v>
          </cell>
          <cell r="E895">
            <v>0</v>
          </cell>
          <cell r="F895">
            <v>0</v>
          </cell>
          <cell r="G895">
            <v>750000</v>
          </cell>
          <cell r="H895">
            <v>9000</v>
          </cell>
          <cell r="I895">
            <v>1597675.1</v>
          </cell>
          <cell r="J895">
            <v>45000</v>
          </cell>
          <cell r="K895">
            <v>354861.15538925072</v>
          </cell>
          <cell r="L895">
            <v>101917.19531213499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6000000</v>
          </cell>
          <cell r="R895">
            <v>120000</v>
          </cell>
          <cell r="S895">
            <v>1800000</v>
          </cell>
          <cell r="T895">
            <v>240000</v>
          </cell>
          <cell r="U895">
            <v>1298875.3524207501</v>
          </cell>
          <cell r="V895">
            <v>1038827.81522695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</row>
        <row r="896">
          <cell r="C896">
            <v>14017</v>
          </cell>
          <cell r="D896" t="str">
            <v>Tx Fdn Repair 2008</v>
          </cell>
          <cell r="E896">
            <v>3458.92</v>
          </cell>
          <cell r="F896">
            <v>0</v>
          </cell>
          <cell r="G896">
            <v>150000</v>
          </cell>
          <cell r="H896">
            <v>10493.21</v>
          </cell>
          <cell r="I896">
            <v>6000</v>
          </cell>
          <cell r="J896">
            <v>31314.639999999999</v>
          </cell>
          <cell r="K896">
            <v>46755.121981999997</v>
          </cell>
          <cell r="L896">
            <v>0</v>
          </cell>
          <cell r="M896">
            <v>0</v>
          </cell>
          <cell r="N896">
            <v>106393.22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</row>
        <row r="897">
          <cell r="C897">
            <v>14018</v>
          </cell>
          <cell r="D897" t="str">
            <v>Albion SC1BSC4Y CapBank Replac</v>
          </cell>
          <cell r="E897">
            <v>1068.0999999999999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42.749994999999998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70.872229680999894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75.393877934647804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78.946891244262702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86.576882002122204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90.764424079997596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</row>
        <row r="898">
          <cell r="C898">
            <v>14020</v>
          </cell>
          <cell r="D898" t="str">
            <v>Hub Site Upgrade Program</v>
          </cell>
          <cell r="E898">
            <v>73620.28</v>
          </cell>
          <cell r="F898">
            <v>177937</v>
          </cell>
          <cell r="G898">
            <v>114717.95</v>
          </cell>
          <cell r="H898">
            <v>96545.5</v>
          </cell>
          <cell r="I898">
            <v>2332508.11</v>
          </cell>
          <cell r="J898">
            <v>763206</v>
          </cell>
          <cell r="K898">
            <v>710013.18883100001</v>
          </cell>
          <cell r="L898">
            <v>0</v>
          </cell>
          <cell r="M898">
            <v>0</v>
          </cell>
          <cell r="N898">
            <v>1057314.19</v>
          </cell>
          <cell r="O898">
            <v>0</v>
          </cell>
          <cell r="P898">
            <v>398727</v>
          </cell>
          <cell r="Q898">
            <v>552000</v>
          </cell>
          <cell r="R898">
            <v>158496</v>
          </cell>
          <cell r="S898">
            <v>2900000</v>
          </cell>
          <cell r="T898">
            <v>1193000</v>
          </cell>
          <cell r="U898">
            <v>1106481.9253534172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70000</v>
          </cell>
          <cell r="AA898">
            <v>104000</v>
          </cell>
          <cell r="AB898">
            <v>39624</v>
          </cell>
          <cell r="AC898">
            <v>0</v>
          </cell>
          <cell r="AD898">
            <v>276000</v>
          </cell>
          <cell r="AE898">
            <v>58754.879999999997</v>
          </cell>
          <cell r="AF898">
            <v>0</v>
          </cell>
          <cell r="AG898">
            <v>0</v>
          </cell>
          <cell r="AH898">
            <v>0</v>
          </cell>
          <cell r="AI898">
            <v>180000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</row>
        <row r="899">
          <cell r="C899">
            <v>14030</v>
          </cell>
          <cell r="D899" t="str">
            <v>SE Sewer Engineering Support</v>
          </cell>
          <cell r="E899">
            <v>8942.31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</row>
        <row r="900">
          <cell r="C900">
            <v>14038</v>
          </cell>
          <cell r="D900" t="str">
            <v>2009 CATHODIC PROTECT UPGRADE</v>
          </cell>
          <cell r="E900">
            <v>2826.3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125.656885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188.334849263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200.350612645978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209.79233938588399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230.06816767190699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241.19608208307901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</row>
        <row r="901">
          <cell r="C901">
            <v>14045</v>
          </cell>
          <cell r="D901" t="str">
            <v>2009 Wiltshire TS Metalclad</v>
          </cell>
          <cell r="E901">
            <v>0</v>
          </cell>
          <cell r="F901">
            <v>0</v>
          </cell>
          <cell r="G901">
            <v>2182.1799999999998</v>
          </cell>
          <cell r="H901">
            <v>596133.17000000004</v>
          </cell>
          <cell r="I901">
            <v>-307230.28999999998</v>
          </cell>
          <cell r="J901">
            <v>0</v>
          </cell>
          <cell r="K901">
            <v>48392.280768420002</v>
          </cell>
          <cell r="L901">
            <v>100000</v>
          </cell>
          <cell r="M901">
            <v>0</v>
          </cell>
          <cell r="N901">
            <v>0</v>
          </cell>
          <cell r="O901">
            <v>0</v>
          </cell>
          <cell r="P901">
            <v>30000</v>
          </cell>
          <cell r="Q901">
            <v>0</v>
          </cell>
          <cell r="R901">
            <v>9000</v>
          </cell>
          <cell r="S901">
            <v>1625230.29</v>
          </cell>
          <cell r="T901">
            <v>100000</v>
          </cell>
          <cell r="U901">
            <v>250047.06024894008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250000</v>
          </cell>
          <cell r="AA901">
            <v>500000</v>
          </cell>
          <cell r="AB901">
            <v>10000</v>
          </cell>
          <cell r="AC901">
            <v>747000</v>
          </cell>
          <cell r="AD901">
            <v>0</v>
          </cell>
          <cell r="AE901">
            <v>427798.43462024</v>
          </cell>
          <cell r="AF901">
            <v>0</v>
          </cell>
          <cell r="AG901">
            <v>0</v>
          </cell>
          <cell r="AH901">
            <v>0</v>
          </cell>
          <cell r="AI901">
            <v>274000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0</v>
          </cell>
        </row>
        <row r="902">
          <cell r="C902">
            <v>14094</v>
          </cell>
          <cell r="D902" t="str">
            <v>2008 Glengrove Metalclad Repla</v>
          </cell>
          <cell r="E902">
            <v>0</v>
          </cell>
          <cell r="F902">
            <v>46346.75</v>
          </cell>
          <cell r="G902">
            <v>319970.98</v>
          </cell>
          <cell r="H902">
            <v>599785.46</v>
          </cell>
          <cell r="I902">
            <v>668514.81999999995</v>
          </cell>
          <cell r="J902">
            <v>229222.56</v>
          </cell>
          <cell r="K902">
            <v>293315.09166750003</v>
          </cell>
          <cell r="L902">
            <v>50000</v>
          </cell>
          <cell r="M902">
            <v>0</v>
          </cell>
          <cell r="N902">
            <v>2468.3200000000002</v>
          </cell>
          <cell r="O902">
            <v>0</v>
          </cell>
          <cell r="P902">
            <v>236000</v>
          </cell>
          <cell r="Q902">
            <v>480000</v>
          </cell>
          <cell r="R902">
            <v>21000</v>
          </cell>
          <cell r="S902">
            <v>248070</v>
          </cell>
          <cell r="T902">
            <v>10000</v>
          </cell>
          <cell r="U902">
            <v>183711.04801012881</v>
          </cell>
          <cell r="V902">
            <v>0</v>
          </cell>
          <cell r="W902">
            <v>0</v>
          </cell>
          <cell r="X902">
            <v>0</v>
          </cell>
          <cell r="Y902">
            <v>200000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</row>
        <row r="903">
          <cell r="C903">
            <v>14117</v>
          </cell>
          <cell r="D903" t="str">
            <v>40000005 TC208 MISSISSAGI TS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</row>
        <row r="904">
          <cell r="C904">
            <v>14129</v>
          </cell>
          <cell r="D904" t="str">
            <v>ConistonMartindale L1S Rebld</v>
          </cell>
          <cell r="E904">
            <v>2460.4499999999998</v>
          </cell>
          <cell r="F904">
            <v>0</v>
          </cell>
          <cell r="G904">
            <v>818402.11</v>
          </cell>
          <cell r="H904">
            <v>45636.83</v>
          </cell>
          <cell r="I904">
            <v>2201188.88</v>
          </cell>
          <cell r="J904">
            <v>233871.63</v>
          </cell>
          <cell r="K904">
            <v>830691.70365300006</v>
          </cell>
          <cell r="L904">
            <v>648000</v>
          </cell>
          <cell r="M904">
            <v>0</v>
          </cell>
          <cell r="N904">
            <v>1853754.99</v>
          </cell>
          <cell r="O904">
            <v>0</v>
          </cell>
          <cell r="P904">
            <v>9000</v>
          </cell>
          <cell r="Q904">
            <v>3300000</v>
          </cell>
          <cell r="R904">
            <v>50000</v>
          </cell>
          <cell r="S904">
            <v>1000000</v>
          </cell>
          <cell r="T904">
            <v>13000</v>
          </cell>
          <cell r="U904">
            <v>917029.51903337403</v>
          </cell>
          <cell r="V904">
            <v>0</v>
          </cell>
          <cell r="W904">
            <v>0</v>
          </cell>
          <cell r="X904">
            <v>0</v>
          </cell>
          <cell r="Y904">
            <v>983000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</row>
        <row r="905">
          <cell r="C905">
            <v>14147</v>
          </cell>
          <cell r="D905" t="str">
            <v>Leamington TS DESN New</v>
          </cell>
          <cell r="E905">
            <v>64122.52</v>
          </cell>
          <cell r="F905">
            <v>0</v>
          </cell>
          <cell r="G905">
            <v>0</v>
          </cell>
          <cell r="H905">
            <v>13239.6</v>
          </cell>
          <cell r="I905">
            <v>0</v>
          </cell>
          <cell r="J905">
            <v>107484.66</v>
          </cell>
          <cell r="K905">
            <v>34242.808861999998</v>
          </cell>
          <cell r="L905">
            <v>0</v>
          </cell>
          <cell r="M905">
            <v>0</v>
          </cell>
          <cell r="N905">
            <v>65244.87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18140.538475395599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19297.904830125801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10103.669128060201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</row>
        <row r="906">
          <cell r="C906">
            <v>14150</v>
          </cell>
          <cell r="D906" t="str">
            <v>2008 DOM Maintenance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1622000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</row>
        <row r="907">
          <cell r="C907">
            <v>14153</v>
          </cell>
          <cell r="D907" t="str">
            <v>2008 Aux Operate Drawg Mtce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</row>
        <row r="908">
          <cell r="C908">
            <v>14157</v>
          </cell>
          <cell r="D908" t="str">
            <v>Police College Gen Facility</v>
          </cell>
          <cell r="E908">
            <v>1274.25000000003</v>
          </cell>
          <cell r="F908">
            <v>72952.19</v>
          </cell>
          <cell r="G908">
            <v>39062.15</v>
          </cell>
          <cell r="H908">
            <v>10484.290000000001</v>
          </cell>
          <cell r="I908">
            <v>19685.88</v>
          </cell>
          <cell r="J908">
            <v>27428.240000000002</v>
          </cell>
          <cell r="K908">
            <v>21413.344799999999</v>
          </cell>
          <cell r="L908">
            <v>32806.82</v>
          </cell>
          <cell r="M908">
            <v>89291</v>
          </cell>
          <cell r="N908">
            <v>10702.4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5161.7342022399898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5491.0528443429102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5749.8243039653998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6305.5283425555299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6610.5135146600196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</row>
        <row r="909">
          <cell r="C909">
            <v>14162</v>
          </cell>
          <cell r="D909" t="str">
            <v>PARKS TS XFMR EQUIP REMOVAL</v>
          </cell>
          <cell r="E909">
            <v>-902.32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1.9721000000003399E-2</v>
          </cell>
          <cell r="L909">
            <v>-902.3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</row>
        <row r="910">
          <cell r="C910">
            <v>14165</v>
          </cell>
          <cell r="D910" t="str">
            <v>Chatham Shieldwire Fibre repla</v>
          </cell>
          <cell r="E910">
            <v>0</v>
          </cell>
          <cell r="F910">
            <v>15000</v>
          </cell>
          <cell r="G910">
            <v>561381.36</v>
          </cell>
          <cell r="H910">
            <v>25000</v>
          </cell>
          <cell r="I910">
            <v>1322504.92</v>
          </cell>
          <cell r="J910">
            <v>87543.59</v>
          </cell>
          <cell r="K910">
            <v>388346.31868000003</v>
          </cell>
          <cell r="L910">
            <v>884000</v>
          </cell>
          <cell r="M910">
            <v>0</v>
          </cell>
          <cell r="N910">
            <v>529771.54</v>
          </cell>
          <cell r="O910">
            <v>0</v>
          </cell>
          <cell r="P910">
            <v>26000</v>
          </cell>
          <cell r="Q910">
            <v>1187988</v>
          </cell>
          <cell r="R910">
            <v>50000</v>
          </cell>
          <cell r="S910">
            <v>109755</v>
          </cell>
          <cell r="T910">
            <v>35208</v>
          </cell>
          <cell r="U910">
            <v>280347.745046189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  <cell r="BM910">
            <v>0</v>
          </cell>
        </row>
        <row r="911">
          <cell r="C911">
            <v>14168</v>
          </cell>
          <cell r="D911" t="str">
            <v>WHITBY TS CAP BANK INSTALL</v>
          </cell>
          <cell r="E911">
            <v>40857.29</v>
          </cell>
          <cell r="F911">
            <v>40757</v>
          </cell>
          <cell r="G911">
            <v>165000</v>
          </cell>
          <cell r="H911">
            <v>12540</v>
          </cell>
          <cell r="I911">
            <v>140170.65</v>
          </cell>
          <cell r="J911">
            <v>165731.75</v>
          </cell>
          <cell r="K911">
            <v>105795.9528955</v>
          </cell>
          <cell r="L911">
            <v>0</v>
          </cell>
          <cell r="M911">
            <v>0</v>
          </cell>
          <cell r="N911">
            <v>73273.149999999994</v>
          </cell>
          <cell r="O911">
            <v>0</v>
          </cell>
          <cell r="P911">
            <v>20000</v>
          </cell>
          <cell r="Q911">
            <v>50000</v>
          </cell>
          <cell r="R911">
            <v>4000</v>
          </cell>
          <cell r="S911">
            <v>0</v>
          </cell>
          <cell r="T911">
            <v>0</v>
          </cell>
          <cell r="U911">
            <v>8140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</row>
        <row r="912">
          <cell r="C912">
            <v>14169</v>
          </cell>
          <cell r="D912" t="str">
            <v>SHIELDWIRE OPGW W44LC W45LC</v>
          </cell>
          <cell r="E912">
            <v>1308.1300000000001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24125.5</v>
          </cell>
          <cell r="K912">
            <v>4341.6708175000003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1899.6641921564999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2020.86276761608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2116.0979844127201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2320.6127893572102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2432.8559595564998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</row>
        <row r="913">
          <cell r="C913">
            <v>14170</v>
          </cell>
          <cell r="D913" t="str">
            <v>Windsor Area Trans Reinforce</v>
          </cell>
          <cell r="E913">
            <v>166494.67000000001</v>
          </cell>
          <cell r="F913">
            <v>0</v>
          </cell>
          <cell r="G913">
            <v>0</v>
          </cell>
          <cell r="H913">
            <v>11933.69</v>
          </cell>
          <cell r="I913">
            <v>0</v>
          </cell>
          <cell r="J913">
            <v>172732.63</v>
          </cell>
          <cell r="K913">
            <v>57839.998012000004</v>
          </cell>
          <cell r="L913">
            <v>0</v>
          </cell>
          <cell r="M913">
            <v>0</v>
          </cell>
          <cell r="N913">
            <v>83702.09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31434.456377165599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33439.9746940287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35015.867570424598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12800.0169357181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</row>
        <row r="914">
          <cell r="C914">
            <v>14171</v>
          </cell>
          <cell r="D914" t="str">
            <v>115kv Circ J3E J4E Upgrade</v>
          </cell>
          <cell r="E914">
            <v>49983.06</v>
          </cell>
          <cell r="F914">
            <v>0</v>
          </cell>
          <cell r="G914">
            <v>0</v>
          </cell>
          <cell r="H914">
            <v>8029.5</v>
          </cell>
          <cell r="I914">
            <v>0</v>
          </cell>
          <cell r="J914">
            <v>55631.1</v>
          </cell>
          <cell r="K914">
            <v>17167.957123</v>
          </cell>
          <cell r="L914">
            <v>0</v>
          </cell>
          <cell r="M914">
            <v>0</v>
          </cell>
          <cell r="N914">
            <v>10154.299999999999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</row>
        <row r="915">
          <cell r="C915">
            <v>14176</v>
          </cell>
          <cell r="D915" t="str">
            <v>HYDRO SONET MIGRATION</v>
          </cell>
          <cell r="E915">
            <v>30793.14</v>
          </cell>
          <cell r="F915">
            <v>40876.300000000003</v>
          </cell>
          <cell r="G915">
            <v>38447</v>
          </cell>
          <cell r="H915">
            <v>16380</v>
          </cell>
          <cell r="I915">
            <v>44540.63</v>
          </cell>
          <cell r="J915">
            <v>39916.699999999997</v>
          </cell>
          <cell r="K915">
            <v>40293.770088999998</v>
          </cell>
          <cell r="L915">
            <v>0</v>
          </cell>
          <cell r="M915">
            <v>0</v>
          </cell>
          <cell r="N915">
            <v>12214.75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16808.894107678199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17881.301551748002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18723.9761050011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20533.5947281021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21526.761609901499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</row>
        <row r="916">
          <cell r="C916">
            <v>14177</v>
          </cell>
          <cell r="D916" t="str">
            <v>TERRYLAND FARM CONNECTION</v>
          </cell>
          <cell r="E916">
            <v>-1666.83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-72.872428499999998</v>
          </cell>
          <cell r="L916">
            <v>0</v>
          </cell>
          <cell r="M916">
            <v>3557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-337.92961493829898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-359.48952437136302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-376.43083445844701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-412.81179566697301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-432.77863582825802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</row>
        <row r="917">
          <cell r="C917">
            <v>14178</v>
          </cell>
          <cell r="D917" t="str">
            <v>PINEHEDGE FARM CONNECT</v>
          </cell>
          <cell r="E917">
            <v>-9716.98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-179.46647100000001</v>
          </cell>
          <cell r="L917">
            <v>0</v>
          </cell>
          <cell r="M917">
            <v>3148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-832.23568484979899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-885.33232154321695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-927.054509180281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-1016.65167032994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-1065.8249779104201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</row>
        <row r="918">
          <cell r="C918">
            <v>14180</v>
          </cell>
          <cell r="D918" t="str">
            <v>Lambton TS Station Upgrade</v>
          </cell>
          <cell r="E918">
            <v>97611.24</v>
          </cell>
          <cell r="F918">
            <v>0</v>
          </cell>
          <cell r="G918">
            <v>0</v>
          </cell>
          <cell r="H918">
            <v>2264.5700000000002</v>
          </cell>
          <cell r="I918">
            <v>0</v>
          </cell>
          <cell r="J918">
            <v>9976</v>
          </cell>
          <cell r="K918">
            <v>7712.6471744999999</v>
          </cell>
          <cell r="L918">
            <v>0</v>
          </cell>
          <cell r="M918">
            <v>0</v>
          </cell>
          <cell r="N918">
            <v>1526.5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7598.0030677330997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8082.7556634544599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8463.6637588771791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9281.6526022638009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9730.5866586236607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</row>
        <row r="919">
          <cell r="C919">
            <v>14181</v>
          </cell>
          <cell r="D919" t="str">
            <v>Toyota Woodstock Bld 115kV</v>
          </cell>
          <cell r="E919">
            <v>1334141.8500000001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750</v>
          </cell>
          <cell r="K919">
            <v>37820.370000000003</v>
          </cell>
          <cell r="L919">
            <v>0</v>
          </cell>
          <cell r="M919">
            <v>1599999.85</v>
          </cell>
          <cell r="N919">
            <v>269085.64999999898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</row>
        <row r="920">
          <cell r="C920">
            <v>14188</v>
          </cell>
          <cell r="D920" t="str">
            <v>MOBILE RADIO SYSTEM UPGRADE</v>
          </cell>
          <cell r="E920">
            <v>60029.93</v>
          </cell>
          <cell r="F920">
            <v>0</v>
          </cell>
          <cell r="G920">
            <v>0</v>
          </cell>
          <cell r="H920">
            <v>40176.25</v>
          </cell>
          <cell r="I920">
            <v>164902.49</v>
          </cell>
          <cell r="J920">
            <v>23326.2</v>
          </cell>
          <cell r="K920">
            <v>29305.853426499998</v>
          </cell>
          <cell r="L920">
            <v>0</v>
          </cell>
          <cell r="M920">
            <v>0</v>
          </cell>
          <cell r="N920">
            <v>38450.699999999997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2216.8537146107001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2358.2889816028601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2469.4257525063999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2708.0886735142499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2839.0732390092398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</row>
        <row r="921">
          <cell r="C921">
            <v>14189</v>
          </cell>
          <cell r="D921" t="str">
            <v>2008 PURCH SPARE 83 MVA 115/44</v>
          </cell>
          <cell r="E921">
            <v>10399.530000000001</v>
          </cell>
          <cell r="F921">
            <v>0</v>
          </cell>
          <cell r="G921">
            <v>0</v>
          </cell>
          <cell r="H921">
            <v>1650</v>
          </cell>
          <cell r="I921">
            <v>0</v>
          </cell>
          <cell r="J921">
            <v>12000</v>
          </cell>
          <cell r="K921">
            <v>2744.0824580000003</v>
          </cell>
          <cell r="L921">
            <v>0</v>
          </cell>
          <cell r="M921">
            <v>0</v>
          </cell>
          <cell r="N921">
            <v>1049.5</v>
          </cell>
          <cell r="O921">
            <v>0</v>
          </cell>
          <cell r="P921">
            <v>16000</v>
          </cell>
          <cell r="Q921">
            <v>0</v>
          </cell>
          <cell r="R921">
            <v>5000</v>
          </cell>
          <cell r="S921">
            <v>1889000</v>
          </cell>
          <cell r="T921">
            <v>35000</v>
          </cell>
          <cell r="U921">
            <v>250772.4287874102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</row>
        <row r="922">
          <cell r="C922">
            <v>14190</v>
          </cell>
          <cell r="D922" t="str">
            <v>Tomken Erindale DC Signl Repl</v>
          </cell>
          <cell r="E922">
            <v>23496.79</v>
          </cell>
          <cell r="F922">
            <v>20000</v>
          </cell>
          <cell r="G922">
            <v>50000</v>
          </cell>
          <cell r="H922">
            <v>18000</v>
          </cell>
          <cell r="I922">
            <v>529547.05000000005</v>
          </cell>
          <cell r="J922">
            <v>126769.77</v>
          </cell>
          <cell r="K922">
            <v>129250.3904645</v>
          </cell>
          <cell r="L922">
            <v>0</v>
          </cell>
          <cell r="M922">
            <v>0</v>
          </cell>
          <cell r="N922">
            <v>98736.4</v>
          </cell>
          <cell r="O922">
            <v>0</v>
          </cell>
          <cell r="P922">
            <v>88834</v>
          </cell>
          <cell r="Q922">
            <v>150908</v>
          </cell>
          <cell r="R922">
            <v>35133</v>
          </cell>
          <cell r="S922">
            <v>349489</v>
          </cell>
          <cell r="T922">
            <v>162073</v>
          </cell>
          <cell r="U922">
            <v>123277.88147901461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</row>
        <row r="923">
          <cell r="C923">
            <v>14196</v>
          </cell>
          <cell r="D923" t="str">
            <v>Oil Circ Brkr Program Replace</v>
          </cell>
          <cell r="E923">
            <v>13704.9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</row>
        <row r="924">
          <cell r="C924">
            <v>14199</v>
          </cell>
          <cell r="D924" t="str">
            <v>2009 Shieldwire Replace ECS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</row>
        <row r="925">
          <cell r="C925">
            <v>14201</v>
          </cell>
          <cell r="D925" t="str">
            <v>2009 Gen Project Purchase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</row>
        <row r="926">
          <cell r="C926">
            <v>14202</v>
          </cell>
          <cell r="D926" t="str">
            <v>2009 Statn Cable Pothead Rplac</v>
          </cell>
          <cell r="E926">
            <v>0</v>
          </cell>
          <cell r="F926">
            <v>0</v>
          </cell>
          <cell r="G926">
            <v>0</v>
          </cell>
          <cell r="H926">
            <v>8667.5</v>
          </cell>
          <cell r="I926">
            <v>0</v>
          </cell>
          <cell r="J926">
            <v>0</v>
          </cell>
          <cell r="K926">
            <v>1542.6427205</v>
          </cell>
          <cell r="L926">
            <v>5000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332.40710556789901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353.61467890313099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370.27913091217999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406.06554760523198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425.70608590656201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</row>
        <row r="927">
          <cell r="C927">
            <v>14203</v>
          </cell>
          <cell r="D927" t="str">
            <v>2009 Circuit Switcher Replace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</row>
        <row r="928">
          <cell r="C928">
            <v>14206</v>
          </cell>
          <cell r="D928" t="str">
            <v>2009 Rds Bridges RR Inspec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</row>
        <row r="929">
          <cell r="C929">
            <v>14215</v>
          </cell>
          <cell r="D929" t="str">
            <v>2009 2010 Civil Work Refurb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</row>
        <row r="930">
          <cell r="C930">
            <v>14221</v>
          </cell>
          <cell r="D930" t="str">
            <v>Grounding Upgrades</v>
          </cell>
          <cell r="E930">
            <v>0</v>
          </cell>
          <cell r="F930">
            <v>0</v>
          </cell>
          <cell r="G930">
            <v>0</v>
          </cell>
          <cell r="H930">
            <v>29398</v>
          </cell>
          <cell r="I930">
            <v>0</v>
          </cell>
          <cell r="J930">
            <v>2940</v>
          </cell>
          <cell r="K930">
            <v>5584.9181829999998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2419.4821800753898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1885.5039182079699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</row>
        <row r="931">
          <cell r="C931">
            <v>14246</v>
          </cell>
          <cell r="D931" t="str">
            <v>2009 Station Serv Spare Trans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</row>
        <row r="932">
          <cell r="C932">
            <v>14250</v>
          </cell>
          <cell r="D932" t="str">
            <v>2009 Dx Spill Containment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</row>
        <row r="933">
          <cell r="C933">
            <v>14252</v>
          </cell>
          <cell r="D933" t="str">
            <v>2009 Station Ser Trans Replace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</row>
        <row r="934">
          <cell r="C934">
            <v>14267</v>
          </cell>
          <cell r="D934" t="str">
            <v>VOGEL MILLING EG CONNECTION</v>
          </cell>
          <cell r="E934">
            <v>2054.87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81.9432635</v>
          </cell>
          <cell r="L934">
            <v>3.74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136.090074211299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144.77262094598001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151.59517820367699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166.24641766859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174.28740797898399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</row>
        <row r="935">
          <cell r="C935">
            <v>14277</v>
          </cell>
          <cell r="D935" t="str">
            <v>2009 2010 Mjr Drainage Refrb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</row>
        <row r="936">
          <cell r="C936">
            <v>14278</v>
          </cell>
          <cell r="D936" t="str">
            <v>2008 2009 Spill Contain Refurb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</row>
        <row r="937">
          <cell r="C937">
            <v>14300</v>
          </cell>
          <cell r="D937" t="str">
            <v>WiMAX suitability teleprotect</v>
          </cell>
          <cell r="E937">
            <v>0</v>
          </cell>
          <cell r="F937">
            <v>0</v>
          </cell>
          <cell r="G937">
            <v>0</v>
          </cell>
          <cell r="H937">
            <v>54500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</row>
        <row r="938">
          <cell r="C938">
            <v>14302</v>
          </cell>
          <cell r="D938" t="str">
            <v>2008 Standards Program E&amp;CS</v>
          </cell>
          <cell r="E938">
            <v>0</v>
          </cell>
          <cell r="F938">
            <v>0</v>
          </cell>
          <cell r="G938">
            <v>0</v>
          </cell>
          <cell r="H938">
            <v>1620000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</row>
        <row r="939">
          <cell r="C939">
            <v>14308</v>
          </cell>
          <cell r="D939" t="str">
            <v>OPG Wawaitin GS Connection</v>
          </cell>
          <cell r="E939">
            <v>7739.89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1181</v>
          </cell>
          <cell r="K939">
            <v>560.6550125</v>
          </cell>
          <cell r="L939">
            <v>185.62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593.08001579749998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630.91852080538001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660.65119888365996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724.50124366952696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759.54384826765602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</row>
        <row r="940">
          <cell r="C940">
            <v>14309</v>
          </cell>
          <cell r="D940" t="str">
            <v>OPG Sandy Falls GS Connectn</v>
          </cell>
          <cell r="E940">
            <v>7609.15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229</v>
          </cell>
          <cell r="K940">
            <v>379.5173125</v>
          </cell>
          <cell r="L940">
            <v>-1047.28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591.10363853750005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628.81605067619205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658.44964770761999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722.08691888250098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757.01274765778305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</row>
        <row r="941">
          <cell r="C941">
            <v>14320</v>
          </cell>
          <cell r="D941" t="str">
            <v>2007 COVER Review Process</v>
          </cell>
          <cell r="E941">
            <v>20832.59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</row>
        <row r="942">
          <cell r="C942">
            <v>14334</v>
          </cell>
          <cell r="D942" t="str">
            <v>09 Spare Xfmr 83MVA Purchase</v>
          </cell>
          <cell r="E942">
            <v>0</v>
          </cell>
          <cell r="F942">
            <v>0</v>
          </cell>
          <cell r="G942">
            <v>0</v>
          </cell>
          <cell r="H942">
            <v>26078.1</v>
          </cell>
          <cell r="I942">
            <v>0</v>
          </cell>
          <cell r="J942">
            <v>17000</v>
          </cell>
          <cell r="K942">
            <v>7083.5726130000003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159000</v>
          </cell>
          <cell r="Q942">
            <v>13000</v>
          </cell>
          <cell r="R942">
            <v>16000</v>
          </cell>
          <cell r="S942">
            <v>3455800</v>
          </cell>
          <cell r="T942">
            <v>51000</v>
          </cell>
          <cell r="U942">
            <v>491757.80042725778</v>
          </cell>
          <cell r="V942">
            <v>0</v>
          </cell>
          <cell r="W942">
            <v>0</v>
          </cell>
          <cell r="X942">
            <v>0</v>
          </cell>
          <cell r="Y942">
            <v>216000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</row>
        <row r="943">
          <cell r="C943">
            <v>14348</v>
          </cell>
          <cell r="D943" t="str">
            <v>2007 CofA MTCE MANUAL UPDATE</v>
          </cell>
          <cell r="E943">
            <v>165744.07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  <cell r="BM943">
            <v>0</v>
          </cell>
        </row>
        <row r="944">
          <cell r="C944">
            <v>14377</v>
          </cell>
          <cell r="D944" t="str">
            <v>Glendale TS T3T4 Capacity</v>
          </cell>
          <cell r="E944">
            <v>0</v>
          </cell>
          <cell r="F944">
            <v>0</v>
          </cell>
          <cell r="G944">
            <v>0</v>
          </cell>
          <cell r="H944">
            <v>19433.75</v>
          </cell>
          <cell r="I944">
            <v>0</v>
          </cell>
          <cell r="J944">
            <v>17673.5</v>
          </cell>
          <cell r="K944">
            <v>5125.4054015000002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2694.4434146157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2866.3489044681801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3001.4285168526699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3291.5079801858801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3450.7113130842999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</row>
        <row r="945">
          <cell r="C945">
            <v>14404</v>
          </cell>
          <cell r="D945" t="str">
            <v>CULTUS WIND FARM CONNECTION</v>
          </cell>
          <cell r="E945">
            <v>-41275.51</v>
          </cell>
          <cell r="F945">
            <v>11646.6</v>
          </cell>
          <cell r="G945">
            <v>0</v>
          </cell>
          <cell r="H945">
            <v>34008.17</v>
          </cell>
          <cell r="I945">
            <v>0</v>
          </cell>
          <cell r="J945">
            <v>21220.12</v>
          </cell>
          <cell r="K945">
            <v>23085.071469999999</v>
          </cell>
          <cell r="L945">
            <v>11983.24</v>
          </cell>
          <cell r="M945">
            <v>-25000</v>
          </cell>
          <cell r="N945">
            <v>138856.78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12795.599855786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13611.9591265851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14253.436568408801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15630.990358946499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16387.028556826499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</row>
        <row r="946">
          <cell r="C946">
            <v>14407</v>
          </cell>
          <cell r="D946" t="str">
            <v>Power Quality Monitors Install</v>
          </cell>
          <cell r="E946">
            <v>2366.2800000000002</v>
          </cell>
          <cell r="F946">
            <v>0</v>
          </cell>
          <cell r="G946">
            <v>0</v>
          </cell>
          <cell r="H946">
            <v>900</v>
          </cell>
          <cell r="I946">
            <v>0</v>
          </cell>
          <cell r="J946">
            <v>4422.6000000000004</v>
          </cell>
          <cell r="K946">
            <v>1655.3240544999999</v>
          </cell>
          <cell r="L946">
            <v>0</v>
          </cell>
          <cell r="M946">
            <v>0</v>
          </cell>
          <cell r="N946">
            <v>2334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745.06941867709997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792.60484758869802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829.95715854409195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910.17013905928002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954.19315845195194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</row>
        <row r="947">
          <cell r="C947">
            <v>14408</v>
          </cell>
          <cell r="D947" t="str">
            <v>FROGMORE WINDFARM CONNECTION</v>
          </cell>
          <cell r="E947">
            <v>302.289999999994</v>
          </cell>
          <cell r="F947">
            <v>39932.32</v>
          </cell>
          <cell r="G947">
            <v>46706.48</v>
          </cell>
          <cell r="H947">
            <v>30892.28</v>
          </cell>
          <cell r="I947">
            <v>94842.35</v>
          </cell>
          <cell r="J947">
            <v>188131.49</v>
          </cell>
          <cell r="K947">
            <v>66255.132557999998</v>
          </cell>
          <cell r="L947">
            <v>54238.78</v>
          </cell>
          <cell r="M947">
            <v>357651</v>
          </cell>
          <cell r="N947">
            <v>282603.56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21550.1166192003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22925.0140595054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24005.378703265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26325.429749710001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27598.735535801599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</row>
        <row r="948">
          <cell r="C948">
            <v>14410</v>
          </cell>
          <cell r="D948" t="str">
            <v>FNEI FIBRE OPTICS P&amp;C UPGRADE</v>
          </cell>
          <cell r="E948">
            <v>42094.58</v>
          </cell>
          <cell r="F948">
            <v>0</v>
          </cell>
          <cell r="G948">
            <v>34333.760000000002</v>
          </cell>
          <cell r="H948">
            <v>0</v>
          </cell>
          <cell r="I948">
            <v>0</v>
          </cell>
          <cell r="J948">
            <v>0</v>
          </cell>
          <cell r="K948">
            <v>7119.74</v>
          </cell>
          <cell r="L948">
            <v>0</v>
          </cell>
          <cell r="M948">
            <v>81607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</row>
        <row r="949">
          <cell r="C949">
            <v>14411</v>
          </cell>
          <cell r="D949" t="str">
            <v>BLT FARM EG CONNECTION</v>
          </cell>
          <cell r="E949">
            <v>528.62</v>
          </cell>
          <cell r="F949">
            <v>0</v>
          </cell>
          <cell r="G949">
            <v>906.5</v>
          </cell>
          <cell r="H949">
            <v>0</v>
          </cell>
          <cell r="I949">
            <v>0</v>
          </cell>
          <cell r="J949">
            <v>0</v>
          </cell>
          <cell r="K949">
            <v>130.98665299999999</v>
          </cell>
          <cell r="L949">
            <v>121.5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92.165904461400004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98.046089166037305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102.66661100820301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112.589044694789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118.034740488681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</row>
        <row r="950">
          <cell r="C950">
            <v>14412</v>
          </cell>
          <cell r="D950" t="str">
            <v>OH Trans Line Bridge Repair</v>
          </cell>
          <cell r="E950">
            <v>17991.8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</row>
        <row r="951">
          <cell r="C951">
            <v>14417</v>
          </cell>
          <cell r="D951" t="str">
            <v>ARMITAGE YORK REGION SUPPLY</v>
          </cell>
          <cell r="E951">
            <v>313596.69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</row>
        <row r="952">
          <cell r="C952">
            <v>14419</v>
          </cell>
          <cell r="D952" t="str">
            <v>Erindale TS Capacity Add</v>
          </cell>
          <cell r="E952">
            <v>24323.95</v>
          </cell>
          <cell r="F952">
            <v>518419.07</v>
          </cell>
          <cell r="G952">
            <v>2000</v>
          </cell>
          <cell r="H952">
            <v>424016.83</v>
          </cell>
          <cell r="I952">
            <v>147818.41</v>
          </cell>
          <cell r="J952">
            <v>67890.429999999993</v>
          </cell>
          <cell r="K952">
            <v>220623.533735</v>
          </cell>
          <cell r="L952">
            <v>300000</v>
          </cell>
          <cell r="M952">
            <v>0</v>
          </cell>
          <cell r="N952">
            <v>76081.119999999995</v>
          </cell>
          <cell r="O952">
            <v>0</v>
          </cell>
          <cell r="P952">
            <v>2000</v>
          </cell>
          <cell r="Q952">
            <v>60000</v>
          </cell>
          <cell r="R952">
            <v>4000</v>
          </cell>
          <cell r="S952">
            <v>120000</v>
          </cell>
          <cell r="T952">
            <v>5000</v>
          </cell>
          <cell r="U952">
            <v>64658.828832573199</v>
          </cell>
          <cell r="V952">
            <v>0</v>
          </cell>
          <cell r="W952">
            <v>0</v>
          </cell>
          <cell r="X952">
            <v>0</v>
          </cell>
          <cell r="Y952">
            <v>200000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</row>
        <row r="953">
          <cell r="C953">
            <v>14427</v>
          </cell>
          <cell r="D953" t="str">
            <v>Anaerobic Gen Connection</v>
          </cell>
          <cell r="E953">
            <v>1203.8800000000001</v>
          </cell>
          <cell r="F953">
            <v>0</v>
          </cell>
          <cell r="G953">
            <v>0</v>
          </cell>
          <cell r="H953">
            <v>-1232.9000000000001</v>
          </cell>
          <cell r="I953">
            <v>0</v>
          </cell>
          <cell r="J953">
            <v>0</v>
          </cell>
          <cell r="K953">
            <v>-76.739084500000104</v>
          </cell>
          <cell r="L953">
            <v>-158.54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3.3674224089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3.58226395858782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3.7510817972782302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4.1136131014768402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4.3125799336863002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</row>
        <row r="954">
          <cell r="C954">
            <v>14428</v>
          </cell>
          <cell r="D954" t="str">
            <v>Georgian Bluffs Biodigester</v>
          </cell>
          <cell r="E954">
            <v>648.37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5.3</v>
          </cell>
          <cell r="K954">
            <v>-348.049666</v>
          </cell>
          <cell r="L954">
            <v>-517.25</v>
          </cell>
          <cell r="M954">
            <v>0</v>
          </cell>
          <cell r="N954">
            <v>-4000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-202.7008726908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-215.63318836847199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-225.79512205932201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-247.61757342288399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-259.59431575814602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</row>
        <row r="955">
          <cell r="C955">
            <v>14433</v>
          </cell>
          <cell r="D955" t="str">
            <v>2007 STANDARDS SIU'S WORK E&amp;CS</v>
          </cell>
          <cell r="E955">
            <v>513256.1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</row>
        <row r="956">
          <cell r="C956">
            <v>14434</v>
          </cell>
          <cell r="D956" t="str">
            <v>Bridgeport Health Cble Reloc</v>
          </cell>
          <cell r="E956">
            <v>5893.91</v>
          </cell>
          <cell r="F956">
            <v>0</v>
          </cell>
          <cell r="G956">
            <v>25632</v>
          </cell>
          <cell r="H956">
            <v>21350</v>
          </cell>
          <cell r="I956">
            <v>1931225.52</v>
          </cell>
          <cell r="J956">
            <v>54450.75</v>
          </cell>
          <cell r="K956">
            <v>336858.03909600002</v>
          </cell>
          <cell r="L956">
            <v>0</v>
          </cell>
          <cell r="M956">
            <v>2300000</v>
          </cell>
          <cell r="N956">
            <v>77437.62</v>
          </cell>
          <cell r="O956">
            <v>172739</v>
          </cell>
          <cell r="P956">
            <v>0</v>
          </cell>
          <cell r="Q956">
            <v>0</v>
          </cell>
          <cell r="R956">
            <v>0</v>
          </cell>
          <cell r="S956">
            <v>82000</v>
          </cell>
          <cell r="T956">
            <v>0</v>
          </cell>
          <cell r="U956">
            <v>9020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</row>
        <row r="957">
          <cell r="C957">
            <v>14443</v>
          </cell>
          <cell r="D957" t="str">
            <v>Hartherton Wind Farm Connect</v>
          </cell>
          <cell r="E957">
            <v>283.87999999999897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18.73071999999998</v>
          </cell>
          <cell r="L957">
            <v>0</v>
          </cell>
          <cell r="M957">
            <v>462</v>
          </cell>
          <cell r="N957">
            <v>159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-2.4836063999962799E-2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-2.6420604883151799E-2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-2.7665702805820199E-2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-3.03395136854262E-2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-3.1806972286856403E-2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</row>
        <row r="958">
          <cell r="C958">
            <v>14444</v>
          </cell>
          <cell r="D958" t="str">
            <v>Chinodin Maxwell Wfarm connect</v>
          </cell>
          <cell r="E958">
            <v>-5106.53</v>
          </cell>
          <cell r="F958">
            <v>0</v>
          </cell>
          <cell r="G958">
            <v>0</v>
          </cell>
          <cell r="H958">
            <v>525</v>
          </cell>
          <cell r="I958">
            <v>0</v>
          </cell>
          <cell r="J958">
            <v>0</v>
          </cell>
          <cell r="K958">
            <v>54.715675500000017</v>
          </cell>
          <cell r="L958">
            <v>0</v>
          </cell>
          <cell r="M958">
            <v>-4367.5</v>
          </cell>
          <cell r="N958">
            <v>159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-2.0053903099948998E-2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-2.1333342117685901E-2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-2.2338697599594101E-2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-2.4497668694473399E-2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-2.5682569514308001E-2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</row>
        <row r="959">
          <cell r="C959">
            <v>14446</v>
          </cell>
          <cell r="D959" t="str">
            <v>Ear Falls Gen Expansion</v>
          </cell>
          <cell r="E959">
            <v>-77803.7</v>
          </cell>
          <cell r="F959">
            <v>53471.8</v>
          </cell>
          <cell r="G959">
            <v>36820</v>
          </cell>
          <cell r="H959">
            <v>7779.28</v>
          </cell>
          <cell r="I959">
            <v>5972.21</v>
          </cell>
          <cell r="J959">
            <v>18183.099999999999</v>
          </cell>
          <cell r="K959">
            <v>28571.81</v>
          </cell>
          <cell r="L959">
            <v>0</v>
          </cell>
          <cell r="M959">
            <v>33014</v>
          </cell>
          <cell r="N959">
            <v>66066.259999999995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</row>
        <row r="960">
          <cell r="C960">
            <v>14447</v>
          </cell>
          <cell r="D960" t="str">
            <v>Leaside TS Feeder Reterminatn</v>
          </cell>
          <cell r="E960">
            <v>8280.66</v>
          </cell>
          <cell r="F960">
            <v>0</v>
          </cell>
          <cell r="G960">
            <v>15000</v>
          </cell>
          <cell r="H960">
            <v>0</v>
          </cell>
          <cell r="I960">
            <v>32347.25</v>
          </cell>
          <cell r="J960">
            <v>23000.39</v>
          </cell>
          <cell r="K960">
            <v>18658.669999999998</v>
          </cell>
          <cell r="L960">
            <v>0</v>
          </cell>
          <cell r="M960">
            <v>126850</v>
          </cell>
          <cell r="N960">
            <v>30383.45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</row>
        <row r="961">
          <cell r="C961">
            <v>14448</v>
          </cell>
          <cell r="D961" t="str">
            <v>Wide Area Network</v>
          </cell>
          <cell r="E961">
            <v>46999.48</v>
          </cell>
          <cell r="F961">
            <v>0</v>
          </cell>
          <cell r="G961">
            <v>0</v>
          </cell>
          <cell r="H961">
            <v>15000</v>
          </cell>
          <cell r="I961">
            <v>0</v>
          </cell>
          <cell r="J961">
            <v>216468.24</v>
          </cell>
          <cell r="K961">
            <v>57685.6743355</v>
          </cell>
          <cell r="L961">
            <v>0</v>
          </cell>
          <cell r="M961">
            <v>0</v>
          </cell>
          <cell r="N961">
            <v>94039.55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</row>
        <row r="962">
          <cell r="C962">
            <v>14450</v>
          </cell>
          <cell r="D962" t="str">
            <v>Roundhouse TS New Build</v>
          </cell>
          <cell r="E962">
            <v>95867.16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2923.13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</row>
        <row r="963">
          <cell r="C963">
            <v>14451</v>
          </cell>
          <cell r="D963" t="str">
            <v>B12 B13 Tower 121 Fdn Repair</v>
          </cell>
          <cell r="E963">
            <v>11907.75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</row>
        <row r="964">
          <cell r="C964">
            <v>14454</v>
          </cell>
          <cell r="D964" t="str">
            <v>Holland Junction DS New DS</v>
          </cell>
          <cell r="E964">
            <v>15306.48</v>
          </cell>
          <cell r="F964">
            <v>3000</v>
          </cell>
          <cell r="G964">
            <v>222000</v>
          </cell>
          <cell r="H964">
            <v>5194.3999999999996</v>
          </cell>
          <cell r="I964">
            <v>250000</v>
          </cell>
          <cell r="J964">
            <v>32846.9</v>
          </cell>
          <cell r="K964">
            <v>62231.3345395</v>
          </cell>
          <cell r="L964">
            <v>0</v>
          </cell>
          <cell r="M964">
            <v>0</v>
          </cell>
          <cell r="N964">
            <v>186889.76</v>
          </cell>
          <cell r="O964">
            <v>0</v>
          </cell>
          <cell r="P964">
            <v>30000</v>
          </cell>
          <cell r="Q964">
            <v>130000</v>
          </cell>
          <cell r="R964">
            <v>50000</v>
          </cell>
          <cell r="S964">
            <v>800000</v>
          </cell>
          <cell r="T964">
            <v>175000</v>
          </cell>
          <cell r="U964">
            <v>239275.1058622867</v>
          </cell>
          <cell r="V964">
            <v>0</v>
          </cell>
          <cell r="W964">
            <v>0</v>
          </cell>
          <cell r="X964">
            <v>0</v>
          </cell>
          <cell r="Y964">
            <v>250000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</row>
        <row r="965">
          <cell r="C965">
            <v>14456</v>
          </cell>
          <cell r="D965" t="str">
            <v>SCADA Hub Site Sustainment</v>
          </cell>
          <cell r="E965">
            <v>101012.88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</row>
        <row r="966">
          <cell r="C966">
            <v>14458</v>
          </cell>
          <cell r="D966" t="str">
            <v>North Bay TS Emergency Feeder</v>
          </cell>
          <cell r="E966">
            <v>72891.710000000006</v>
          </cell>
          <cell r="F966">
            <v>3788</v>
          </cell>
          <cell r="G966">
            <v>0</v>
          </cell>
          <cell r="H966">
            <v>4200</v>
          </cell>
          <cell r="I966">
            <v>0</v>
          </cell>
          <cell r="J966">
            <v>1475</v>
          </cell>
          <cell r="K966">
            <v>17972.988628499999</v>
          </cell>
          <cell r="L966">
            <v>0</v>
          </cell>
          <cell r="M966">
            <v>0</v>
          </cell>
          <cell r="N966">
            <v>71336.7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10952.188632498301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11650.9382672516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12200.0006031741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13379.0956933162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14026.2144724184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</row>
        <row r="967">
          <cell r="C967">
            <v>14460</v>
          </cell>
          <cell r="D967" t="str">
            <v>Rexdale TS Connect to M31 Fdr</v>
          </cell>
          <cell r="E967">
            <v>894.36</v>
          </cell>
          <cell r="F967">
            <v>0</v>
          </cell>
          <cell r="G967">
            <v>0</v>
          </cell>
          <cell r="H967">
            <v>1.92</v>
          </cell>
          <cell r="I967">
            <v>0</v>
          </cell>
          <cell r="J967">
            <v>2.39</v>
          </cell>
          <cell r="K967">
            <v>51.256446500000003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60.605307286699997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64.471925891591397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67.510231083796597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74.034901417383196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77.6158142170502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</row>
        <row r="968">
          <cell r="C968">
            <v>14461</v>
          </cell>
          <cell r="D968" t="str">
            <v>HV UG Cable Spare Purchase</v>
          </cell>
          <cell r="E968">
            <v>367240.24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</row>
        <row r="969">
          <cell r="C969">
            <v>14466</v>
          </cell>
          <cell r="D969" t="str">
            <v>Vansickle TS Brock Univ Trip</v>
          </cell>
          <cell r="E969">
            <v>4419.2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</row>
        <row r="970">
          <cell r="C970">
            <v>14468</v>
          </cell>
          <cell r="D970" t="str">
            <v>Leaside Replc T21 and T19T20</v>
          </cell>
          <cell r="E970">
            <v>33275.42</v>
          </cell>
          <cell r="F970">
            <v>0</v>
          </cell>
          <cell r="G970">
            <v>0</v>
          </cell>
          <cell r="H970">
            <v>6594</v>
          </cell>
          <cell r="I970">
            <v>577000</v>
          </cell>
          <cell r="J970">
            <v>51439.75</v>
          </cell>
          <cell r="K970">
            <v>92507.269134319446</v>
          </cell>
          <cell r="L970">
            <v>98387.948372500003</v>
          </cell>
          <cell r="M970">
            <v>0</v>
          </cell>
          <cell r="N970">
            <v>1068.5</v>
          </cell>
          <cell r="O970">
            <v>0</v>
          </cell>
          <cell r="P970">
            <v>63000</v>
          </cell>
          <cell r="Q970">
            <v>612000</v>
          </cell>
          <cell r="R970">
            <v>32500</v>
          </cell>
          <cell r="S970">
            <v>2694000</v>
          </cell>
          <cell r="T970">
            <v>14800</v>
          </cell>
          <cell r="U970">
            <v>510786.50760792231</v>
          </cell>
          <cell r="V970">
            <v>72355.051627499997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15000</v>
          </cell>
          <cell r="AC970">
            <v>288000</v>
          </cell>
          <cell r="AD970">
            <v>0</v>
          </cell>
          <cell r="AE970">
            <v>149788.821167385</v>
          </cell>
          <cell r="AF970">
            <v>0</v>
          </cell>
          <cell r="AG970">
            <v>0</v>
          </cell>
          <cell r="AH970">
            <v>0</v>
          </cell>
          <cell r="AI970">
            <v>438425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</row>
        <row r="971">
          <cell r="C971">
            <v>14473</v>
          </cell>
          <cell r="D971" t="str">
            <v>Purchase Spare 42 MVA Xfmr</v>
          </cell>
          <cell r="E971">
            <v>3359.58</v>
          </cell>
          <cell r="F971">
            <v>0</v>
          </cell>
          <cell r="G971">
            <v>0</v>
          </cell>
          <cell r="H971">
            <v>1650</v>
          </cell>
          <cell r="I971">
            <v>0</v>
          </cell>
          <cell r="J971">
            <v>11797</v>
          </cell>
          <cell r="K971">
            <v>2459.6820385000001</v>
          </cell>
          <cell r="L971">
            <v>0</v>
          </cell>
          <cell r="M971">
            <v>0</v>
          </cell>
          <cell r="N971">
            <v>290.5</v>
          </cell>
          <cell r="O971">
            <v>0</v>
          </cell>
          <cell r="P971">
            <v>16000</v>
          </cell>
          <cell r="Q971">
            <v>0</v>
          </cell>
          <cell r="R971">
            <v>4000</v>
          </cell>
          <cell r="S971">
            <v>1255000</v>
          </cell>
          <cell r="T971">
            <v>28000</v>
          </cell>
          <cell r="U971">
            <v>182535.34584838021</v>
          </cell>
          <cell r="V971">
            <v>0</v>
          </cell>
          <cell r="W971">
            <v>0</v>
          </cell>
          <cell r="X971">
            <v>0</v>
          </cell>
          <cell r="Y971">
            <v>33000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</row>
        <row r="972">
          <cell r="C972">
            <v>14476</v>
          </cell>
          <cell r="D972" t="str">
            <v>Gengrowth Comber W Farm Connec</v>
          </cell>
          <cell r="E972">
            <v>2799.89</v>
          </cell>
          <cell r="F972">
            <v>0</v>
          </cell>
          <cell r="G972">
            <v>0</v>
          </cell>
          <cell r="H972">
            <v>3553.7</v>
          </cell>
          <cell r="I972">
            <v>0</v>
          </cell>
          <cell r="J972">
            <v>7966.4</v>
          </cell>
          <cell r="K972">
            <v>996.7119130000001</v>
          </cell>
          <cell r="L972">
            <v>0</v>
          </cell>
          <cell r="M972">
            <v>15583</v>
          </cell>
          <cell r="N972">
            <v>265.13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-7.45239505998848E-2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-7.9278578648367695E-2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-8.3014662436801903E-2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-9.10377916211349E-2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-9.5441098534967003E-2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</row>
        <row r="973">
          <cell r="C973">
            <v>14480</v>
          </cell>
          <cell r="D973" t="str">
            <v>Brookfield Manitoulin WFarm1</v>
          </cell>
          <cell r="E973">
            <v>-1940.11</v>
          </cell>
          <cell r="F973">
            <v>0</v>
          </cell>
          <cell r="G973">
            <v>0</v>
          </cell>
          <cell r="H973">
            <v>1200</v>
          </cell>
          <cell r="I973">
            <v>0</v>
          </cell>
          <cell r="J973">
            <v>525</v>
          </cell>
          <cell r="K973">
            <v>136.92431550000003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-4.9882466710998896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-5.3064968087161004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-5.5565708771324003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-6.09359752593019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-6.3883320492276203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</row>
        <row r="974">
          <cell r="C974">
            <v>14482</v>
          </cell>
          <cell r="D974" t="str">
            <v>Pinard 230kV KBus Circuit</v>
          </cell>
          <cell r="E974">
            <v>40074.14</v>
          </cell>
          <cell r="F974">
            <v>0</v>
          </cell>
          <cell r="G974">
            <v>0</v>
          </cell>
          <cell r="H974">
            <v>9296.06</v>
          </cell>
          <cell r="I974">
            <v>0</v>
          </cell>
          <cell r="J974">
            <v>7640</v>
          </cell>
          <cell r="K974">
            <v>5054.9909950000001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50000</v>
          </cell>
          <cell r="Q974">
            <v>250000</v>
          </cell>
          <cell r="R974">
            <v>12000</v>
          </cell>
          <cell r="S974">
            <v>275000</v>
          </cell>
          <cell r="T974">
            <v>50000</v>
          </cell>
          <cell r="U974">
            <v>108864.65818548101</v>
          </cell>
          <cell r="V974">
            <v>0</v>
          </cell>
          <cell r="W974">
            <v>0</v>
          </cell>
          <cell r="X974">
            <v>0</v>
          </cell>
          <cell r="Y974">
            <v>120000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</row>
        <row r="975">
          <cell r="C975">
            <v>14483</v>
          </cell>
          <cell r="D975" t="str">
            <v>Fepro Farms Gen Connect</v>
          </cell>
          <cell r="E975">
            <v>4682.12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</row>
        <row r="976">
          <cell r="C976">
            <v>14488</v>
          </cell>
          <cell r="D976" t="str">
            <v>Oshawa GM TS HV Interlocks</v>
          </cell>
          <cell r="E976">
            <v>310839.28000000003</v>
          </cell>
          <cell r="F976">
            <v>44403.14</v>
          </cell>
          <cell r="G976">
            <v>86028.42</v>
          </cell>
          <cell r="H976">
            <v>24355.78</v>
          </cell>
          <cell r="I976">
            <v>67016.89</v>
          </cell>
          <cell r="J976">
            <v>2622.97</v>
          </cell>
          <cell r="K976">
            <v>60047.587886499998</v>
          </cell>
          <cell r="L976">
            <v>0</v>
          </cell>
          <cell r="M976">
            <v>0</v>
          </cell>
          <cell r="N976">
            <v>56781.53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</row>
        <row r="977">
          <cell r="C977">
            <v>14491</v>
          </cell>
          <cell r="D977" t="str">
            <v>Chalk River TS Add 115 Brkr</v>
          </cell>
          <cell r="E977">
            <v>16019.43</v>
          </cell>
          <cell r="F977">
            <v>0</v>
          </cell>
          <cell r="G977">
            <v>0</v>
          </cell>
          <cell r="H977">
            <v>1743</v>
          </cell>
          <cell r="I977">
            <v>0</v>
          </cell>
          <cell r="J977">
            <v>14405.75</v>
          </cell>
          <cell r="K977">
            <v>4784.9511805000002</v>
          </cell>
          <cell r="L977">
            <v>0</v>
          </cell>
          <cell r="M977">
            <v>0</v>
          </cell>
          <cell r="N977">
            <v>3043.64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2551.79400131589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2714.5984585998599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2842.5266766180998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3117.2487325437901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3268.0235113630501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</row>
        <row r="978">
          <cell r="C978">
            <v>14492</v>
          </cell>
          <cell r="D978" t="str">
            <v>Stanton Bros Biodigester Gen</v>
          </cell>
          <cell r="E978">
            <v>1442.37</v>
          </cell>
          <cell r="F978">
            <v>0</v>
          </cell>
          <cell r="G978">
            <v>0</v>
          </cell>
          <cell r="H978">
            <v>1506.5</v>
          </cell>
          <cell r="I978">
            <v>0</v>
          </cell>
          <cell r="J978">
            <v>0</v>
          </cell>
          <cell r="K978">
            <v>217.73137500000001</v>
          </cell>
          <cell r="L978">
            <v>-198.57</v>
          </cell>
          <cell r="M978">
            <v>12000</v>
          </cell>
          <cell r="N978">
            <v>1300.5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-467.93016627499998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-497.784110883344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-521.24269425554405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-571.61930664761996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-599.26733281532404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</row>
        <row r="979">
          <cell r="C979">
            <v>14493</v>
          </cell>
          <cell r="D979" t="str">
            <v>2009 Fire Deluge Upgrade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</row>
        <row r="980">
          <cell r="C980">
            <v>14495</v>
          </cell>
          <cell r="D980" t="str">
            <v>Brookfield Manitoulin Wfarm 2</v>
          </cell>
          <cell r="E980">
            <v>-5383.5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-75.099824999999996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-348.25866883499998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-370.47757190667198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-387.936704928577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-425.42967553943203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-446.00681606817699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</row>
        <row r="981">
          <cell r="C981">
            <v>14496</v>
          </cell>
          <cell r="D981" t="str">
            <v>Beck TS E Bus Switch Instal</v>
          </cell>
          <cell r="E981">
            <v>80532.740000000005</v>
          </cell>
          <cell r="F981">
            <v>0</v>
          </cell>
          <cell r="G981">
            <v>-172.44</v>
          </cell>
          <cell r="H981">
            <v>1113</v>
          </cell>
          <cell r="I981">
            <v>2883.26</v>
          </cell>
          <cell r="J981">
            <v>0</v>
          </cell>
          <cell r="K981">
            <v>5017.7994595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5702.0841335160903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6065.8771012344196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6351.7377395989297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6965.6149865134403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7302.5271642191501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</row>
        <row r="982">
          <cell r="C982">
            <v>14497</v>
          </cell>
          <cell r="D982" t="str">
            <v>Ottawa Area DS Monitoring</v>
          </cell>
          <cell r="E982">
            <v>885.81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</row>
        <row r="983">
          <cell r="C983">
            <v>14499</v>
          </cell>
          <cell r="D983" t="str">
            <v>Brookfield Manitoulin WFarm3</v>
          </cell>
          <cell r="E983">
            <v>-4993.66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290</v>
          </cell>
          <cell r="K983">
            <v>-42.092416999999998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-302.77900420460003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-322.09630467285302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-337.27542118510399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-369.87212392965301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-387.762062289303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</row>
        <row r="984">
          <cell r="C984">
            <v>14500</v>
          </cell>
          <cell r="D984" t="str">
            <v>Brookfield Manitoulin WFarm4</v>
          </cell>
          <cell r="E984">
            <v>-6766.44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-94.391838000000007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-437.7210712644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-465.64767561106902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-487.59179673018002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-534.71614632804597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-560.57924408217002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</row>
        <row r="985">
          <cell r="C985">
            <v>14501</v>
          </cell>
          <cell r="D985" t="str">
            <v>John TS Animal Fence Installat</v>
          </cell>
          <cell r="E985">
            <v>50522.01</v>
          </cell>
          <cell r="F985">
            <v>0</v>
          </cell>
          <cell r="G985">
            <v>31014</v>
          </cell>
          <cell r="H985">
            <v>1000</v>
          </cell>
          <cell r="I985">
            <v>21367.06</v>
          </cell>
          <cell r="J985">
            <v>13241.71</v>
          </cell>
          <cell r="K985">
            <v>19334.9293665</v>
          </cell>
          <cell r="L985">
            <v>0</v>
          </cell>
          <cell r="M985">
            <v>0</v>
          </cell>
          <cell r="N985">
            <v>19058.41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</row>
        <row r="986">
          <cell r="C986">
            <v>14502</v>
          </cell>
          <cell r="D986" t="str">
            <v>OPG Hound Chute GS Connect</v>
          </cell>
          <cell r="E986">
            <v>11329.77</v>
          </cell>
          <cell r="F986">
            <v>0</v>
          </cell>
          <cell r="G986">
            <v>0</v>
          </cell>
          <cell r="H986">
            <v>2919</v>
          </cell>
          <cell r="I986">
            <v>0</v>
          </cell>
          <cell r="J986">
            <v>814.1</v>
          </cell>
          <cell r="K986">
            <v>1104.2154390000001</v>
          </cell>
          <cell r="L986">
            <v>-1559.3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1130.94339100819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1203.0975793545199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1259.79477850797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1381.55033297402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1448.37302302989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</row>
        <row r="987">
          <cell r="C987">
            <v>14505</v>
          </cell>
          <cell r="D987" t="str">
            <v>Otter Rapids GS PC Upgrade</v>
          </cell>
          <cell r="E987">
            <v>2324.96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</row>
        <row r="988">
          <cell r="C988">
            <v>14506</v>
          </cell>
          <cell r="D988" t="str">
            <v>Wilson TS Generation</v>
          </cell>
          <cell r="E988">
            <v>254.4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</row>
        <row r="989">
          <cell r="C989">
            <v>14508</v>
          </cell>
          <cell r="D989" t="str">
            <v>Spare Pole 230kV Breaker</v>
          </cell>
          <cell r="E989">
            <v>2279.67</v>
          </cell>
          <cell r="F989">
            <v>0</v>
          </cell>
          <cell r="G989">
            <v>0</v>
          </cell>
          <cell r="H989">
            <v>587.5</v>
          </cell>
          <cell r="I989">
            <v>0</v>
          </cell>
          <cell r="J989">
            <v>114.5</v>
          </cell>
          <cell r="K989">
            <v>234.84751299999999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205.2138173294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218.30645887501501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228.59437316203599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250.68736412134501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262.812585789921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</row>
        <row r="990">
          <cell r="C990">
            <v>14512</v>
          </cell>
          <cell r="D990" t="str">
            <v>Bunting TS Welland Cnl Wier 2</v>
          </cell>
          <cell r="E990">
            <v>5389.2</v>
          </cell>
          <cell r="F990">
            <v>130000</v>
          </cell>
          <cell r="G990">
            <v>80000</v>
          </cell>
          <cell r="H990">
            <v>24084.47</v>
          </cell>
          <cell r="I990">
            <v>52307.12</v>
          </cell>
          <cell r="J990">
            <v>81483.23</v>
          </cell>
          <cell r="K990">
            <v>80302.555978000004</v>
          </cell>
          <cell r="L990">
            <v>0</v>
          </cell>
          <cell r="M990">
            <v>286177</v>
          </cell>
          <cell r="N990">
            <v>158535.51999999999</v>
          </cell>
          <cell r="O990">
            <v>0</v>
          </cell>
          <cell r="P990">
            <v>10000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1100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</row>
        <row r="991">
          <cell r="C991">
            <v>14513</v>
          </cell>
          <cell r="D991" t="str">
            <v>Gengrowth Malden WFarm Con</v>
          </cell>
          <cell r="E991">
            <v>-1072.27</v>
          </cell>
          <cell r="F991">
            <v>0</v>
          </cell>
          <cell r="G991">
            <v>0</v>
          </cell>
          <cell r="H991">
            <v>516</v>
          </cell>
          <cell r="I991">
            <v>0</v>
          </cell>
          <cell r="J991">
            <v>500.85</v>
          </cell>
          <cell r="K991">
            <v>81.349023500000015</v>
          </cell>
          <cell r="L991">
            <v>0</v>
          </cell>
          <cell r="M991">
            <v>26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-4.5283006999510596E-3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-4.8172062846275404E-3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-5.04422203852591E-3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-5.5317316406799299E-3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-5.7992898902939497E-3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</row>
        <row r="992">
          <cell r="C992">
            <v>14514</v>
          </cell>
          <cell r="D992" t="str">
            <v>Bisnett Wind Farm Proj ID76</v>
          </cell>
          <cell r="E992">
            <v>1620.04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</row>
        <row r="993">
          <cell r="C993">
            <v>14515</v>
          </cell>
          <cell r="D993" t="str">
            <v>Swanton Line Wind Farm Connect</v>
          </cell>
          <cell r="E993">
            <v>4728.1400000000003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</row>
        <row r="994">
          <cell r="C994">
            <v>14516</v>
          </cell>
          <cell r="D994" t="str">
            <v>GengrowthEssex M29 WFarm Con</v>
          </cell>
          <cell r="E994">
            <v>2615.1999999999998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901</v>
          </cell>
          <cell r="K994">
            <v>98.456873999999999</v>
          </cell>
          <cell r="L994">
            <v>0</v>
          </cell>
          <cell r="M994">
            <v>3615</v>
          </cell>
          <cell r="N994">
            <v>2.63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0.145902561199964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0.155211144604542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0.162525627924444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0.17823326402564099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0.18685403293670999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</row>
        <row r="995">
          <cell r="C995">
            <v>14517</v>
          </cell>
          <cell r="D995" t="str">
            <v>2008 BBC HPL Replacement Prog</v>
          </cell>
          <cell r="E995">
            <v>15143.32</v>
          </cell>
          <cell r="F995">
            <v>20000</v>
          </cell>
          <cell r="G995">
            <v>80000</v>
          </cell>
          <cell r="H995">
            <v>8631.26</v>
          </cell>
          <cell r="I995">
            <v>312143.84000000003</v>
          </cell>
          <cell r="J995">
            <v>184922.14</v>
          </cell>
          <cell r="K995">
            <v>97449.916821999999</v>
          </cell>
          <cell r="L995">
            <v>0</v>
          </cell>
          <cell r="M995">
            <v>0</v>
          </cell>
          <cell r="N995">
            <v>37134.6</v>
          </cell>
          <cell r="O995">
            <v>0</v>
          </cell>
          <cell r="P995">
            <v>60000</v>
          </cell>
          <cell r="Q995">
            <v>420000</v>
          </cell>
          <cell r="R995">
            <v>18000</v>
          </cell>
          <cell r="S995">
            <v>120000</v>
          </cell>
          <cell r="T995">
            <v>60000</v>
          </cell>
          <cell r="U995">
            <v>87230</v>
          </cell>
          <cell r="V995">
            <v>0</v>
          </cell>
          <cell r="W995">
            <v>0</v>
          </cell>
          <cell r="X995">
            <v>0</v>
          </cell>
          <cell r="Y995">
            <v>115000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</row>
        <row r="996">
          <cell r="C996">
            <v>14518</v>
          </cell>
          <cell r="D996" t="str">
            <v>2009 BBC HPL Replacement Progr</v>
          </cell>
          <cell r="E996">
            <v>2837.63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286</v>
          </cell>
          <cell r="K996">
            <v>176.2232995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210.53064050809999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223.962495372517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234.516956141902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257.18234777065902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269.62171816690397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</row>
        <row r="997">
          <cell r="C997">
            <v>14519</v>
          </cell>
          <cell r="D997" t="str">
            <v>08 RoW Bridge Road Repair</v>
          </cell>
          <cell r="E997">
            <v>0</v>
          </cell>
          <cell r="F997">
            <v>95000</v>
          </cell>
          <cell r="G997">
            <v>192815.3</v>
          </cell>
          <cell r="H997">
            <v>4800</v>
          </cell>
          <cell r="I997">
            <v>0</v>
          </cell>
          <cell r="J997">
            <v>62574.75</v>
          </cell>
          <cell r="K997">
            <v>51963.683573499999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</row>
        <row r="998">
          <cell r="C998">
            <v>14521</v>
          </cell>
          <cell r="D998" t="str">
            <v>GengrowthEssex M24 WFarm Con</v>
          </cell>
          <cell r="E998">
            <v>-1631.3</v>
          </cell>
          <cell r="F998">
            <v>0</v>
          </cell>
          <cell r="G998">
            <v>0</v>
          </cell>
          <cell r="H998">
            <v>3696.5</v>
          </cell>
          <cell r="I998">
            <v>0</v>
          </cell>
          <cell r="J998">
            <v>23665.37</v>
          </cell>
          <cell r="K998">
            <v>2264.8030250000002</v>
          </cell>
          <cell r="L998">
            <v>0</v>
          </cell>
          <cell r="M998">
            <v>28944</v>
          </cell>
          <cell r="N998">
            <v>948.13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-3.17070049996531E-2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-3.3729911918684997E-2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-3.5319468382271603E-2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-3.87329937669681E-2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-4.06064273843934E-2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</row>
        <row r="999">
          <cell r="C999">
            <v>14528</v>
          </cell>
          <cell r="D999" t="str">
            <v>Anti Climb Barrier S1K Str3</v>
          </cell>
          <cell r="E999">
            <v>6700.73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</row>
        <row r="1000">
          <cell r="C1000">
            <v>14534</v>
          </cell>
          <cell r="D1000" t="str">
            <v>Distribution AM Records Manage</v>
          </cell>
          <cell r="E1000">
            <v>0</v>
          </cell>
          <cell r="F1000">
            <v>0</v>
          </cell>
          <cell r="G1000">
            <v>0</v>
          </cell>
          <cell r="H1000">
            <v>400000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</row>
        <row r="1001">
          <cell r="C1001">
            <v>14539</v>
          </cell>
          <cell r="D1001" t="str">
            <v>Sunsaver 1 EG Connection</v>
          </cell>
          <cell r="E1001">
            <v>3584.21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</row>
        <row r="1002">
          <cell r="C1002">
            <v>14541</v>
          </cell>
          <cell r="D1002" t="str">
            <v>Chinodin Masonville Wfarm</v>
          </cell>
          <cell r="E1002">
            <v>4152.6499999999996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</row>
        <row r="1003">
          <cell r="C1003">
            <v>14546</v>
          </cell>
          <cell r="D1003" t="str">
            <v>2008 Surge Arrester Replacemen</v>
          </cell>
          <cell r="E1003">
            <v>5425.22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3576</v>
          </cell>
          <cell r="K1003">
            <v>924.87096850000012</v>
          </cell>
          <cell r="L1003">
            <v>0</v>
          </cell>
          <cell r="M1003">
            <v>0</v>
          </cell>
          <cell r="N1003">
            <v>-9930.15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</row>
        <row r="1004">
          <cell r="C1004">
            <v>14548</v>
          </cell>
          <cell r="D1004" t="str">
            <v>Niagara 115kV Circuit Add</v>
          </cell>
          <cell r="E1004">
            <v>1171.48</v>
          </cell>
          <cell r="F1004">
            <v>0</v>
          </cell>
          <cell r="G1004">
            <v>0</v>
          </cell>
          <cell r="H1004">
            <v>720</v>
          </cell>
          <cell r="I1004">
            <v>0</v>
          </cell>
          <cell r="J1004">
            <v>0</v>
          </cell>
          <cell r="K1004">
            <v>178.31186600000001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132.05272105079999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140.47768465383999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147.09783866305199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161.31442315182599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169.116863238544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</row>
        <row r="1005">
          <cell r="C1005">
            <v>14549</v>
          </cell>
          <cell r="D1005" t="str">
            <v>Shelburne WFarm 1 Connection</v>
          </cell>
          <cell r="E1005">
            <v>-1342.37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-18.7260615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-86.837928723699903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-92.378188576272095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-96.731604828638197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-106.08043717913399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-111.211325287534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</row>
        <row r="1006">
          <cell r="C1006">
            <v>14551</v>
          </cell>
          <cell r="D1006" t="str">
            <v>Shelburne WFarm 2 Connection</v>
          </cell>
          <cell r="E1006">
            <v>-5278.38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1410.45</v>
          </cell>
          <cell r="K1006">
            <v>60.456494500000005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-242.91680965089901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-258.41490210662698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-270.592967643772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-296.74500238160402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-311.097935348649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</row>
        <row r="1007">
          <cell r="C1007">
            <v>14552</v>
          </cell>
          <cell r="D1007" t="str">
            <v>Shelburne WFarm 3 Connection</v>
          </cell>
          <cell r="E1007">
            <v>-5025.1099999999997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1181</v>
          </cell>
          <cell r="K1007">
            <v>42.172661500000004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-242.563602196299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-258.03916001642398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-270.199518324758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-296.31352731362801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-310.6455907372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</row>
        <row r="1008">
          <cell r="C1008">
            <v>14553</v>
          </cell>
          <cell r="D1008" t="str">
            <v>Shelburne WFarm 4 Connection</v>
          </cell>
          <cell r="E1008">
            <v>-7977.19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1181</v>
          </cell>
          <cell r="K1008">
            <v>0.99114550000000179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-433.5336869171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-461.19313614241003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-482.92733255073699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-529.60087505514298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-555.21655787355201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</row>
        <row r="1009">
          <cell r="C1009">
            <v>14554</v>
          </cell>
          <cell r="D1009" t="str">
            <v>Shelburne WFarm 5 Connection</v>
          </cell>
          <cell r="E1009">
            <v>-8063.06</v>
          </cell>
          <cell r="F1009">
            <v>0</v>
          </cell>
          <cell r="G1009">
            <v>0</v>
          </cell>
          <cell r="H1009">
            <v>1806</v>
          </cell>
          <cell r="I1009">
            <v>0</v>
          </cell>
          <cell r="J1009">
            <v>1379.75</v>
          </cell>
          <cell r="K1009">
            <v>190.3768225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-299.026336724499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-318.10421700752198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-333.09520232136998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-365.287898894259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-382.95610791015997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</row>
        <row r="1010">
          <cell r="C1010">
            <v>14558</v>
          </cell>
          <cell r="D1010" t="str">
            <v>Royal Road 131A Gen Connect</v>
          </cell>
          <cell r="E1010">
            <v>-2487.34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901</v>
          </cell>
          <cell r="K1010">
            <v>72.07637299999999</v>
          </cell>
          <cell r="L1010">
            <v>0</v>
          </cell>
          <cell r="M1010">
            <v>-1514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-1.68194026000172E-2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-1.7892480485900399E-2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-1.8735681857814299E-2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-2.0546431808374399E-2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-2.1540219592769E-2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</row>
        <row r="1011">
          <cell r="C1011">
            <v>14559</v>
          </cell>
          <cell r="D1011" t="str">
            <v>Royal Road 131B Gen Connect</v>
          </cell>
          <cell r="E1011">
            <v>-2786.14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901</v>
          </cell>
          <cell r="K1011">
            <v>72.079162999999994</v>
          </cell>
          <cell r="L1011">
            <v>0</v>
          </cell>
          <cell r="M1011">
            <v>-1813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-3.8814006000575199E-3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-4.1290339583516496E-3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-4.3236188902956198E-3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-4.7414842635072896E-3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-4.9708199060905798E-3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</row>
        <row r="1012">
          <cell r="C1012">
            <v>14560</v>
          </cell>
          <cell r="D1012" t="str">
            <v>Sheppard Animal deter install</v>
          </cell>
          <cell r="E1012">
            <v>11938.74</v>
          </cell>
          <cell r="F1012">
            <v>0</v>
          </cell>
          <cell r="G1012">
            <v>102223.99</v>
          </cell>
          <cell r="H1012">
            <v>1050</v>
          </cell>
          <cell r="I1012">
            <v>137612.67000000001</v>
          </cell>
          <cell r="J1012">
            <v>6011.25</v>
          </cell>
          <cell r="K1012">
            <v>48933.11</v>
          </cell>
          <cell r="L1012">
            <v>0</v>
          </cell>
          <cell r="M1012">
            <v>0</v>
          </cell>
          <cell r="N1012">
            <v>22117.95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</row>
        <row r="1013">
          <cell r="C1013">
            <v>14562</v>
          </cell>
          <cell r="D1013" t="str">
            <v>2008 NCR A2 Protection Study</v>
          </cell>
          <cell r="E1013">
            <v>6839.16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</row>
        <row r="1014">
          <cell r="C1014">
            <v>14564</v>
          </cell>
          <cell r="D1014" t="str">
            <v>Pickering CMS Transfmr Rmvl</v>
          </cell>
          <cell r="E1014">
            <v>11464.42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</row>
        <row r="1015">
          <cell r="C1015">
            <v>14566</v>
          </cell>
          <cell r="D1015" t="str">
            <v>Leamington Tri Gen Connect</v>
          </cell>
          <cell r="E1015">
            <v>3851.69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2249.5700000000002</v>
          </cell>
          <cell r="K1015">
            <v>1482.1716799999999</v>
          </cell>
          <cell r="L1015">
            <v>97.13</v>
          </cell>
          <cell r="M1015">
            <v>7462.37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1.52684118400005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1.6242536515391699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1.7007982596719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1.86517553656969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1.95539016270764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</row>
        <row r="1016">
          <cell r="C1016">
            <v>14568</v>
          </cell>
          <cell r="D1016" t="str">
            <v>Hanlon TS Increase Capacity</v>
          </cell>
          <cell r="E1016">
            <v>0</v>
          </cell>
          <cell r="F1016">
            <v>0</v>
          </cell>
          <cell r="G1016">
            <v>0</v>
          </cell>
          <cell r="H1016">
            <v>78907.75</v>
          </cell>
          <cell r="I1016">
            <v>0</v>
          </cell>
          <cell r="J1016">
            <v>5000</v>
          </cell>
          <cell r="K1016">
            <v>15934.617690000001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265000</v>
          </cell>
          <cell r="Q1016">
            <v>400000</v>
          </cell>
          <cell r="R1016">
            <v>8000</v>
          </cell>
          <cell r="S1016">
            <v>1120000</v>
          </cell>
          <cell r="T1016">
            <v>300000</v>
          </cell>
          <cell r="U1016">
            <v>355966.25447040348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620000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</row>
        <row r="1017">
          <cell r="C1017">
            <v>14576</v>
          </cell>
          <cell r="D1017" t="str">
            <v>Taylor Kidd W Plant Connect</v>
          </cell>
          <cell r="E1017">
            <v>5476.63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280</v>
          </cell>
          <cell r="K1017">
            <v>242.387755</v>
          </cell>
          <cell r="L1017">
            <v>-753.69</v>
          </cell>
          <cell r="M1017">
            <v>0</v>
          </cell>
          <cell r="N1017">
            <v>-6755.82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-0.198561230999972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-0.21122943753777201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-0.22118383998414401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-0.24256062415219401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-0.25429277246457899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</row>
        <row r="1018">
          <cell r="C1018">
            <v>14577</v>
          </cell>
          <cell r="D1018" t="str">
            <v>Rankin Wind Energy Connection</v>
          </cell>
          <cell r="E1018">
            <v>6662.7</v>
          </cell>
          <cell r="F1018">
            <v>0</v>
          </cell>
          <cell r="G1018">
            <v>0</v>
          </cell>
          <cell r="H1018">
            <v>825</v>
          </cell>
          <cell r="I1018">
            <v>0</v>
          </cell>
          <cell r="J1018">
            <v>598.9</v>
          </cell>
          <cell r="K1018">
            <v>245.71465699999999</v>
          </cell>
          <cell r="L1018">
            <v>-916.99</v>
          </cell>
          <cell r="M1018">
            <v>10545.52</v>
          </cell>
          <cell r="N1018">
            <v>1296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-1.3738883399990199E-2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-1.4615424160854699E-2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-1.5304190914772199E-2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-1.6783297101140501E-2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-1.7595069957769601E-2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</row>
        <row r="1019">
          <cell r="C1019">
            <v>14580</v>
          </cell>
          <cell r="D1019" t="str">
            <v>Gengrowth Stoney Point Wfarm</v>
          </cell>
          <cell r="E1019">
            <v>-223.45000000000101</v>
          </cell>
          <cell r="F1019">
            <v>0</v>
          </cell>
          <cell r="G1019">
            <v>0</v>
          </cell>
          <cell r="H1019">
            <v>675</v>
          </cell>
          <cell r="I1019">
            <v>-510.76</v>
          </cell>
          <cell r="J1019">
            <v>2426.6</v>
          </cell>
          <cell r="K1019">
            <v>506.767651</v>
          </cell>
          <cell r="L1019">
            <v>0</v>
          </cell>
          <cell r="M1019">
            <v>6534</v>
          </cell>
          <cell r="N1019">
            <v>3659.93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5.5921337999887298E-3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5.9489119364763603E-3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6.2292604722424504E-3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6.8313006423355504E-3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7.1617163170449201E-3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</row>
        <row r="1020">
          <cell r="C1020">
            <v>14581</v>
          </cell>
          <cell r="D1020" t="str">
            <v>Gengrowth Dover Marsh Wfarm</v>
          </cell>
          <cell r="E1020">
            <v>3197.36</v>
          </cell>
          <cell r="F1020">
            <v>0</v>
          </cell>
          <cell r="G1020">
            <v>0</v>
          </cell>
          <cell r="H1020">
            <v>4126.5</v>
          </cell>
          <cell r="I1020">
            <v>5213.25</v>
          </cell>
          <cell r="J1020">
            <v>35393</v>
          </cell>
          <cell r="K1020">
            <v>5436.4625544999999</v>
          </cell>
          <cell r="L1020">
            <v>-440.03</v>
          </cell>
          <cell r="M1020">
            <v>61113</v>
          </cell>
          <cell r="N1020">
            <v>7288.84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-1.1201650229001501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-1.1916315513610201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-1.24778840226346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-1.36838357487885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-1.43456941647978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</row>
        <row r="1021">
          <cell r="C1021">
            <v>14582</v>
          </cell>
          <cell r="D1021" t="str">
            <v>FrontLine Wind Farm Prj ID38</v>
          </cell>
          <cell r="E1021">
            <v>786.5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</row>
        <row r="1022">
          <cell r="C1022">
            <v>14584</v>
          </cell>
          <cell r="D1022" t="str">
            <v>WAN upgrades for Cornerstone</v>
          </cell>
          <cell r="E1022">
            <v>31590.93</v>
          </cell>
          <cell r="F1022">
            <v>0</v>
          </cell>
          <cell r="G1022">
            <v>0</v>
          </cell>
          <cell r="H1022">
            <v>-6188</v>
          </cell>
          <cell r="I1022">
            <v>0</v>
          </cell>
          <cell r="J1022">
            <v>-2561.86</v>
          </cell>
          <cell r="K1022">
            <v>540.04254950000018</v>
          </cell>
          <cell r="L1022">
            <v>0</v>
          </cell>
          <cell r="M1022">
            <v>0</v>
          </cell>
          <cell r="N1022">
            <v>23126.5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2967.1856806581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3156.49212708409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3305.2450344348099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3624.6874933806698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3800.0060200666799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</row>
        <row r="1023">
          <cell r="C1023">
            <v>14587</v>
          </cell>
          <cell r="D1023" t="str">
            <v>Wawa TS communications</v>
          </cell>
          <cell r="E1023">
            <v>5657.71</v>
          </cell>
          <cell r="F1023">
            <v>30000</v>
          </cell>
          <cell r="G1023">
            <v>20000</v>
          </cell>
          <cell r="H1023">
            <v>12072.31</v>
          </cell>
          <cell r="I1023">
            <v>23089.03</v>
          </cell>
          <cell r="J1023">
            <v>28501.48</v>
          </cell>
          <cell r="K1023">
            <v>18511.3</v>
          </cell>
          <cell r="L1023">
            <v>0</v>
          </cell>
          <cell r="M1023">
            <v>0</v>
          </cell>
          <cell r="N1023">
            <v>12822.25</v>
          </cell>
          <cell r="O1023">
            <v>0</v>
          </cell>
          <cell r="P1023">
            <v>5000</v>
          </cell>
          <cell r="Q1023">
            <v>0</v>
          </cell>
          <cell r="R1023">
            <v>2000</v>
          </cell>
          <cell r="S1023">
            <v>3000</v>
          </cell>
          <cell r="T1023">
            <v>5000</v>
          </cell>
          <cell r="U1023">
            <v>1650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</row>
        <row r="1024">
          <cell r="C1024">
            <v>14591</v>
          </cell>
          <cell r="D1024" t="str">
            <v>Ottawa Increase Line Clearance</v>
          </cell>
          <cell r="E1024">
            <v>4334.1899999999996</v>
          </cell>
          <cell r="F1024">
            <v>0</v>
          </cell>
          <cell r="G1024">
            <v>0</v>
          </cell>
          <cell r="H1024">
            <v>1497.8</v>
          </cell>
          <cell r="I1024">
            <v>0</v>
          </cell>
          <cell r="J1024">
            <v>8205</v>
          </cell>
          <cell r="K1024">
            <v>2044.8251224999999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1026.0198048155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1091.47986836272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1142.91696916859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1253.3766183620701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1313.99981484872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</row>
        <row r="1025">
          <cell r="C1025">
            <v>14592</v>
          </cell>
          <cell r="D1025" t="str">
            <v>L7S Investigate Galloping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1241.7673949999999</v>
          </cell>
          <cell r="L1025">
            <v>0</v>
          </cell>
          <cell r="M1025">
            <v>0</v>
          </cell>
          <cell r="N1025">
            <v>7965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587.39175980100003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624.86735407630295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654.31486475749398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717.55252101153405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752.25903047843599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</row>
        <row r="1026">
          <cell r="C1026">
            <v>14595</v>
          </cell>
          <cell r="D1026" t="str">
            <v>Wanstead TS Add 2ndary Brkrs</v>
          </cell>
          <cell r="E1026">
            <v>1486.86</v>
          </cell>
          <cell r="F1026">
            <v>0</v>
          </cell>
          <cell r="G1026">
            <v>0</v>
          </cell>
          <cell r="H1026">
            <v>928</v>
          </cell>
          <cell r="I1026">
            <v>0</v>
          </cell>
          <cell r="J1026">
            <v>0</v>
          </cell>
          <cell r="K1026">
            <v>200.32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</row>
        <row r="1027">
          <cell r="C1027">
            <v>14596</v>
          </cell>
          <cell r="D1027" t="str">
            <v>Lindsay TS Protection Add</v>
          </cell>
          <cell r="E1027">
            <v>1486.86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59.361696999999999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98.648944268600005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104.942746912936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109.88828077780001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120.508668148564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126.33741950748301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</row>
        <row r="1028">
          <cell r="C1028">
            <v>14599</v>
          </cell>
          <cell r="D1028" t="str">
            <v>Saunders St Lawr Line Protect</v>
          </cell>
          <cell r="E1028">
            <v>11435.53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</row>
        <row r="1029">
          <cell r="C1029">
            <v>14600</v>
          </cell>
          <cell r="D1029" t="str">
            <v>DC Signalling Fibre Extension</v>
          </cell>
          <cell r="E1029">
            <v>2537.44</v>
          </cell>
          <cell r="F1029">
            <v>0</v>
          </cell>
          <cell r="G1029">
            <v>0</v>
          </cell>
          <cell r="H1029">
            <v>2000</v>
          </cell>
          <cell r="I1029">
            <v>0</v>
          </cell>
          <cell r="J1029">
            <v>66136</v>
          </cell>
          <cell r="K1029">
            <v>12849.878822999999</v>
          </cell>
          <cell r="L1029">
            <v>0</v>
          </cell>
          <cell r="M1029">
            <v>0</v>
          </cell>
          <cell r="N1029">
            <v>6796.5</v>
          </cell>
          <cell r="O1029">
            <v>0</v>
          </cell>
          <cell r="P1029">
            <v>24000</v>
          </cell>
          <cell r="Q1029">
            <v>300000</v>
          </cell>
          <cell r="R1029">
            <v>20000</v>
          </cell>
          <cell r="S1029">
            <v>50000</v>
          </cell>
          <cell r="T1029">
            <v>120000</v>
          </cell>
          <cell r="U1029">
            <v>64311.366850378094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</row>
        <row r="1030">
          <cell r="C1030">
            <v>14601</v>
          </cell>
          <cell r="D1030" t="str">
            <v>St Lawrence Line Protect Repla</v>
          </cell>
          <cell r="E1030">
            <v>3174.55</v>
          </cell>
          <cell r="F1030">
            <v>0</v>
          </cell>
          <cell r="G1030">
            <v>0</v>
          </cell>
          <cell r="H1030">
            <v>3361.5</v>
          </cell>
          <cell r="I1030">
            <v>292</v>
          </cell>
          <cell r="J1030">
            <v>8574</v>
          </cell>
          <cell r="K1030">
            <v>4180.0354640000005</v>
          </cell>
          <cell r="L1030">
            <v>0</v>
          </cell>
          <cell r="M1030">
            <v>0</v>
          </cell>
          <cell r="N1030">
            <v>9085.64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157000</v>
          </cell>
          <cell r="U1030">
            <v>19111.035942301602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</row>
        <row r="1031">
          <cell r="C1031">
            <v>14609</v>
          </cell>
          <cell r="D1031" t="str">
            <v>Great Northern Hydroponics Con</v>
          </cell>
          <cell r="E1031">
            <v>333.41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</row>
        <row r="1032">
          <cell r="C1032">
            <v>14610</v>
          </cell>
          <cell r="D1032" t="str">
            <v>Wikemikong Generation Connect</v>
          </cell>
          <cell r="E1032">
            <v>-10743.47</v>
          </cell>
          <cell r="F1032">
            <v>0</v>
          </cell>
          <cell r="G1032">
            <v>0</v>
          </cell>
          <cell r="H1032">
            <v>3135</v>
          </cell>
          <cell r="I1032">
            <v>0</v>
          </cell>
          <cell r="J1032">
            <v>114.5</v>
          </cell>
          <cell r="K1032">
            <v>159.04556049999997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-467.968179240099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-497.82454907561799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-521.28503813882696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-571.66574294585405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-599.31601513984504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</row>
        <row r="1033">
          <cell r="C1033">
            <v>14614</v>
          </cell>
          <cell r="D1033" t="str">
            <v>New Liskeard Xfmr and Feeder</v>
          </cell>
          <cell r="E1033">
            <v>12463.64</v>
          </cell>
          <cell r="F1033">
            <v>0</v>
          </cell>
          <cell r="G1033">
            <v>0</v>
          </cell>
          <cell r="H1033">
            <v>81.239999999999995</v>
          </cell>
          <cell r="I1033">
            <v>0</v>
          </cell>
          <cell r="J1033">
            <v>13873.18</v>
          </cell>
          <cell r="K1033">
            <v>3279.7704229999999</v>
          </cell>
          <cell r="L1033">
            <v>0</v>
          </cell>
          <cell r="M1033">
            <v>0</v>
          </cell>
          <cell r="N1033">
            <v>7520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2374.4975809873999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2525.9905266543901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2645.0304037243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2900.6650109469201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3040.9640897109698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</row>
        <row r="1034">
          <cell r="C1034">
            <v>14615</v>
          </cell>
          <cell r="D1034" t="str">
            <v>Camlachie Wind Farm Phase 1</v>
          </cell>
          <cell r="E1034">
            <v>4679.5</v>
          </cell>
          <cell r="F1034">
            <v>0</v>
          </cell>
          <cell r="G1034">
            <v>0</v>
          </cell>
          <cell r="H1034">
            <v>2026</v>
          </cell>
          <cell r="I1034">
            <v>0</v>
          </cell>
          <cell r="J1034">
            <v>1113.55</v>
          </cell>
          <cell r="K1034">
            <v>643.09862450000003</v>
          </cell>
          <cell r="L1034">
            <v>435.9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512.07466224309906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544.74502569420895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570.41669002106198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625.545828159302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655.80216699340804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</row>
        <row r="1035">
          <cell r="C1035">
            <v>14616</v>
          </cell>
          <cell r="D1035" t="str">
            <v>Camlachie WFarm Phase 2</v>
          </cell>
          <cell r="E1035">
            <v>2771.12</v>
          </cell>
          <cell r="F1035">
            <v>0</v>
          </cell>
          <cell r="G1035">
            <v>0</v>
          </cell>
          <cell r="H1035">
            <v>2251</v>
          </cell>
          <cell r="I1035">
            <v>0</v>
          </cell>
          <cell r="J1035">
            <v>0</v>
          </cell>
          <cell r="K1035">
            <v>-36.958640500000001</v>
          </cell>
          <cell r="L1035">
            <v>-381.41</v>
          </cell>
          <cell r="M1035">
            <v>22000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-1061.2127472638999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-1128.9181205393299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-1182.1195371214401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-1296.36800214351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-1359.0706016348499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</row>
        <row r="1036">
          <cell r="C1036">
            <v>14618</v>
          </cell>
          <cell r="D1036" t="str">
            <v>Canadian Wind Allen Park</v>
          </cell>
          <cell r="E1036">
            <v>3943.94</v>
          </cell>
          <cell r="F1036">
            <v>0</v>
          </cell>
          <cell r="G1036">
            <v>0</v>
          </cell>
          <cell r="H1036">
            <v>2555.5</v>
          </cell>
          <cell r="I1036">
            <v>0</v>
          </cell>
          <cell r="J1036">
            <v>75</v>
          </cell>
          <cell r="K1036">
            <v>211.10627550000001</v>
          </cell>
          <cell r="L1036">
            <v>-542.80999999999995</v>
          </cell>
          <cell r="M1036">
            <v>8500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-74.750869623099902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-79.519975105053803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-83.267434947528002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-91.314993870584104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-95.731708475351695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</row>
        <row r="1037">
          <cell r="C1037">
            <v>14619</v>
          </cell>
          <cell r="D1037" t="str">
            <v>Canadian Wind Durham Esat Gen</v>
          </cell>
          <cell r="E1037">
            <v>2615.11</v>
          </cell>
          <cell r="F1037">
            <v>0</v>
          </cell>
          <cell r="G1037">
            <v>0</v>
          </cell>
          <cell r="H1037">
            <v>3251.5</v>
          </cell>
          <cell r="I1037">
            <v>0</v>
          </cell>
          <cell r="J1037">
            <v>75</v>
          </cell>
          <cell r="K1037">
            <v>250.473299</v>
          </cell>
          <cell r="L1037">
            <v>-359.89</v>
          </cell>
          <cell r="M1037">
            <v>8500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-124.284103523799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-132.21342932861799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-138.44412188593199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-151.82434945184499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-159.16777459113399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</row>
        <row r="1038">
          <cell r="C1038">
            <v>14620</v>
          </cell>
          <cell r="D1038" t="str">
            <v>Tara DS Gen Connect</v>
          </cell>
          <cell r="E1038">
            <v>4684.3</v>
          </cell>
          <cell r="F1038">
            <v>0</v>
          </cell>
          <cell r="G1038">
            <v>0</v>
          </cell>
          <cell r="H1038">
            <v>2736</v>
          </cell>
          <cell r="I1038">
            <v>0</v>
          </cell>
          <cell r="J1038">
            <v>75</v>
          </cell>
          <cell r="K1038">
            <v>277.58465749999999</v>
          </cell>
          <cell r="L1038">
            <v>-644.66999999999996</v>
          </cell>
          <cell r="M1038">
            <v>7500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58.539987148500003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62.274838328574198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65.209603530960294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71.511924805720597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74.970806521817593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</row>
        <row r="1039">
          <cell r="C1039">
            <v>14621</v>
          </cell>
          <cell r="D1039" t="str">
            <v>ChinodinRedickville Wind Farm</v>
          </cell>
          <cell r="E1039">
            <v>2434.7600000000002</v>
          </cell>
          <cell r="F1039">
            <v>0</v>
          </cell>
          <cell r="G1039">
            <v>0</v>
          </cell>
          <cell r="H1039">
            <v>2025</v>
          </cell>
          <cell r="I1039">
            <v>0</v>
          </cell>
          <cell r="J1039">
            <v>0</v>
          </cell>
          <cell r="K1039">
            <v>172.3582679999999</v>
          </cell>
          <cell r="L1039">
            <v>-335.08</v>
          </cell>
          <cell r="M1039">
            <v>4967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1.26494984000062E-2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1.34565363979648E-2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1.4090689385347599E-2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1.5452514127140601E-2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1.6199919804258299E-2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</row>
        <row r="1040">
          <cell r="C1040">
            <v>14622</v>
          </cell>
          <cell r="D1040" t="str">
            <v>Petrolia Renew Energy Gen Con</v>
          </cell>
          <cell r="E1040">
            <v>2914.79</v>
          </cell>
          <cell r="F1040">
            <v>0</v>
          </cell>
          <cell r="G1040">
            <v>0</v>
          </cell>
          <cell r="H1040">
            <v>3321.18</v>
          </cell>
          <cell r="I1040">
            <v>0</v>
          </cell>
          <cell r="J1040">
            <v>0</v>
          </cell>
          <cell r="K1040">
            <v>278.03967049999989</v>
          </cell>
          <cell r="L1040">
            <v>-401.13</v>
          </cell>
          <cell r="M1040">
            <v>6915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8.9109779000413197E-3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9.4794982900668293E-3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9.9262293047588102E-3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1.08855709161143E-2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1.14120831350524E-2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</row>
        <row r="1041">
          <cell r="C1041">
            <v>14623</v>
          </cell>
          <cell r="D1041" t="str">
            <v>Lakeshore Gold Line Tap T61S</v>
          </cell>
          <cell r="E1041">
            <v>10035.290000000001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</row>
        <row r="1042">
          <cell r="C1042">
            <v>14624</v>
          </cell>
          <cell r="D1042" t="str">
            <v>Mississaugi TSInstall Cap</v>
          </cell>
          <cell r="E1042">
            <v>0</v>
          </cell>
        </row>
        <row r="1043">
          <cell r="C1043">
            <v>14626</v>
          </cell>
          <cell r="D1043" t="str">
            <v>Algoma TSInstall 96 MX Cap</v>
          </cell>
          <cell r="E1043">
            <v>0</v>
          </cell>
        </row>
        <row r="1044">
          <cell r="C1044">
            <v>14628</v>
          </cell>
          <cell r="D1044" t="str">
            <v>Pleasant TS Access Road</v>
          </cell>
          <cell r="E1044">
            <v>0</v>
          </cell>
          <cell r="F1044">
            <v>0</v>
          </cell>
          <cell r="G1044">
            <v>198039.6</v>
          </cell>
          <cell r="H1044">
            <v>6474</v>
          </cell>
          <cell r="I1044">
            <v>150000</v>
          </cell>
          <cell r="J1044">
            <v>0</v>
          </cell>
          <cell r="K1044">
            <v>82895.973190999997</v>
          </cell>
          <cell r="L1044">
            <v>0</v>
          </cell>
          <cell r="M1044">
            <v>0</v>
          </cell>
          <cell r="N1044">
            <v>127912.14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</row>
        <row r="1045">
          <cell r="C1045">
            <v>14633</v>
          </cell>
          <cell r="D1045" t="str">
            <v>Tembec Spruce Fall Supply Rein</v>
          </cell>
          <cell r="E1045">
            <v>0</v>
          </cell>
          <cell r="F1045">
            <v>106672.9</v>
          </cell>
          <cell r="G1045">
            <v>160419.63</v>
          </cell>
          <cell r="H1045">
            <v>514621.7</v>
          </cell>
          <cell r="I1045">
            <v>58198.91</v>
          </cell>
          <cell r="J1045">
            <v>56062.65</v>
          </cell>
          <cell r="K1045">
            <v>178381.63</v>
          </cell>
          <cell r="L1045">
            <v>0</v>
          </cell>
          <cell r="M1045">
            <v>0</v>
          </cell>
          <cell r="N1045">
            <v>132670.04999999999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</row>
        <row r="1046">
          <cell r="C1046">
            <v>14635</v>
          </cell>
          <cell r="D1046" t="str">
            <v>Donnandale Farm Gen Connect</v>
          </cell>
          <cell r="E1046">
            <v>4099.4399999999996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</row>
        <row r="1047">
          <cell r="C1047">
            <v>14636</v>
          </cell>
          <cell r="D1047" t="str">
            <v>Roubos Farms Gen Connection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</row>
        <row r="1048">
          <cell r="C1048">
            <v>14645</v>
          </cell>
          <cell r="D1048" t="str">
            <v>2010 Fire Deluge Upgrade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</row>
        <row r="1049">
          <cell r="C1049">
            <v>14654</v>
          </cell>
          <cell r="D1049" t="str">
            <v>Seaforth TS Line Development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</row>
        <row r="1050">
          <cell r="C1050">
            <v>14666</v>
          </cell>
          <cell r="D1050" t="str">
            <v>08 Rev Mtr S L Diagrm Dist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</row>
        <row r="1051">
          <cell r="C1051">
            <v>14667</v>
          </cell>
          <cell r="D1051" t="str">
            <v>2009 Stn Service Upgrades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</row>
        <row r="1052">
          <cell r="C1052">
            <v>14669</v>
          </cell>
          <cell r="D1052" t="str">
            <v>2008 Rev Metering Single Line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75000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</row>
        <row r="1053">
          <cell r="C1053">
            <v>14681</v>
          </cell>
          <cell r="D1053" t="str">
            <v>Lake Nipigon Enabler Line EA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</row>
        <row r="1054">
          <cell r="C1054">
            <v>14700</v>
          </cell>
          <cell r="D1054" t="str">
            <v>2008 Mech Box Relocate</v>
          </cell>
          <cell r="E1054">
            <v>12397.93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</row>
        <row r="1055">
          <cell r="C1055">
            <v>14702</v>
          </cell>
          <cell r="D1055" t="str">
            <v>2010 Oil Circuit Breaker Repl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</row>
        <row r="1056">
          <cell r="C1056">
            <v>14706</v>
          </cell>
          <cell r="D1056" t="str">
            <v>Burlington Circuit Brk Replace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</row>
        <row r="1057">
          <cell r="C1057">
            <v>14748</v>
          </cell>
          <cell r="D1057" t="str">
            <v>Shell Canada Line Relocate</v>
          </cell>
          <cell r="E1057">
            <v>244.56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</row>
        <row r="1058">
          <cell r="C1058">
            <v>14749</v>
          </cell>
          <cell r="D1058" t="str">
            <v>Laurel Wind Farm</v>
          </cell>
          <cell r="E1058">
            <v>3867.56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</row>
        <row r="1059">
          <cell r="C1059">
            <v>14751</v>
          </cell>
          <cell r="D1059" t="str">
            <v>Sir Adam Beck Switch Install</v>
          </cell>
          <cell r="E1059">
            <v>0</v>
          </cell>
          <cell r="F1059">
            <v>50288</v>
          </cell>
          <cell r="G1059">
            <v>248704.92</v>
          </cell>
          <cell r="H1059">
            <v>27415.84</v>
          </cell>
          <cell r="I1059">
            <v>180000</v>
          </cell>
          <cell r="J1059">
            <v>17920.45</v>
          </cell>
          <cell r="K1059">
            <v>80548.170551000003</v>
          </cell>
          <cell r="L1059">
            <v>20839</v>
          </cell>
          <cell r="M1059">
            <v>641654</v>
          </cell>
          <cell r="N1059">
            <v>0</v>
          </cell>
          <cell r="O1059">
            <v>69000</v>
          </cell>
          <cell r="P1059">
            <v>10400</v>
          </cell>
          <cell r="Q1059">
            <v>40000</v>
          </cell>
          <cell r="R1059">
            <v>9000</v>
          </cell>
          <cell r="S1059">
            <v>0</v>
          </cell>
          <cell r="T1059">
            <v>25000</v>
          </cell>
          <cell r="U1059">
            <v>9344.5269565961498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</row>
        <row r="1060">
          <cell r="C1060">
            <v>14760</v>
          </cell>
          <cell r="D1060" t="str">
            <v>Glanbrook Gas Pwr Plnt</v>
          </cell>
          <cell r="E1060">
            <v>2924.23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</row>
        <row r="1061">
          <cell r="C1061">
            <v>14761</v>
          </cell>
          <cell r="D1061" t="str">
            <v>PANI Protection Improvements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</row>
        <row r="1062">
          <cell r="C1062">
            <v>14762</v>
          </cell>
          <cell r="D1062" t="str">
            <v>Arthur South Wind Farm Connect</v>
          </cell>
          <cell r="E1062">
            <v>2368.27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</row>
        <row r="1063">
          <cell r="C1063">
            <v>14778</v>
          </cell>
          <cell r="D1063" t="str">
            <v>2010 Replace EOL Station Trans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</row>
        <row r="1064">
          <cell r="C1064">
            <v>14807</v>
          </cell>
          <cell r="D1064" t="str">
            <v>Skyway 124 Wind farm Con</v>
          </cell>
          <cell r="E1064">
            <v>1327.11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</row>
        <row r="1065">
          <cell r="C1065">
            <v>14809</v>
          </cell>
          <cell r="D1065" t="str">
            <v>Detweiler TS Add SVC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</row>
        <row r="1066">
          <cell r="C1066">
            <v>14812</v>
          </cell>
          <cell r="D1066" t="str">
            <v>Metaclad Replacement</v>
          </cell>
          <cell r="E1066">
            <v>31148.639999999999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</row>
        <row r="1067">
          <cell r="C1067">
            <v>14832</v>
          </cell>
          <cell r="D1067" t="str">
            <v>Burlington TS  PC Replacement</v>
          </cell>
          <cell r="E1067">
            <v>0</v>
          </cell>
          <cell r="F1067">
            <v>301</v>
          </cell>
          <cell r="G1067">
            <v>101725</v>
          </cell>
          <cell r="H1067">
            <v>148883.92000000001</v>
          </cell>
          <cell r="I1067">
            <v>320000</v>
          </cell>
          <cell r="J1067">
            <v>292669.8</v>
          </cell>
          <cell r="K1067">
            <v>153906.82181250001</v>
          </cell>
          <cell r="L1067">
            <v>308000</v>
          </cell>
          <cell r="M1067">
            <v>0</v>
          </cell>
          <cell r="N1067">
            <v>0</v>
          </cell>
          <cell r="O1067">
            <v>0</v>
          </cell>
          <cell r="P1067">
            <v>1585000</v>
          </cell>
          <cell r="Q1067">
            <v>2245000</v>
          </cell>
          <cell r="R1067">
            <v>85000</v>
          </cell>
          <cell r="S1067">
            <v>5980000</v>
          </cell>
          <cell r="T1067">
            <v>825000</v>
          </cell>
          <cell r="U1067">
            <v>1885173.701867637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1000000</v>
          </cell>
          <cell r="AA1067">
            <v>1000000</v>
          </cell>
          <cell r="AB1067">
            <v>104000</v>
          </cell>
          <cell r="AC1067">
            <v>1000000</v>
          </cell>
          <cell r="AD1067">
            <v>725000</v>
          </cell>
          <cell r="AE1067">
            <v>1719028.5448801201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150000</v>
          </cell>
          <cell r="AK1067">
            <v>200000</v>
          </cell>
          <cell r="AL1067">
            <v>30000</v>
          </cell>
          <cell r="AM1067">
            <v>30000</v>
          </cell>
          <cell r="AN1067">
            <v>60000</v>
          </cell>
          <cell r="AO1067">
            <v>61100</v>
          </cell>
          <cell r="AP1067">
            <v>0</v>
          </cell>
          <cell r="AQ1067">
            <v>0</v>
          </cell>
          <cell r="AR1067">
            <v>0</v>
          </cell>
          <cell r="AS1067">
            <v>3100000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</row>
        <row r="1068">
          <cell r="C1068">
            <v>14836</v>
          </cell>
          <cell r="D1068" t="str">
            <v>Essa TS 230kV Operating Flex</v>
          </cell>
          <cell r="E1068">
            <v>0</v>
          </cell>
          <cell r="F1068">
            <v>25000</v>
          </cell>
          <cell r="G1068">
            <v>171446.55</v>
          </cell>
          <cell r="H1068">
            <v>346620.28</v>
          </cell>
          <cell r="I1068">
            <v>31000</v>
          </cell>
          <cell r="J1068">
            <v>38515.599999999999</v>
          </cell>
          <cell r="K1068">
            <v>111150.18395949999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123000</v>
          </cell>
          <cell r="Q1068">
            <v>190000</v>
          </cell>
          <cell r="R1068">
            <v>22000</v>
          </cell>
          <cell r="S1068">
            <v>40000</v>
          </cell>
          <cell r="T1068">
            <v>58000</v>
          </cell>
          <cell r="U1068">
            <v>89060.642541590001</v>
          </cell>
          <cell r="V1068">
            <v>0</v>
          </cell>
          <cell r="W1068">
            <v>0</v>
          </cell>
          <cell r="X1068">
            <v>0</v>
          </cell>
          <cell r="Y1068">
            <v>145947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</row>
        <row r="1069">
          <cell r="C1069">
            <v>14865</v>
          </cell>
          <cell r="D1069" t="str">
            <v>Arthur Wind Farm Con ID25</v>
          </cell>
          <cell r="E1069">
            <v>536.42999999999995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</row>
        <row r="1070">
          <cell r="C1070">
            <v>14866</v>
          </cell>
          <cell r="D1070" t="str">
            <v>Trout Creek Wind Farm ID 26</v>
          </cell>
          <cell r="E1070">
            <v>536.42999999999995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</row>
        <row r="1071">
          <cell r="C1071">
            <v>14867</v>
          </cell>
          <cell r="D1071" t="str">
            <v>Matthias GS Connection ID42</v>
          </cell>
          <cell r="E1071">
            <v>250.06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</row>
        <row r="1072">
          <cell r="C1072">
            <v>14868</v>
          </cell>
          <cell r="D1072" t="str">
            <v>Tilbury East DS  K6Z Extension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</row>
        <row r="1073">
          <cell r="C1073">
            <v>14894</v>
          </cell>
          <cell r="D1073" t="str">
            <v>SWO Capacitor Banks Install</v>
          </cell>
          <cell r="E1073">
            <v>0</v>
          </cell>
          <cell r="F1073">
            <v>0</v>
          </cell>
          <cell r="G1073">
            <v>2068540.7</v>
          </cell>
          <cell r="H1073">
            <v>2956697.21</v>
          </cell>
          <cell r="I1073">
            <v>9267214.4100000001</v>
          </cell>
          <cell r="J1073">
            <v>603374.57999999996</v>
          </cell>
          <cell r="K1073">
            <v>2246983.0092075001</v>
          </cell>
          <cell r="L1073">
            <v>18000</v>
          </cell>
          <cell r="M1073">
            <v>0</v>
          </cell>
          <cell r="N1073">
            <v>117801.22</v>
          </cell>
          <cell r="O1073">
            <v>0</v>
          </cell>
          <cell r="P1073">
            <v>1519998</v>
          </cell>
          <cell r="Q1073">
            <v>9267916</v>
          </cell>
          <cell r="R1073">
            <v>257920</v>
          </cell>
          <cell r="S1073">
            <v>18950000</v>
          </cell>
          <cell r="T1073">
            <v>377000</v>
          </cell>
          <cell r="U1073">
            <v>5528198.6113504404</v>
          </cell>
          <cell r="V1073">
            <v>0</v>
          </cell>
          <cell r="W1073">
            <v>0</v>
          </cell>
          <cell r="X1073">
            <v>0</v>
          </cell>
          <cell r="Y1073">
            <v>7690000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</row>
        <row r="1074">
          <cell r="C1074">
            <v>14901</v>
          </cell>
          <cell r="D1074" t="str">
            <v>Guelph Cedar TS Tray Relocate</v>
          </cell>
          <cell r="E1074">
            <v>3016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</row>
        <row r="1075">
          <cell r="C1075">
            <v>14905</v>
          </cell>
          <cell r="D1075" t="str">
            <v>2008 Leaside Animal Deter Fenc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805.67899999999997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</row>
        <row r="1076">
          <cell r="C1076">
            <v>14906</v>
          </cell>
          <cell r="D1076" t="str">
            <v>Beach TS Gen Connect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</row>
        <row r="1077">
          <cell r="C1077">
            <v>14910</v>
          </cell>
          <cell r="D1077" t="str">
            <v>Glengrove Terauley Metalclad</v>
          </cell>
          <cell r="E1077">
            <v>1935.37</v>
          </cell>
          <cell r="F1077">
            <v>0</v>
          </cell>
          <cell r="G1077">
            <v>0</v>
          </cell>
          <cell r="H1077">
            <v>-1458</v>
          </cell>
          <cell r="I1077">
            <v>-189.64</v>
          </cell>
          <cell r="J1077">
            <v>4976.5200000000004</v>
          </cell>
          <cell r="K1077">
            <v>-239.2171285</v>
          </cell>
          <cell r="L1077">
            <v>0</v>
          </cell>
          <cell r="M1077">
            <v>0</v>
          </cell>
          <cell r="N1077">
            <v>-5035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-0.63590279829997898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-0.67647339683151697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-0.70835289485423703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-0.77681317183105403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-0.81438599460389005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</row>
        <row r="1078">
          <cell r="C1078">
            <v>14916</v>
          </cell>
          <cell r="D1078" t="str">
            <v>Manby Animal Deterrent Fence</v>
          </cell>
          <cell r="E1078">
            <v>0</v>
          </cell>
          <cell r="F1078">
            <v>520</v>
          </cell>
          <cell r="G1078">
            <v>25604.98</v>
          </cell>
          <cell r="H1078">
            <v>12929.39</v>
          </cell>
          <cell r="I1078">
            <v>0</v>
          </cell>
          <cell r="J1078">
            <v>1250.6300000000001</v>
          </cell>
          <cell r="K1078">
            <v>1944.73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</row>
        <row r="1079">
          <cell r="C1079">
            <v>14917</v>
          </cell>
          <cell r="D1079" t="str">
            <v>Ansonville Emerg Replace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</row>
        <row r="1080">
          <cell r="C1080">
            <v>14919</v>
          </cell>
          <cell r="D1080" t="str">
            <v>Business Planning Process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</row>
        <row r="1081">
          <cell r="C1081">
            <v>14920</v>
          </cell>
          <cell r="D1081" t="str">
            <v>Nanticoke Fault Reclosing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</row>
        <row r="1082">
          <cell r="C1082">
            <v>14926</v>
          </cell>
          <cell r="D1082" t="str">
            <v>Manby Disconnec Switche Replac</v>
          </cell>
          <cell r="E1082">
            <v>0</v>
          </cell>
          <cell r="F1082">
            <v>90000</v>
          </cell>
          <cell r="G1082">
            <v>0</v>
          </cell>
          <cell r="H1082">
            <v>18988.560000000001</v>
          </cell>
          <cell r="I1082">
            <v>70000</v>
          </cell>
          <cell r="J1082">
            <v>17547</v>
          </cell>
          <cell r="K1082">
            <v>29438.894877499999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</row>
        <row r="1083">
          <cell r="C1083">
            <v>14936</v>
          </cell>
          <cell r="D1083" t="str">
            <v>Southpoint Wind Connection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</row>
        <row r="1084">
          <cell r="C1084">
            <v>14937</v>
          </cell>
          <cell r="D1084" t="str">
            <v>Southpoint Wind Kingsville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</row>
        <row r="1085">
          <cell r="C1085">
            <v>14938</v>
          </cell>
          <cell r="D1085" t="str">
            <v>Southpoint Wind Connection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</row>
        <row r="1086">
          <cell r="C1086">
            <v>14939</v>
          </cell>
          <cell r="D1086" t="str">
            <v>Henrard Farm Biomass Connect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</row>
        <row r="1087">
          <cell r="C1087">
            <v>14940</v>
          </cell>
          <cell r="D1087" t="str">
            <v>SturgeonGS StepDown Xfmr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</row>
        <row r="1088">
          <cell r="C1088">
            <v>14942</v>
          </cell>
          <cell r="D1088" t="str">
            <v>2009 2010 Fndation Replace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</row>
        <row r="1089">
          <cell r="C1089">
            <v>14954</v>
          </cell>
          <cell r="D1089" t="str">
            <v>Real Estate Funds Re Est 08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</row>
        <row r="1090">
          <cell r="C1090">
            <v>14958</v>
          </cell>
          <cell r="D1090" t="str">
            <v>2010 Tx Switch Replace Program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</row>
        <row r="1091">
          <cell r="C1091">
            <v>14962</v>
          </cell>
          <cell r="D1091" t="str">
            <v>Cherrywood T16 AutoXfmr Replac</v>
          </cell>
          <cell r="E1091">
            <v>0</v>
          </cell>
          <cell r="F1091">
            <v>940311</v>
          </cell>
          <cell r="G1091">
            <v>863682.22</v>
          </cell>
          <cell r="H1091">
            <v>587187.21</v>
          </cell>
          <cell r="I1091">
            <v>310000</v>
          </cell>
          <cell r="J1091">
            <v>106880.62</v>
          </cell>
          <cell r="K1091">
            <v>428029.76326949999</v>
          </cell>
          <cell r="L1091">
            <v>288000</v>
          </cell>
          <cell r="M1091">
            <v>0</v>
          </cell>
          <cell r="N1091">
            <v>0</v>
          </cell>
          <cell r="O1091">
            <v>0</v>
          </cell>
          <cell r="P1091">
            <v>75000</v>
          </cell>
          <cell r="Q1091">
            <v>50000</v>
          </cell>
          <cell r="R1091">
            <v>15000</v>
          </cell>
          <cell r="S1091">
            <v>50000</v>
          </cell>
          <cell r="T1091">
            <v>0</v>
          </cell>
          <cell r="U1091">
            <v>100433.48347164859</v>
          </cell>
          <cell r="V1091">
            <v>0</v>
          </cell>
          <cell r="W1091">
            <v>0</v>
          </cell>
          <cell r="X1091">
            <v>0</v>
          </cell>
          <cell r="Y1091">
            <v>280000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</row>
        <row r="1092">
          <cell r="C1092">
            <v>14965</v>
          </cell>
          <cell r="D1092" t="str">
            <v>S A Beck SS1 Q5G Removal</v>
          </cell>
          <cell r="E1092">
            <v>0</v>
          </cell>
          <cell r="F1092">
            <v>63400</v>
          </cell>
          <cell r="G1092">
            <v>488000</v>
          </cell>
          <cell r="H1092">
            <v>40708.76</v>
          </cell>
          <cell r="I1092">
            <v>0</v>
          </cell>
          <cell r="J1092">
            <v>9079.5</v>
          </cell>
          <cell r="K1092">
            <v>102357.40316614794</v>
          </cell>
          <cell r="L1092">
            <v>542774.41303149995</v>
          </cell>
          <cell r="M1092">
            <v>0</v>
          </cell>
          <cell r="N1092">
            <v>0</v>
          </cell>
          <cell r="O1092">
            <v>110000</v>
          </cell>
          <cell r="P1092">
            <v>12000</v>
          </cell>
          <cell r="Q1092">
            <v>92000</v>
          </cell>
          <cell r="R1092">
            <v>10000</v>
          </cell>
          <cell r="S1092">
            <v>0</v>
          </cell>
          <cell r="T1092">
            <v>3000</v>
          </cell>
          <cell r="U1092">
            <v>14309.60047988254</v>
          </cell>
          <cell r="V1092">
            <v>129221.58696850001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</row>
        <row r="1093">
          <cell r="C1093">
            <v>14971</v>
          </cell>
          <cell r="D1093" t="str">
            <v>Markham MTS4 LineCon Phase A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</row>
        <row r="1094">
          <cell r="C1094">
            <v>14990</v>
          </cell>
          <cell r="D1094" t="str">
            <v>Brockville Water DS T2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</row>
        <row r="1095">
          <cell r="C1095">
            <v>14995</v>
          </cell>
          <cell r="D1095" t="str">
            <v>2009 HPL Breaker Replacement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</row>
        <row r="1096">
          <cell r="C1096">
            <v>15002</v>
          </cell>
          <cell r="D1096" t="str">
            <v>2009  SP Replacement Program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</row>
        <row r="1097">
          <cell r="C1097">
            <v>15006</v>
          </cell>
          <cell r="D1097" t="str">
            <v>2009 VA Brkr Replace Progrm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</row>
        <row r="1098">
          <cell r="C1098">
            <v>15007</v>
          </cell>
          <cell r="D1098" t="str">
            <v>PA Replacement Program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</row>
        <row r="1099">
          <cell r="C1099">
            <v>15009</v>
          </cell>
          <cell r="D1099" t="str">
            <v>FC4 Replacement Program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</row>
        <row r="1100">
          <cell r="C1100">
            <v>15010</v>
          </cell>
          <cell r="D1100" t="str">
            <v>FG4 Replacement Program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</row>
        <row r="1101">
          <cell r="C1101">
            <v>15014</v>
          </cell>
          <cell r="D1101" t="str">
            <v>Blue Mountain DS Xfmrs Add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</row>
        <row r="1102">
          <cell r="C1102">
            <v>15015</v>
          </cell>
          <cell r="D1102" t="str">
            <v>Lafarge 4 Tower Relocate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</row>
        <row r="1103">
          <cell r="C1103">
            <v>15018</v>
          </cell>
          <cell r="D1103" t="str">
            <v>DC Signalling Replacement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</row>
        <row r="1104">
          <cell r="C1104">
            <v>15019</v>
          </cell>
          <cell r="D1104" t="str">
            <v>Oshawa Wilson Lighting Upgrd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</row>
        <row r="1105">
          <cell r="C1105">
            <v>15020</v>
          </cell>
          <cell r="D1105" t="str">
            <v>2009 Animal Cover Cap Banks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</row>
        <row r="1106">
          <cell r="C1106">
            <v>15134</v>
          </cell>
          <cell r="D1106" t="str">
            <v>2009 Wawa Replacement Prog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</row>
        <row r="1107">
          <cell r="C1107">
            <v>15140</v>
          </cell>
          <cell r="D1107" t="str">
            <v>Lower Sturgeon GSD ID 253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</row>
        <row r="1108">
          <cell r="C1108">
            <v>15143</v>
          </cell>
          <cell r="D1108" t="str">
            <v>Clear Creek II Wind Farm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</row>
        <row r="1109">
          <cell r="C1109">
            <v>15175</v>
          </cell>
          <cell r="D1109" t="str">
            <v>Skypower Lennox1 GS ID1072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</row>
        <row r="1110">
          <cell r="C1110">
            <v>15177</v>
          </cell>
          <cell r="D1110" t="str">
            <v>THES Area Optical Volt Xfmr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</row>
        <row r="1111">
          <cell r="C1111">
            <v>15179</v>
          </cell>
          <cell r="D1111" t="str">
            <v>IESO SIA Deposit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</row>
        <row r="1112">
          <cell r="C1112">
            <v>15182</v>
          </cell>
          <cell r="D1112" t="str">
            <v>Gen Cons Long Lead items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</row>
        <row r="1113">
          <cell r="C1113">
            <v>15183</v>
          </cell>
          <cell r="D1113" t="str">
            <v>Mississippi Gen Con GCD ID63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</row>
        <row r="1114">
          <cell r="C1114">
            <v>15188</v>
          </cell>
          <cell r="D1114" t="str">
            <v>Good Year Gen Connection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</row>
        <row r="1115">
          <cell r="C1115">
            <v>15191</v>
          </cell>
          <cell r="D1115" t="str">
            <v>2009 Oil Circuit Breaker Repla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</row>
        <row r="1116">
          <cell r="C1116">
            <v>15196</v>
          </cell>
          <cell r="D1116" t="str">
            <v>SABeck R76 Failed Regulator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</row>
        <row r="1117">
          <cell r="C1117">
            <v>15198</v>
          </cell>
          <cell r="D1117" t="str">
            <v>Crystal Falls TS Feeder Trip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</row>
        <row r="1118">
          <cell r="C1118">
            <v>15200</v>
          </cell>
          <cell r="D1118" t="str">
            <v>Beck Thermal Rating Improve</v>
          </cell>
          <cell r="E1118">
            <v>0</v>
          </cell>
          <cell r="F1118">
            <v>0</v>
          </cell>
          <cell r="G1118">
            <v>150000</v>
          </cell>
          <cell r="H1118">
            <v>7997</v>
          </cell>
          <cell r="I1118">
            <v>0</v>
          </cell>
          <cell r="J1118">
            <v>0</v>
          </cell>
          <cell r="K1118">
            <v>23018.254092499999</v>
          </cell>
          <cell r="L1118">
            <v>9276.4599999999991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26565.389609625621</v>
          </cell>
          <cell r="V1118">
            <v>0</v>
          </cell>
          <cell r="W1118">
            <v>0</v>
          </cell>
          <cell r="X1118">
            <v>0</v>
          </cell>
          <cell r="Y1118">
            <v>200000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</row>
        <row r="1119">
          <cell r="C1119">
            <v>15205</v>
          </cell>
          <cell r="D1119" t="str">
            <v>GOTransit Mississauga Relocate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</row>
        <row r="1120">
          <cell r="C1120">
            <v>15206</v>
          </cell>
          <cell r="D1120" t="str">
            <v>Emergency Relocation</v>
          </cell>
          <cell r="E1120">
            <v>0</v>
          </cell>
          <cell r="F1120">
            <v>0</v>
          </cell>
          <cell r="G1120">
            <v>228483.06</v>
          </cell>
          <cell r="H1120">
            <v>17928</v>
          </cell>
          <cell r="I1120">
            <v>70000</v>
          </cell>
          <cell r="J1120">
            <v>13000</v>
          </cell>
          <cell r="K1120">
            <v>47672.886653499998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800000</v>
          </cell>
          <cell r="R1120">
            <v>7000</v>
          </cell>
          <cell r="S1120">
            <v>450000</v>
          </cell>
          <cell r="T1120">
            <v>135000</v>
          </cell>
          <cell r="U1120">
            <v>231227.9438473699</v>
          </cell>
          <cell r="V1120">
            <v>0</v>
          </cell>
          <cell r="W1120">
            <v>0</v>
          </cell>
          <cell r="X1120">
            <v>0</v>
          </cell>
          <cell r="Y1120">
            <v>250000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</row>
        <row r="1121">
          <cell r="C1121">
            <v>15208</v>
          </cell>
          <cell r="D1121" t="str">
            <v>Conestogo Highlands Wfrm 558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</row>
        <row r="1122">
          <cell r="C1122">
            <v>15209</v>
          </cell>
          <cell r="D1122" t="str">
            <v>Merlin Wind Farm Connect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</row>
        <row r="1123">
          <cell r="C1123">
            <v>15211</v>
          </cell>
          <cell r="D1123" t="str">
            <v>13th Side Rd Gen Connect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</row>
        <row r="1124">
          <cell r="C1124">
            <v>15222</v>
          </cell>
          <cell r="D1124" t="str">
            <v>Mohawk Wind Farm Gen Connect</v>
          </cell>
          <cell r="E1124">
            <v>0</v>
          </cell>
          <cell r="F1124">
            <v>3056.4</v>
          </cell>
          <cell r="G1124">
            <v>77214.59</v>
          </cell>
          <cell r="H1124">
            <v>157404.67000000001</v>
          </cell>
          <cell r="I1124">
            <v>0</v>
          </cell>
          <cell r="J1124">
            <v>35478.5</v>
          </cell>
          <cell r="K1124">
            <v>24703.130024000002</v>
          </cell>
          <cell r="L1124">
            <v>0</v>
          </cell>
          <cell r="M1124">
            <v>280000</v>
          </cell>
          <cell r="N1124">
            <v>14277.5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</row>
        <row r="1125">
          <cell r="C1125">
            <v>15223</v>
          </cell>
          <cell r="D1125" t="str">
            <v>Skypower Little Creek Con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</row>
        <row r="1126">
          <cell r="C1126">
            <v>15226</v>
          </cell>
          <cell r="D1126" t="str">
            <v>LH Gray Sons Gen Connect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</row>
        <row r="1127">
          <cell r="C1127">
            <v>15227</v>
          </cell>
          <cell r="D1127" t="str">
            <v>LH GrayandSons Gen Con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</row>
        <row r="1128">
          <cell r="C1128">
            <v>15228</v>
          </cell>
          <cell r="D1128" t="str">
            <v>ArdochDS Compliance Metering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</row>
        <row r="1129">
          <cell r="C1129">
            <v>15230</v>
          </cell>
          <cell r="D1129" t="str">
            <v>Strathroy A WFarm   ID 1042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</row>
        <row r="1130">
          <cell r="C1130">
            <v>15231</v>
          </cell>
          <cell r="D1130" t="str">
            <v>Strathroy B WFarm ID 1043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</row>
        <row r="1131">
          <cell r="C1131">
            <v>15232</v>
          </cell>
          <cell r="D1131" t="str">
            <v>Strathroy C Wind Farm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</row>
        <row r="1132">
          <cell r="C1132">
            <v>15233</v>
          </cell>
          <cell r="D1132" t="str">
            <v>40000041 DC203 GCD656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</row>
        <row r="1133">
          <cell r="C1133">
            <v>15234</v>
          </cell>
          <cell r="D1133" t="str">
            <v>40000042 DC203 GCD695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</row>
        <row r="1134">
          <cell r="C1134">
            <v>15239</v>
          </cell>
          <cell r="D1134" t="str">
            <v>Pikangikum DS Design Issues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</row>
        <row r="1135">
          <cell r="C1135">
            <v>15244</v>
          </cell>
          <cell r="D1135" t="str">
            <v>LAR Delaware DS Land Purchase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</row>
        <row r="1136">
          <cell r="C1136">
            <v>15251</v>
          </cell>
          <cell r="D1136" t="str">
            <v>StClair Solar1 GenCon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</row>
        <row r="1137">
          <cell r="C1137">
            <v>15252</v>
          </cell>
          <cell r="D1137" t="str">
            <v>Optisolar Farms StClairSolar2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</row>
        <row r="1138">
          <cell r="C1138">
            <v>15253</v>
          </cell>
          <cell r="D1138" t="str">
            <v>OptiSolar Farm St Solar 4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</row>
        <row r="1139">
          <cell r="C1139">
            <v>15254</v>
          </cell>
          <cell r="D1139" t="str">
            <v>OptiSolar Farm StClair Solar3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</row>
        <row r="1140">
          <cell r="C1140">
            <v>15255</v>
          </cell>
          <cell r="D1140" t="str">
            <v>Erosion Investigation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</row>
        <row r="1141">
          <cell r="C1141">
            <v>15260</v>
          </cell>
          <cell r="D1141" t="str">
            <v>Fort William Overhead Bypass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</row>
        <row r="1142">
          <cell r="C1142">
            <v>15261</v>
          </cell>
          <cell r="D1142" t="str">
            <v>Saint 3 WFarm  437 Gen Con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</row>
        <row r="1143">
          <cell r="C1143">
            <v>15262</v>
          </cell>
          <cell r="D1143" t="str">
            <v>Tilbury West HVDS Upgrades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776</v>
          </cell>
          <cell r="K1143">
            <v>73.771215999999995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54.2154035808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57.674346329255002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60.392308659151396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66.229052192084595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69.432412447370396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</row>
        <row r="1144">
          <cell r="C1144">
            <v>15263</v>
          </cell>
          <cell r="D1144" t="str">
            <v>Saint 4 WFarm ID 438 GenCon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</row>
        <row r="1145">
          <cell r="C1145">
            <v>15271</v>
          </cell>
          <cell r="D1145" t="str">
            <v>Erindale TS Spill Containment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</row>
        <row r="1146">
          <cell r="C1146">
            <v>15272</v>
          </cell>
          <cell r="D1146" t="str">
            <v>North Shore Biomass ID519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</row>
        <row r="1147">
          <cell r="C1147">
            <v>15279</v>
          </cell>
          <cell r="D1147" t="str">
            <v>WolfeCreek WFarm GenCon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</row>
        <row r="1148">
          <cell r="C1148">
            <v>15280</v>
          </cell>
          <cell r="D1148" t="str">
            <v>PuceRiver WFarm1 GenCon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</row>
        <row r="1149">
          <cell r="C1149">
            <v>15281</v>
          </cell>
          <cell r="D1149" t="str">
            <v>AmerGreen WFarm GenCon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</row>
        <row r="1150">
          <cell r="C1150">
            <v>15283</v>
          </cell>
          <cell r="D1150" t="str">
            <v>Lake Simcoe WFarm3 ID969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</row>
        <row r="1151">
          <cell r="C1151">
            <v>15284</v>
          </cell>
          <cell r="D1151" t="str">
            <v>Lake Simcoe WFarm4 Gen Con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</row>
        <row r="1152">
          <cell r="C1152">
            <v>15286</v>
          </cell>
          <cell r="D1152" t="str">
            <v>Vickery Wfarm Gen Con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</row>
        <row r="1153">
          <cell r="C1153">
            <v>15287</v>
          </cell>
          <cell r="D1153" t="str">
            <v>Honeywood WFarm Gen Con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</row>
        <row r="1154">
          <cell r="C1154">
            <v>15290</v>
          </cell>
          <cell r="D1154" t="str">
            <v>Modeland Generation Sarnia Sol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</row>
        <row r="1155">
          <cell r="C1155">
            <v>15291</v>
          </cell>
          <cell r="D1155" t="str">
            <v>St Andrews Sarnia Solar5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</row>
        <row r="1156">
          <cell r="C1156">
            <v>15294</v>
          </cell>
          <cell r="D1156" t="str">
            <v>Maximum Breeze GenCon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</row>
        <row r="1157">
          <cell r="C1157">
            <v>15298</v>
          </cell>
          <cell r="D1157" t="str">
            <v>St Joachim Wind Farm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</row>
        <row r="1158">
          <cell r="C1158">
            <v>15300</v>
          </cell>
          <cell r="D1158" t="str">
            <v>Algoma Line Replacement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</row>
        <row r="1159">
          <cell r="C1159">
            <v>15305</v>
          </cell>
          <cell r="D1159" t="str">
            <v>Belmont Solar Connection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</row>
        <row r="1160">
          <cell r="C1160">
            <v>15306</v>
          </cell>
          <cell r="D1160" t="str">
            <v>Douglas GS New Connection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</row>
        <row r="1161">
          <cell r="C1161">
            <v>15307</v>
          </cell>
          <cell r="D1161" t="str">
            <v>Belmont Solar 2 Connect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</row>
        <row r="1162">
          <cell r="C1162">
            <v>15308</v>
          </cell>
          <cell r="D1162" t="str">
            <v>Kirkland Lake TS K4 Reconnect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</row>
        <row r="1163">
          <cell r="C1163">
            <v>15309</v>
          </cell>
          <cell r="D1163" t="str">
            <v>Wilno Wind Farm GenCon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</row>
        <row r="1164">
          <cell r="C1164">
            <v>15310</v>
          </cell>
          <cell r="D1164" t="str">
            <v>Claireville TS Bridge Repair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</row>
        <row r="1165">
          <cell r="C1165">
            <v>15312</v>
          </cell>
          <cell r="D1165" t="str">
            <v>40000113 Caledonia Reactor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</row>
        <row r="1166">
          <cell r="C1166">
            <v>15313</v>
          </cell>
          <cell r="D1166" t="str">
            <v>Napanee Solar GenConnection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</row>
        <row r="1167">
          <cell r="C1167">
            <v>15314</v>
          </cell>
          <cell r="D1167" t="str">
            <v>Cherrywood T14 Safety Issues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</row>
        <row r="1168">
          <cell r="C1168">
            <v>15315</v>
          </cell>
          <cell r="D1168" t="str">
            <v>Amherstburg GenConnect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</row>
        <row r="1169">
          <cell r="C1169">
            <v>15316</v>
          </cell>
          <cell r="D1169" t="str">
            <v>Amherstburg Solar ID1053 Con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</row>
        <row r="1170">
          <cell r="C1170">
            <v>15317</v>
          </cell>
          <cell r="D1170" t="str">
            <v>40000098Multi Road  Site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</row>
        <row r="1171">
          <cell r="C1171">
            <v>15318</v>
          </cell>
          <cell r="D1171" t="str">
            <v>Fort Frances TS New Build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</row>
        <row r="1172">
          <cell r="C1172">
            <v>15319</v>
          </cell>
          <cell r="D1172" t="str">
            <v>Engineering Grounding Studies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</row>
        <row r="1173">
          <cell r="C1173">
            <v>15335</v>
          </cell>
          <cell r="D1173" t="str">
            <v>OPP GCD 638 GenCon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</row>
        <row r="1174">
          <cell r="C1174">
            <v>15336</v>
          </cell>
          <cell r="D1174" t="str">
            <v>Amherstburg 3 GenCon ID1136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</row>
        <row r="1175">
          <cell r="C1175">
            <v>15337</v>
          </cell>
          <cell r="D1175" t="str">
            <v>Amherstburg 4 GenConnect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</row>
        <row r="1176">
          <cell r="C1176">
            <v>15338</v>
          </cell>
          <cell r="D1176" t="str">
            <v>Abitibi Canyon G2 Synch Brkr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</row>
        <row r="1177">
          <cell r="C1177">
            <v>15340</v>
          </cell>
          <cell r="D1177" t="str">
            <v>Generation Connection of OptiS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</row>
        <row r="1178">
          <cell r="C1178">
            <v>15342</v>
          </cell>
          <cell r="D1178" t="str">
            <v>GCD 811- North Bala Dam Hydroe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</row>
        <row r="1179">
          <cell r="C1179">
            <v>15344</v>
          </cell>
          <cell r="D1179" t="str">
            <v>Trafalgar TS: Install Two 27.6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</row>
        <row r="1180">
          <cell r="C1180">
            <v>15346</v>
          </cell>
          <cell r="D1180" t="str">
            <v>Connection of Community Hydro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</row>
        <row r="1181">
          <cell r="C1181">
            <v>15347</v>
          </cell>
          <cell r="D1181" t="str">
            <v>GCD 367- Malahide Ridge Wind F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</row>
        <row r="1182">
          <cell r="C1182">
            <v>15349</v>
          </cell>
          <cell r="D1182" t="str">
            <v>2008 937 Tone Equipment Replac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</row>
        <row r="1183">
          <cell r="C1183">
            <v>15352</v>
          </cell>
          <cell r="D1183" t="str">
            <v>40000004 TC211 NTSCARLTONT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</row>
        <row r="1184">
          <cell r="C1184">
            <v>15359</v>
          </cell>
          <cell r="D1184" t="str">
            <v>40000021 TC08 Interim GenCon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</row>
        <row r="1185">
          <cell r="C1185">
            <v>15361</v>
          </cell>
          <cell r="D1185" t="str">
            <v>40000016 DC202 Dx Auto Gateway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</row>
        <row r="1186">
          <cell r="C1186">
            <v>15363</v>
          </cell>
          <cell r="D1186" t="str">
            <v>40000001 TC119 NTSBROWNHILTS</v>
          </cell>
          <cell r="E1186">
            <v>0</v>
          </cell>
          <cell r="F1186">
            <v>0</v>
          </cell>
          <cell r="G1186">
            <v>0</v>
          </cell>
          <cell r="H1186">
            <v>7501.75</v>
          </cell>
          <cell r="I1186">
            <v>0</v>
          </cell>
          <cell r="J1186">
            <v>0</v>
          </cell>
          <cell r="K1186">
            <v>1224.0604000000001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556.706703519999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592.22459120457597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620.13377842870295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680.06793066033197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712.96138916330801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</row>
        <row r="1187">
          <cell r="C1187">
            <v>15365</v>
          </cell>
          <cell r="D1187" t="str">
            <v>40000050 DC203 NDSPICDS ID73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</row>
        <row r="1188">
          <cell r="C1188">
            <v>15366</v>
          </cell>
          <cell r="D1188" t="str">
            <v>40000032 TM117 Demerge of Drwg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</row>
        <row r="1189">
          <cell r="C1189">
            <v>15367</v>
          </cell>
          <cell r="D1189" t="str">
            <v>40000103 Leaside TS Repl T1920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</row>
        <row r="1190">
          <cell r="C1190">
            <v>15369</v>
          </cell>
          <cell r="D1190" t="str">
            <v>40000104 Spare 125 MVA Tx  Xfm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</row>
        <row r="1191">
          <cell r="C1191">
            <v>15370</v>
          </cell>
          <cell r="D1191" t="str">
            <v>40000102 Marchwood MS COVER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</row>
        <row r="1192">
          <cell r="C1192">
            <v>15374</v>
          </cell>
          <cell r="D1192" t="str">
            <v>Foymount Wind Farm ID 601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</row>
        <row r="1193">
          <cell r="C1193">
            <v>15376</v>
          </cell>
          <cell r="D1193" t="str">
            <v>Fort Williams TS EG865 GenCon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</row>
        <row r="1194">
          <cell r="C1194">
            <v>15377</v>
          </cell>
          <cell r="D1194" t="str">
            <v>Modeland SarniaSolar6 ID1183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</row>
        <row r="1195">
          <cell r="C1195">
            <v>15378</v>
          </cell>
          <cell r="D1195" t="str">
            <v>Modeland TSBlueWtrSolar1ID1012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</row>
        <row r="1196">
          <cell r="C1196">
            <v>15379</v>
          </cell>
          <cell r="D1196" t="str">
            <v>Modeland BluewtrSolar2 ID1013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</row>
        <row r="1197">
          <cell r="C1197">
            <v>15380</v>
          </cell>
          <cell r="D1197" t="str">
            <v>Brantford Landfill Gas ID 1123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</row>
        <row r="1198">
          <cell r="C1198">
            <v>15384</v>
          </cell>
          <cell r="D1198" t="str">
            <v>2008 Noise Abatement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</row>
        <row r="1199">
          <cell r="C1199">
            <v>15386</v>
          </cell>
          <cell r="D1199" t="str">
            <v>Tilbury West ID221 Gracie Farm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</row>
        <row r="1200">
          <cell r="C1200">
            <v>15389</v>
          </cell>
          <cell r="D1200" t="str">
            <v>StAndrews SarniaSolar2 ID552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</row>
        <row r="1201">
          <cell r="C1201">
            <v>15390</v>
          </cell>
          <cell r="D1201" t="str">
            <v>Dymond TS Add Feeder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</row>
        <row r="1202">
          <cell r="C1202">
            <v>15393</v>
          </cell>
          <cell r="D1202" t="str">
            <v>Spill Containment Refurb 09 10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</row>
        <row r="1203">
          <cell r="C1203">
            <v>15397</v>
          </cell>
          <cell r="D1203" t="str">
            <v>Pajot Wind Farm ID 477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</row>
        <row r="1204">
          <cell r="C1204">
            <v>15398</v>
          </cell>
          <cell r="D1204" t="str">
            <v>WhiteOtterOldWomanFalls ID68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</row>
        <row r="1205">
          <cell r="C1205">
            <v>15399</v>
          </cell>
          <cell r="D1205" t="str">
            <v>BigBeaver Camp Three FallsID67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</row>
        <row r="1206">
          <cell r="C1206">
            <v>15400</v>
          </cell>
          <cell r="D1206" t="str">
            <v>Surge Arrestors on P7B R2LB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</row>
        <row r="1207">
          <cell r="C1207">
            <v>15404</v>
          </cell>
          <cell r="D1207" t="str">
            <v>Muskoka TS Feeder 2 Opt Study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</row>
        <row r="1208">
          <cell r="C1208">
            <v>15405</v>
          </cell>
          <cell r="D1208" t="str">
            <v>Trent Rapids GenCon ID 242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</row>
        <row r="1209">
          <cell r="C1209">
            <v>15410</v>
          </cell>
          <cell r="D1209" t="str">
            <v>Aguassabon SS Relay Upgrade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</row>
        <row r="1210">
          <cell r="C1210">
            <v>15411</v>
          </cell>
          <cell r="D1210" t="str">
            <v>Smart Grid DC Wireless SCADA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</row>
        <row r="1211">
          <cell r="C1211">
            <v>15412</v>
          </cell>
          <cell r="D1211" t="str">
            <v>DG Wireless TT and Teleprotect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</row>
        <row r="1212">
          <cell r="C1212">
            <v>15413</v>
          </cell>
          <cell r="D1212" t="str">
            <v>PV North Ltd GenCon ID1200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</row>
        <row r="1213">
          <cell r="C1213">
            <v>15414</v>
          </cell>
          <cell r="D1213" t="str">
            <v>Keith TS for 401 Expansion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</row>
        <row r="1214">
          <cell r="C1214">
            <v>15415</v>
          </cell>
          <cell r="D1214" t="str">
            <v>Sarnia Solar Gen Con ID 553</v>
          </cell>
          <cell r="E1214">
            <v>0</v>
          </cell>
        </row>
        <row r="1215">
          <cell r="C1215">
            <v>15419</v>
          </cell>
          <cell r="D1215" t="str">
            <v>Manby TS 115kV Circuit Reloc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</row>
        <row r="1216">
          <cell r="C1216">
            <v>15420</v>
          </cell>
          <cell r="D1216" t="str">
            <v>Spare 83 MVA 230 28 kV Xfmr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</row>
        <row r="1217">
          <cell r="C1217">
            <v>15421</v>
          </cell>
          <cell r="D1217" t="str">
            <v>South River Hydro Proj ID 1292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</row>
        <row r="1218">
          <cell r="C1218">
            <v>15426</v>
          </cell>
          <cell r="D1218" t="str">
            <v>McCreight GenCon 400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</row>
        <row r="1219">
          <cell r="C1219">
            <v>15427</v>
          </cell>
          <cell r="D1219" t="str">
            <v>Parry Island North GenCon 728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</row>
        <row r="1220">
          <cell r="C1220">
            <v>15428</v>
          </cell>
          <cell r="D1220" t="str">
            <v>Parry Island South GenCon 729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</row>
        <row r="1221">
          <cell r="C1221">
            <v>15429</v>
          </cell>
          <cell r="D1221" t="str">
            <v>ParryIsland Central GenCon 730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</row>
        <row r="1222">
          <cell r="C1222">
            <v>15430</v>
          </cell>
          <cell r="D1222" t="str">
            <v>Parry Island West GenCon 731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</row>
        <row r="1223">
          <cell r="C1223">
            <v>15431</v>
          </cell>
          <cell r="D1223" t="str">
            <v>Wanstead TS  Minten GenCon 571</v>
          </cell>
          <cell r="E1223">
            <v>0</v>
          </cell>
        </row>
        <row r="1224">
          <cell r="C1224">
            <v>15437</v>
          </cell>
          <cell r="D1224" t="str">
            <v>Purchase Spare 42 MVA Xfmr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</row>
        <row r="1225">
          <cell r="C1225">
            <v>15438</v>
          </cell>
          <cell r="D1225" t="str">
            <v>STN SECURITY UPGRD PARTIAL</v>
          </cell>
          <cell r="E1225">
            <v>0</v>
          </cell>
        </row>
        <row r="1226">
          <cell r="C1226">
            <v>15439</v>
          </cell>
          <cell r="D1226" t="str">
            <v>Bramalea TS Animal Fencing</v>
          </cell>
          <cell r="E1226">
            <v>0</v>
          </cell>
        </row>
        <row r="1227">
          <cell r="C1227">
            <v>15445</v>
          </cell>
          <cell r="D1227" t="str">
            <v>Beck x NYPA Radio Replacement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</row>
        <row r="1228">
          <cell r="C1228">
            <v>15446</v>
          </cell>
          <cell r="D1228" t="str">
            <v>Picton TS GenCon 910</v>
          </cell>
          <cell r="E1228">
            <v>0</v>
          </cell>
        </row>
        <row r="1229">
          <cell r="C1229">
            <v>15447</v>
          </cell>
          <cell r="D1229" t="str">
            <v>ERINDALE ST LAWRENCE BRKR REP</v>
          </cell>
          <cell r="E1229">
            <v>0</v>
          </cell>
        </row>
        <row r="1230">
          <cell r="C1230">
            <v>15448</v>
          </cell>
          <cell r="D1230" t="str">
            <v>Picton TS GenCon 909</v>
          </cell>
          <cell r="E1230">
            <v>0</v>
          </cell>
        </row>
        <row r="1231">
          <cell r="C1231">
            <v>15449</v>
          </cell>
          <cell r="D1231" t="str">
            <v>Hwy 407 East Extension</v>
          </cell>
          <cell r="E1231">
            <v>0</v>
          </cell>
        </row>
        <row r="1232">
          <cell r="C1232">
            <v>15466</v>
          </cell>
          <cell r="D1232" t="str">
            <v>StIsidoreTSMooseCreek ID891</v>
          </cell>
          <cell r="E1232">
            <v>0</v>
          </cell>
        </row>
        <row r="1233">
          <cell r="C1233">
            <v>15467</v>
          </cell>
          <cell r="D1233" t="str">
            <v>SONET Sync Clock Replacement</v>
          </cell>
          <cell r="E1233">
            <v>0</v>
          </cell>
        </row>
        <row r="1234">
          <cell r="C1234">
            <v>15497</v>
          </cell>
          <cell r="D1234" t="str">
            <v>Stardale Solar Park 3 ID 927</v>
          </cell>
          <cell r="E1234">
            <v>0</v>
          </cell>
        </row>
        <row r="1235">
          <cell r="C1235">
            <v>15500</v>
          </cell>
          <cell r="D1235" t="str">
            <v>Stardale Solar Park 1 ID 964</v>
          </cell>
          <cell r="E1235">
            <v>0</v>
          </cell>
        </row>
        <row r="1236">
          <cell r="C1236">
            <v>15502</v>
          </cell>
          <cell r="D1236" t="str">
            <v>Stardale Solar Park 2 ID 965</v>
          </cell>
          <cell r="E1236">
            <v>0</v>
          </cell>
        </row>
        <row r="1237">
          <cell r="C1237" t="e">
            <v>#VALUE!</v>
          </cell>
          <cell r="D1237" t="str">
            <v xml:space="preserve"> </v>
          </cell>
          <cell r="E1237">
            <v>174443295.91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45.942999999999998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</row>
        <row r="1238">
          <cell r="C1238" t="e">
            <v>#VALUE!</v>
          </cell>
          <cell r="D1238" t="str">
            <v>RECEX</v>
          </cell>
          <cell r="E1238">
            <v>10630983.199999999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</row>
        <row r="1239">
          <cell r="C1239" t="e">
            <v>#VALUE!</v>
          </cell>
          <cell r="D1239" t="str">
            <v>RECEX</v>
          </cell>
          <cell r="E1239">
            <v>12251.34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nfo0502"/>
      <sheetName val="etswork0408c"/>
      <sheetName val="In flight List"/>
      <sheetName val="IF-Red and Yellow"/>
      <sheetName val="IF-Percent complete"/>
      <sheetName val="RTXMB"/>
      <sheetName val="RECIB"/>
      <sheetName val="OMA"/>
      <sheetName val="Hold List"/>
      <sheetName val="Cancelled List"/>
      <sheetName val="Closed project details"/>
      <sheetName val="RTXMB &amp; RECIB-Red and Yellow"/>
      <sheetName val="RTXMB &amp; RECIB-Percent complete"/>
      <sheetName val="OnTime OnBudget"/>
      <sheetName val="OnTime Chart"/>
      <sheetName val="OnBudget Chart"/>
      <sheetName val="StatusOnTime Chart"/>
    </sheetNames>
    <sheetDataSet>
      <sheetData sheetId="0" refreshError="1">
        <row r="2">
          <cell r="A2" t="str">
            <v>SR Number</v>
          </cell>
          <cell r="B2" t="str">
            <v>Title</v>
          </cell>
          <cell r="C2" t="str">
            <v>Project Manager</v>
          </cell>
          <cell r="D2" t="str">
            <v>Business Unit</v>
          </cell>
          <cell r="E2" t="str">
            <v>Stage of solution to SR</v>
          </cell>
          <cell r="F2" t="str">
            <v>Client PID(s)</v>
          </cell>
          <cell r="G2" t="str">
            <v>ETS PID(s)</v>
          </cell>
          <cell r="H2" t="str">
            <v>Work Order(s)</v>
          </cell>
          <cell r="I2" t="str">
            <v>Status Date</v>
          </cell>
          <cell r="J2" t="str">
            <v>Status</v>
          </cell>
          <cell r="K2" t="str">
            <v>% complete</v>
          </cell>
          <cell r="L2" t="str">
            <v>Original Total Budget</v>
          </cell>
          <cell r="M2" t="str">
            <v>Currently Approved Total Budget</v>
          </cell>
          <cell r="N2" t="str">
            <v>Original Budgeted HW and SW</v>
          </cell>
          <cell r="O2" t="str">
            <v>Currently Budgeted HW and SW</v>
          </cell>
          <cell r="P2" t="str">
            <v>Current Year Total Budget</v>
          </cell>
          <cell r="Q2" t="str">
            <v>Client/Business Labour (SME and CM) Budget</v>
          </cell>
          <cell r="R2" t="str">
            <v xml:space="preserve">Planned Project Start Date: </v>
          </cell>
          <cell r="S2" t="str">
            <v>Original Project End Date</v>
          </cell>
          <cell r="T2" t="str">
            <v>Currently Approved End Date</v>
          </cell>
          <cell r="U2" t="str">
            <v>Estimated End Date (EED)</v>
          </cell>
          <cell r="V2" t="str">
            <v>Planned Cost from project start to date</v>
          </cell>
          <cell r="W2" t="str">
            <v>Estimated Actual Total Project Cost to date</v>
          </cell>
          <cell r="X2" t="str">
            <v>Estimate AT Completion (EAC) Total Project Cost</v>
          </cell>
          <cell r="Y2" t="str">
            <v>Committed to date HW and SW costs (at time of PO Issuance)</v>
          </cell>
          <cell r="Z2" t="str">
            <v>Posted to date HW and SW costs in Passport</v>
          </cell>
          <cell r="AA2" t="str">
            <v>Estimated Actual P-Card Charges</v>
          </cell>
          <cell r="AB2" t="str">
            <v>Last Reporting Period P-Card Charges have been reconciled</v>
          </cell>
          <cell r="AC2" t="str">
            <v>Actual Business Costs</v>
          </cell>
          <cell r="AD2" t="str">
            <v>Current Year Actual Total Project Cost</v>
          </cell>
        </row>
        <row r="3">
          <cell r="A3">
            <v>1167</v>
          </cell>
          <cell r="B3" t="str">
            <v>VPN Service Offering</v>
          </cell>
          <cell r="C3" t="str">
            <v>Gilligan, Brian</v>
          </cell>
          <cell r="D3" t="str">
            <v>ETS</v>
          </cell>
          <cell r="E3" t="str">
            <v>Fulfill</v>
          </cell>
          <cell r="G3">
            <v>600000361</v>
          </cell>
          <cell r="H3">
            <v>250449</v>
          </cell>
          <cell r="I3" t="str">
            <v>26-04-2002</v>
          </cell>
          <cell r="J3" t="str">
            <v>Red</v>
          </cell>
          <cell r="K3">
            <v>75</v>
          </cell>
          <cell r="L3">
            <v>680000</v>
          </cell>
          <cell r="M3">
            <v>680000</v>
          </cell>
          <cell r="N3">
            <v>50000</v>
          </cell>
          <cell r="O3">
            <v>50000</v>
          </cell>
          <cell r="P3">
            <v>250000</v>
          </cell>
          <cell r="R3" t="str">
            <v>30-05-2001</v>
          </cell>
          <cell r="S3">
            <v>37260</v>
          </cell>
          <cell r="T3">
            <v>37260</v>
          </cell>
          <cell r="U3" t="str">
            <v>14-06-2002</v>
          </cell>
          <cell r="V3">
            <v>400000</v>
          </cell>
          <cell r="W3">
            <v>311275</v>
          </cell>
          <cell r="X3">
            <v>350000</v>
          </cell>
          <cell r="Y3">
            <v>50017</v>
          </cell>
          <cell r="Z3">
            <v>50017</v>
          </cell>
          <cell r="AA3">
            <v>700</v>
          </cell>
          <cell r="AD3">
            <v>164906</v>
          </cell>
        </row>
        <row r="4">
          <cell r="A4">
            <v>1185</v>
          </cell>
          <cell r="B4" t="str">
            <v>Outage Response Management System (ORMS) Ph1</v>
          </cell>
          <cell r="C4" t="str">
            <v>Leerdam, Ed</v>
          </cell>
          <cell r="D4" t="str">
            <v>Network Management</v>
          </cell>
          <cell r="E4" t="str">
            <v>Fulfill</v>
          </cell>
          <cell r="F4">
            <v>220002127</v>
          </cell>
          <cell r="G4" t="str">
            <v xml:space="preserve"> 600000693 940000067 600000561</v>
          </cell>
          <cell r="H4" t="str">
            <v xml:space="preserve"> 323428 H298706 263571</v>
          </cell>
          <cell r="I4" t="str">
            <v>29-03-2002</v>
          </cell>
          <cell r="J4" t="str">
            <v>Red</v>
          </cell>
          <cell r="K4">
            <v>39</v>
          </cell>
          <cell r="L4">
            <v>6966707</v>
          </cell>
          <cell r="M4">
            <v>6966707</v>
          </cell>
          <cell r="N4">
            <v>2461301</v>
          </cell>
          <cell r="O4">
            <v>2461301</v>
          </cell>
          <cell r="P4">
            <v>4121846</v>
          </cell>
          <cell r="Q4">
            <v>6485922</v>
          </cell>
          <cell r="R4" t="str">
            <v>19-11-2001</v>
          </cell>
          <cell r="S4" t="str">
            <v>31-07-2002</v>
          </cell>
          <cell r="T4" t="str">
            <v>26-07-2002</v>
          </cell>
          <cell r="U4">
            <v>37440</v>
          </cell>
          <cell r="V4">
            <v>5873438</v>
          </cell>
          <cell r="W4">
            <v>2606532</v>
          </cell>
          <cell r="X4">
            <v>6612774</v>
          </cell>
          <cell r="Y4">
            <v>673036</v>
          </cell>
          <cell r="Z4">
            <v>526500</v>
          </cell>
          <cell r="AC4">
            <v>2515632</v>
          </cell>
          <cell r="AD4">
            <v>2017292</v>
          </cell>
        </row>
        <row r="5">
          <cell r="A5">
            <v>1271</v>
          </cell>
          <cell r="B5" t="str">
            <v>Banking Products/Services Service Provider Selection</v>
          </cell>
          <cell r="C5" t="str">
            <v>Wiles, Jeannette</v>
          </cell>
          <cell r="D5" t="str">
            <v>Finance</v>
          </cell>
          <cell r="E5" t="str">
            <v>Fulfill</v>
          </cell>
          <cell r="F5">
            <v>900000003</v>
          </cell>
          <cell r="G5" t="str">
            <v xml:space="preserve"> 940000066 600000705</v>
          </cell>
          <cell r="H5" t="str">
            <v xml:space="preserve"> 324196 302425</v>
          </cell>
          <cell r="I5" t="str">
            <v>26-04-2002</v>
          </cell>
          <cell r="J5" t="str">
            <v>Red</v>
          </cell>
          <cell r="K5">
            <v>78</v>
          </cell>
          <cell r="L5">
            <v>419000</v>
          </cell>
          <cell r="M5">
            <v>419000</v>
          </cell>
          <cell r="P5">
            <v>299863</v>
          </cell>
          <cell r="R5" t="str">
            <v>19-12-2001</v>
          </cell>
          <cell r="S5" t="str">
            <v>31-03-2002</v>
          </cell>
          <cell r="T5" t="str">
            <v>31-05-2002</v>
          </cell>
          <cell r="U5" t="str">
            <v>31-05-2002</v>
          </cell>
          <cell r="V5">
            <v>375000</v>
          </cell>
          <cell r="W5">
            <v>267000</v>
          </cell>
          <cell r="X5">
            <v>497400</v>
          </cell>
        </row>
        <row r="6">
          <cell r="A6">
            <v>1331</v>
          </cell>
          <cell r="B6" t="str">
            <v>SR1331 - CGE&amp;Y Pay Transition</v>
          </cell>
          <cell r="C6" t="str">
            <v>Thoms,Marylou</v>
          </cell>
          <cell r="D6" t="str">
            <v>Human Resources</v>
          </cell>
          <cell r="E6" t="str">
            <v>Fulfill</v>
          </cell>
          <cell r="G6">
            <v>600000525</v>
          </cell>
          <cell r="H6">
            <v>293539</v>
          </cell>
          <cell r="I6" t="str">
            <v>26-04-2002</v>
          </cell>
          <cell r="J6" t="str">
            <v>Yellow</v>
          </cell>
          <cell r="K6">
            <v>94</v>
          </cell>
          <cell r="L6">
            <v>187000</v>
          </cell>
          <cell r="M6">
            <v>187000</v>
          </cell>
          <cell r="R6">
            <v>37200</v>
          </cell>
          <cell r="S6" t="str">
            <v>30-03-2002</v>
          </cell>
          <cell r="T6" t="str">
            <v>30-03-2002</v>
          </cell>
          <cell r="U6" t="str">
            <v>31-03-2002</v>
          </cell>
          <cell r="V6">
            <v>187000</v>
          </cell>
          <cell r="W6">
            <v>120000</v>
          </cell>
          <cell r="X6">
            <v>120000</v>
          </cell>
        </row>
        <row r="7">
          <cell r="A7">
            <v>2006</v>
          </cell>
          <cell r="B7" t="str">
            <v>SR2006-Unbundle sentinel light billing</v>
          </cell>
          <cell r="C7" t="str">
            <v>Prybys, Leslie</v>
          </cell>
          <cell r="D7" t="str">
            <v>Customer Relations-CSO</v>
          </cell>
          <cell r="E7" t="str">
            <v>Fulfill</v>
          </cell>
          <cell r="F7">
            <v>220001816</v>
          </cell>
          <cell r="G7" t="str">
            <v xml:space="preserve"> 940000090 600000708</v>
          </cell>
          <cell r="H7" t="str">
            <v xml:space="preserve"> H312078 323892</v>
          </cell>
          <cell r="I7" t="str">
            <v>26-04-2002</v>
          </cell>
          <cell r="J7" t="str">
            <v>Yellow</v>
          </cell>
          <cell r="K7">
            <v>85</v>
          </cell>
          <cell r="R7" t="str">
            <v>14-01-2002</v>
          </cell>
          <cell r="S7">
            <v>37261</v>
          </cell>
          <cell r="T7">
            <v>37261</v>
          </cell>
          <cell r="U7" t="str">
            <v>28-06-2002</v>
          </cell>
          <cell r="V7">
            <v>70000</v>
          </cell>
          <cell r="W7">
            <v>60350</v>
          </cell>
          <cell r="X7">
            <v>70000</v>
          </cell>
        </row>
        <row r="8">
          <cell r="A8">
            <v>2020</v>
          </cell>
          <cell r="B8" t="str">
            <v>SR2020-Finance Data Mart - 2002</v>
          </cell>
          <cell r="C8" t="str">
            <v>Fry,Doug</v>
          </cell>
          <cell r="D8" t="str">
            <v>Finance</v>
          </cell>
          <cell r="E8" t="str">
            <v>Fulfill</v>
          </cell>
          <cell r="F8">
            <v>200000063</v>
          </cell>
          <cell r="G8">
            <v>600000563</v>
          </cell>
          <cell r="H8">
            <v>317068</v>
          </cell>
          <cell r="I8" t="str">
            <v>26-04-2002</v>
          </cell>
          <cell r="J8" t="str">
            <v>Yellow</v>
          </cell>
          <cell r="K8">
            <v>10</v>
          </cell>
          <cell r="L8">
            <v>1300000</v>
          </cell>
          <cell r="M8">
            <v>1300000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 t="str">
            <v>16-01-2002</v>
          </cell>
          <cell r="S8" t="str">
            <v>15-10-2002</v>
          </cell>
          <cell r="T8" t="str">
            <v>15-10-2002</v>
          </cell>
          <cell r="U8" t="str">
            <v>15-10-2002</v>
          </cell>
          <cell r="V8">
            <v>150000</v>
          </cell>
          <cell r="W8">
            <v>113905</v>
          </cell>
          <cell r="X8">
            <v>1300000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113905</v>
          </cell>
        </row>
        <row r="9">
          <cell r="A9">
            <v>1136</v>
          </cell>
          <cell r="B9" t="str">
            <v>E-Customer</v>
          </cell>
          <cell r="C9" t="str">
            <v>Lamoureux, Chris</v>
          </cell>
          <cell r="D9" t="str">
            <v>Customer Relations-CSO</v>
          </cell>
          <cell r="E9" t="str">
            <v>Fulfill</v>
          </cell>
          <cell r="F9" t="str">
            <v xml:space="preserve"> 600000380 600000654</v>
          </cell>
          <cell r="G9" t="str">
            <v xml:space="preserve"> 600000589 600000658 940000072</v>
          </cell>
          <cell r="H9" t="str">
            <v xml:space="preserve"> 269579 323551 H285421 H290756</v>
          </cell>
          <cell r="I9" t="str">
            <v>26-04-2002</v>
          </cell>
          <cell r="J9" t="str">
            <v>Green</v>
          </cell>
          <cell r="K9">
            <v>50</v>
          </cell>
          <cell r="L9">
            <v>3300000</v>
          </cell>
          <cell r="M9">
            <v>3300000</v>
          </cell>
          <cell r="N9">
            <v>518000</v>
          </cell>
          <cell r="O9">
            <v>493600</v>
          </cell>
          <cell r="P9">
            <v>2300000</v>
          </cell>
          <cell r="Q9">
            <v>309400</v>
          </cell>
          <cell r="R9">
            <v>36899</v>
          </cell>
          <cell r="S9" t="str">
            <v>28-06-2002</v>
          </cell>
          <cell r="T9" t="str">
            <v>30-08-2002</v>
          </cell>
          <cell r="U9" t="str">
            <v>30-08-2002</v>
          </cell>
          <cell r="V9">
            <v>1700500</v>
          </cell>
          <cell r="W9">
            <v>1700500</v>
          </cell>
          <cell r="X9">
            <v>3300000</v>
          </cell>
          <cell r="Y9">
            <v>328000</v>
          </cell>
          <cell r="Z9">
            <v>328000</v>
          </cell>
          <cell r="AD9">
            <v>595912</v>
          </cell>
        </row>
        <row r="10">
          <cell r="A10">
            <v>1154</v>
          </cell>
          <cell r="B10" t="str">
            <v>Integrated Real Estate Information System (IREIS)</v>
          </cell>
          <cell r="C10" t="str">
            <v>Gilligan, Brian</v>
          </cell>
          <cell r="D10" t="str">
            <v>Corporate Services</v>
          </cell>
          <cell r="E10" t="str">
            <v>Fulfill</v>
          </cell>
          <cell r="F10" t="str">
            <v xml:space="preserve"> 200000069 200000027</v>
          </cell>
          <cell r="G10" t="str">
            <v xml:space="preserve"> 600000557 940000077 600000299</v>
          </cell>
          <cell r="H10" t="str">
            <v xml:space="preserve"> 324214 H265758 242319</v>
          </cell>
          <cell r="I10" t="str">
            <v>26-04-2002</v>
          </cell>
          <cell r="J10" t="str">
            <v>Green</v>
          </cell>
          <cell r="K10">
            <v>35</v>
          </cell>
          <cell r="L10">
            <v>3494000</v>
          </cell>
          <cell r="M10">
            <v>3494000</v>
          </cell>
          <cell r="N10">
            <v>60000</v>
          </cell>
          <cell r="O10">
            <v>60000</v>
          </cell>
          <cell r="P10">
            <v>1747000</v>
          </cell>
          <cell r="Q10">
            <v>1851000</v>
          </cell>
          <cell r="R10">
            <v>36957</v>
          </cell>
          <cell r="S10" t="str">
            <v>31-12-2003</v>
          </cell>
          <cell r="T10" t="str">
            <v>31-12-2003</v>
          </cell>
          <cell r="U10" t="str">
            <v>31-12-2003</v>
          </cell>
          <cell r="V10">
            <v>1285000</v>
          </cell>
          <cell r="W10">
            <v>950000</v>
          </cell>
          <cell r="X10">
            <v>3494000</v>
          </cell>
          <cell r="Y10">
            <v>0</v>
          </cell>
          <cell r="Z10">
            <v>0</v>
          </cell>
          <cell r="AA10">
            <v>0</v>
          </cell>
          <cell r="AC10">
            <v>400000</v>
          </cell>
          <cell r="AD10">
            <v>300000</v>
          </cell>
        </row>
        <row r="11">
          <cell r="A11">
            <v>1209</v>
          </cell>
          <cell r="B11" t="str">
            <v>CSS Extract OEB SQI Processing</v>
          </cell>
          <cell r="C11" t="str">
            <v>Harris,Jim</v>
          </cell>
          <cell r="D11" t="str">
            <v>Regulatory &amp; Govt Affairs</v>
          </cell>
          <cell r="E11" t="str">
            <v>Fulfill</v>
          </cell>
          <cell r="F11">
            <v>200000185</v>
          </cell>
          <cell r="G11" t="str">
            <v xml:space="preserve"> 940000143 600000730</v>
          </cell>
          <cell r="H11" t="str">
            <v xml:space="preserve"> 327173 327142 H320678</v>
          </cell>
          <cell r="I11" t="str">
            <v>29-03-2002</v>
          </cell>
          <cell r="J11" t="str">
            <v>Green</v>
          </cell>
          <cell r="K11">
            <v>50</v>
          </cell>
          <cell r="L11">
            <v>285000</v>
          </cell>
          <cell r="M11">
            <v>285000</v>
          </cell>
          <cell r="P11">
            <v>239000</v>
          </cell>
          <cell r="R11" t="str">
            <v>17-08-2001</v>
          </cell>
          <cell r="S11" t="str">
            <v>15-03-2002</v>
          </cell>
          <cell r="T11" t="str">
            <v>15-05-2002</v>
          </cell>
          <cell r="U11" t="str">
            <v>15-05-2002</v>
          </cell>
          <cell r="V11">
            <v>170000</v>
          </cell>
          <cell r="W11">
            <v>165000</v>
          </cell>
          <cell r="X11">
            <v>285000</v>
          </cell>
          <cell r="Y11">
            <v>0</v>
          </cell>
          <cell r="Z11">
            <v>0</v>
          </cell>
          <cell r="AA11">
            <v>0</v>
          </cell>
          <cell r="AD11">
            <v>196000</v>
          </cell>
        </row>
        <row r="12">
          <cell r="A12">
            <v>1217</v>
          </cell>
          <cell r="B12" t="str">
            <v>Aging &amp; Collection Reports</v>
          </cell>
          <cell r="C12" t="str">
            <v>Greuber, Nevena</v>
          </cell>
          <cell r="D12" t="str">
            <v>Finance</v>
          </cell>
          <cell r="E12" t="str">
            <v>Fulfill</v>
          </cell>
          <cell r="F12">
            <v>200000083</v>
          </cell>
          <cell r="G12" t="str">
            <v xml:space="preserve"> 600000740 940000154</v>
          </cell>
          <cell r="H12" t="str">
            <v xml:space="preserve"> 325058 H325101</v>
          </cell>
          <cell r="I12" t="str">
            <v>26-04-2002</v>
          </cell>
          <cell r="J12" t="str">
            <v>Green</v>
          </cell>
          <cell r="K12">
            <v>90</v>
          </cell>
          <cell r="L12">
            <v>26000</v>
          </cell>
          <cell r="M12">
            <v>26000</v>
          </cell>
          <cell r="R12" t="str">
            <v>28-02-2002</v>
          </cell>
          <cell r="S12">
            <v>37261</v>
          </cell>
          <cell r="T12">
            <v>37261</v>
          </cell>
          <cell r="U12">
            <v>37261</v>
          </cell>
          <cell r="V12">
            <v>20000</v>
          </cell>
          <cell r="W12">
            <v>9855</v>
          </cell>
          <cell r="X12">
            <v>26000</v>
          </cell>
          <cell r="AD12">
            <v>9330</v>
          </cell>
        </row>
        <row r="13">
          <cell r="A13">
            <v>1226</v>
          </cell>
          <cell r="B13" t="str">
            <v>PENFAX Upgrade</v>
          </cell>
          <cell r="C13" t="str">
            <v>Usmani, Ashu</v>
          </cell>
          <cell r="D13" t="str">
            <v>Human Resources</v>
          </cell>
          <cell r="E13" t="str">
            <v>Fulfill</v>
          </cell>
          <cell r="F13" t="str">
            <v xml:space="preserve"> HR0000001</v>
          </cell>
          <cell r="G13" t="str">
            <v xml:space="preserve"> 940000085 600000560</v>
          </cell>
          <cell r="H13" t="str">
            <v xml:space="preserve"> H262088 323800</v>
          </cell>
          <cell r="I13" t="str">
            <v>26-04-2002</v>
          </cell>
          <cell r="J13" t="str">
            <v>Green</v>
          </cell>
          <cell r="K13">
            <v>90</v>
          </cell>
          <cell r="L13">
            <v>95000</v>
          </cell>
          <cell r="M13">
            <v>95000</v>
          </cell>
          <cell r="N13">
            <v>25000</v>
          </cell>
          <cell r="O13">
            <v>25000</v>
          </cell>
          <cell r="P13">
            <v>85000</v>
          </cell>
          <cell r="R13">
            <v>36957</v>
          </cell>
          <cell r="S13" t="str">
            <v>15-04-2002</v>
          </cell>
          <cell r="T13">
            <v>37320</v>
          </cell>
          <cell r="U13">
            <v>37320</v>
          </cell>
          <cell r="V13">
            <v>80000</v>
          </cell>
          <cell r="W13">
            <v>65000</v>
          </cell>
          <cell r="X13">
            <v>80000</v>
          </cell>
          <cell r="Y13">
            <v>20000</v>
          </cell>
          <cell r="AD13">
            <v>55000</v>
          </cell>
        </row>
        <row r="14">
          <cell r="A14">
            <v>1248</v>
          </cell>
          <cell r="B14" t="str">
            <v>Field GPS/GIS, Mapping, Data Collection</v>
          </cell>
          <cell r="C14" t="str">
            <v>Vu,Tien</v>
          </cell>
          <cell r="D14" t="str">
            <v>Network Services</v>
          </cell>
          <cell r="E14" t="str">
            <v>Fulfill</v>
          </cell>
          <cell r="F14">
            <v>300010382</v>
          </cell>
          <cell r="G14" t="str">
            <v xml:space="preserve"> 940000076 600000585</v>
          </cell>
          <cell r="H14" t="str">
            <v xml:space="preserve"> H285771 323583</v>
          </cell>
          <cell r="I14" t="str">
            <v>26-04-2002</v>
          </cell>
          <cell r="J14" t="str">
            <v>Green</v>
          </cell>
          <cell r="K14">
            <v>80</v>
          </cell>
          <cell r="L14">
            <v>30000</v>
          </cell>
          <cell r="M14">
            <v>30000</v>
          </cell>
          <cell r="N14">
            <v>0</v>
          </cell>
          <cell r="O14">
            <v>0</v>
          </cell>
          <cell r="P14">
            <v>29000</v>
          </cell>
          <cell r="R14" t="str">
            <v>22-11-2001</v>
          </cell>
          <cell r="S14" t="str">
            <v>31-05-2002</v>
          </cell>
          <cell r="T14" t="str">
            <v>31-05-2002</v>
          </cell>
          <cell r="U14" t="str">
            <v>31-05-2002</v>
          </cell>
          <cell r="V14">
            <v>10000</v>
          </cell>
          <cell r="W14">
            <v>5000</v>
          </cell>
          <cell r="X14">
            <v>30000</v>
          </cell>
        </row>
        <row r="15">
          <cell r="A15">
            <v>1249</v>
          </cell>
          <cell r="B15" t="str">
            <v>Automated Time Sheet Entry</v>
          </cell>
          <cell r="C15" t="str">
            <v>Harris,Jim</v>
          </cell>
          <cell r="D15" t="str">
            <v>Customer Relations-CSO</v>
          </cell>
          <cell r="E15" t="str">
            <v>Fulfill</v>
          </cell>
          <cell r="F15">
            <v>600000175</v>
          </cell>
          <cell r="G15" t="str">
            <v xml:space="preserve"> 940000064 600000578</v>
          </cell>
          <cell r="H15" t="str">
            <v xml:space="preserve"> H286007 323336</v>
          </cell>
          <cell r="I15" t="str">
            <v>29-03-2002</v>
          </cell>
          <cell r="J15" t="str">
            <v>Green</v>
          </cell>
          <cell r="K15">
            <v>85</v>
          </cell>
          <cell r="L15">
            <v>376000</v>
          </cell>
          <cell r="M15">
            <v>225000</v>
          </cell>
          <cell r="N15">
            <v>0</v>
          </cell>
          <cell r="O15">
            <v>0</v>
          </cell>
          <cell r="P15">
            <v>185000</v>
          </cell>
          <cell r="Q15">
            <v>0</v>
          </cell>
          <cell r="R15" t="str">
            <v>22-10-2002</v>
          </cell>
          <cell r="S15" t="str">
            <v>15-03-2002</v>
          </cell>
          <cell r="T15" t="str">
            <v>15-03-2002</v>
          </cell>
          <cell r="U15" t="str">
            <v>15-04-2002</v>
          </cell>
          <cell r="V15">
            <v>175000</v>
          </cell>
          <cell r="W15">
            <v>140000</v>
          </cell>
          <cell r="X15">
            <v>200000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80000</v>
          </cell>
        </row>
        <row r="16">
          <cell r="A16">
            <v>1259</v>
          </cell>
          <cell r="B16" t="str">
            <v>GTA Op Centres Amalgamation - Cherrywood, Manby &amp; Trafalgar to Richview</v>
          </cell>
          <cell r="C16" t="str">
            <v>Weller,Steve</v>
          </cell>
          <cell r="D16" t="str">
            <v>Network Management</v>
          </cell>
          <cell r="E16" t="str">
            <v>Complete</v>
          </cell>
          <cell r="G16">
            <v>600000606</v>
          </cell>
          <cell r="I16" t="str">
            <v>15-04-2002</v>
          </cell>
          <cell r="J16" t="str">
            <v>Green</v>
          </cell>
          <cell r="K16">
            <v>99</v>
          </cell>
          <cell r="N16">
            <v>48533</v>
          </cell>
          <cell r="O16">
            <v>48533</v>
          </cell>
          <cell r="P16">
            <v>0</v>
          </cell>
          <cell r="R16" t="str">
            <v>26-11-2001</v>
          </cell>
          <cell r="S16" t="str">
            <v>24-03-2002</v>
          </cell>
          <cell r="T16" t="str">
            <v>24-03-2002</v>
          </cell>
          <cell r="U16" t="str">
            <v>13-03-2002</v>
          </cell>
          <cell r="V16">
            <v>48533</v>
          </cell>
          <cell r="W16">
            <v>48533</v>
          </cell>
          <cell r="X16">
            <v>48533</v>
          </cell>
          <cell r="Y16">
            <v>48533</v>
          </cell>
          <cell r="Z16">
            <v>48533</v>
          </cell>
          <cell r="AD16">
            <v>0</v>
          </cell>
        </row>
        <row r="17">
          <cell r="A17">
            <v>1281</v>
          </cell>
          <cell r="B17" t="str">
            <v>Projects At a Glance</v>
          </cell>
          <cell r="C17" t="str">
            <v>Srinivasan, Srini</v>
          </cell>
          <cell r="D17" t="str">
            <v>ETS</v>
          </cell>
          <cell r="E17" t="str">
            <v>Fulfill</v>
          </cell>
          <cell r="G17">
            <v>600000105</v>
          </cell>
          <cell r="H17" t="str">
            <v xml:space="preserve"> 289782 289786</v>
          </cell>
          <cell r="I17" t="str">
            <v>26-04-2002</v>
          </cell>
          <cell r="J17" t="str">
            <v>Green</v>
          </cell>
          <cell r="K17">
            <v>98</v>
          </cell>
          <cell r="L17">
            <v>100000</v>
          </cell>
          <cell r="M17">
            <v>118000</v>
          </cell>
          <cell r="N17">
            <v>34000</v>
          </cell>
          <cell r="O17">
            <v>27000</v>
          </cell>
          <cell r="P17">
            <v>26700</v>
          </cell>
          <cell r="R17">
            <v>37205</v>
          </cell>
          <cell r="S17" t="str">
            <v>31-05-2002</v>
          </cell>
          <cell r="T17" t="str">
            <v>31-05-2002</v>
          </cell>
          <cell r="U17" t="str">
            <v>31-05-2002</v>
          </cell>
          <cell r="V17">
            <v>111772</v>
          </cell>
          <cell r="W17">
            <v>81291</v>
          </cell>
          <cell r="X17">
            <v>83000</v>
          </cell>
          <cell r="Y17">
            <v>27000</v>
          </cell>
          <cell r="Z17">
            <v>27000</v>
          </cell>
          <cell r="AA17">
            <v>111</v>
          </cell>
          <cell r="AB17" t="str">
            <v>29-03-2002</v>
          </cell>
          <cell r="AD17">
            <v>25963</v>
          </cell>
        </row>
        <row r="18">
          <cell r="A18">
            <v>1289</v>
          </cell>
          <cell r="B18" t="str">
            <v>SR1289 - Electronic Bill Presentment and Payment (EBPP)</v>
          </cell>
          <cell r="C18" t="str">
            <v>Lamoureux, Chris</v>
          </cell>
          <cell r="D18" t="str">
            <v>Customer Relations-CSO</v>
          </cell>
          <cell r="E18" t="str">
            <v>Fulfill</v>
          </cell>
          <cell r="F18">
            <v>600000639</v>
          </cell>
          <cell r="G18" t="str">
            <v xml:space="preserve"> 600000641 940000074</v>
          </cell>
          <cell r="H18" t="str">
            <v xml:space="preserve"> 323567 H307903</v>
          </cell>
          <cell r="I18" t="str">
            <v>26-04-2002</v>
          </cell>
          <cell r="J18" t="str">
            <v>Green</v>
          </cell>
          <cell r="K18">
            <v>42</v>
          </cell>
          <cell r="L18">
            <v>1400000</v>
          </cell>
          <cell r="M18">
            <v>1400000</v>
          </cell>
          <cell r="N18">
            <v>575000</v>
          </cell>
          <cell r="O18">
            <v>525000</v>
          </cell>
          <cell r="P18">
            <v>899638</v>
          </cell>
          <cell r="Q18">
            <v>150000</v>
          </cell>
          <cell r="R18">
            <v>36990</v>
          </cell>
          <cell r="S18" t="str">
            <v>30-06-2002</v>
          </cell>
          <cell r="T18" t="str">
            <v>19-07-2002</v>
          </cell>
          <cell r="U18" t="str">
            <v>19-07-2002</v>
          </cell>
          <cell r="V18">
            <v>600000</v>
          </cell>
          <cell r="W18">
            <v>559213</v>
          </cell>
          <cell r="X18">
            <v>1322556</v>
          </cell>
          <cell r="Y18">
            <v>484000</v>
          </cell>
          <cell r="Z18">
            <v>375000</v>
          </cell>
          <cell r="AD18">
            <v>78987</v>
          </cell>
        </row>
        <row r="19">
          <cell r="A19">
            <v>1317</v>
          </cell>
          <cell r="B19" t="str">
            <v>SR1317 - Optical Character Recognition for time sheets</v>
          </cell>
          <cell r="C19" t="str">
            <v>Harris,Jim</v>
          </cell>
          <cell r="D19" t="str">
            <v>Customer Relations-CSO</v>
          </cell>
          <cell r="E19" t="str">
            <v>Fulfill</v>
          </cell>
          <cell r="F19">
            <v>600000676</v>
          </cell>
          <cell r="G19" t="str">
            <v xml:space="preserve"> 600000679 940000123 60000679</v>
          </cell>
          <cell r="H19" t="str">
            <v xml:space="preserve"> 324220 H316651 292823</v>
          </cell>
          <cell r="I19" t="str">
            <v>15-04-2002</v>
          </cell>
          <cell r="J19" t="str">
            <v>Green</v>
          </cell>
          <cell r="K19">
            <v>1</v>
          </cell>
          <cell r="L19">
            <v>327000</v>
          </cell>
          <cell r="M19">
            <v>327000</v>
          </cell>
          <cell r="N19">
            <v>236000</v>
          </cell>
          <cell r="O19">
            <v>236000</v>
          </cell>
          <cell r="P19">
            <v>311000</v>
          </cell>
          <cell r="Q19">
            <v>91000</v>
          </cell>
          <cell r="R19" t="str">
            <v>25-02-2002</v>
          </cell>
          <cell r="S19" t="str">
            <v>15-05-2002</v>
          </cell>
          <cell r="T19" t="str">
            <v>15-05-2002</v>
          </cell>
          <cell r="U19" t="str">
            <v>30-06-2002</v>
          </cell>
          <cell r="V19">
            <v>327000</v>
          </cell>
          <cell r="W19">
            <v>2500</v>
          </cell>
          <cell r="X19">
            <v>327000</v>
          </cell>
        </row>
        <row r="20">
          <cell r="A20">
            <v>1325</v>
          </cell>
          <cell r="B20" t="str">
            <v>SR-1325 Transmission Line GIS Development Estimate</v>
          </cell>
          <cell r="C20" t="str">
            <v>Gilligan, Brian</v>
          </cell>
          <cell r="D20" t="str">
            <v>Network Management</v>
          </cell>
          <cell r="E20" t="str">
            <v>Fulfill</v>
          </cell>
          <cell r="F20">
            <v>210004801</v>
          </cell>
          <cell r="G20" t="str">
            <v xml:space="preserve"> 600000692 940000155</v>
          </cell>
          <cell r="H20" t="str">
            <v xml:space="preserve"> 325049 H298747</v>
          </cell>
          <cell r="I20" t="str">
            <v>26-04-2002</v>
          </cell>
          <cell r="J20" t="str">
            <v>Green</v>
          </cell>
          <cell r="K20">
            <v>85</v>
          </cell>
          <cell r="L20">
            <v>123000</v>
          </cell>
          <cell r="M20">
            <v>123000</v>
          </cell>
          <cell r="P20">
            <v>113000</v>
          </cell>
          <cell r="R20" t="str">
            <v>25-02-2002</v>
          </cell>
          <cell r="S20" t="str">
            <v>30-05-2002</v>
          </cell>
          <cell r="T20" t="str">
            <v>30-05-2002</v>
          </cell>
          <cell r="U20" t="str">
            <v>30-05-2002</v>
          </cell>
          <cell r="V20">
            <v>90000</v>
          </cell>
          <cell r="W20">
            <v>60000</v>
          </cell>
          <cell r="X20">
            <v>123000</v>
          </cell>
          <cell r="AD20">
            <v>41560</v>
          </cell>
        </row>
        <row r="21">
          <cell r="A21">
            <v>1334</v>
          </cell>
          <cell r="B21" t="str">
            <v>SR1334 - Networks Refresh</v>
          </cell>
          <cell r="C21" t="str">
            <v>Weller,Steve</v>
          </cell>
          <cell r="D21" t="str">
            <v>Network Services</v>
          </cell>
          <cell r="E21" t="str">
            <v>Fulfill</v>
          </cell>
          <cell r="F21">
            <v>200000183</v>
          </cell>
          <cell r="G21" t="str">
            <v xml:space="preserve"> 940000146 600000729</v>
          </cell>
          <cell r="H21" t="str">
            <v xml:space="preserve"> H319072 324217</v>
          </cell>
          <cell r="I21" t="str">
            <v>26-04-2002</v>
          </cell>
          <cell r="J21" t="str">
            <v>Green</v>
          </cell>
          <cell r="K21">
            <v>99</v>
          </cell>
          <cell r="L21">
            <v>1341441</v>
          </cell>
          <cell r="M21">
            <v>1341441</v>
          </cell>
          <cell r="N21">
            <v>1121300</v>
          </cell>
          <cell r="O21">
            <v>1053800</v>
          </cell>
          <cell r="P21">
            <v>366486</v>
          </cell>
          <cell r="R21">
            <v>37206</v>
          </cell>
          <cell r="S21" t="str">
            <v>17-04-2002</v>
          </cell>
          <cell r="T21" t="str">
            <v>17-04-2002</v>
          </cell>
          <cell r="U21" t="str">
            <v>23-04-2002</v>
          </cell>
          <cell r="V21">
            <v>1167000</v>
          </cell>
          <cell r="W21">
            <v>1077224</v>
          </cell>
          <cell r="X21">
            <v>1170000</v>
          </cell>
          <cell r="Y21">
            <v>1024071</v>
          </cell>
          <cell r="Z21">
            <v>1023771</v>
          </cell>
          <cell r="AA21">
            <v>0</v>
          </cell>
          <cell r="AD21">
            <v>105120</v>
          </cell>
        </row>
        <row r="22">
          <cell r="A22">
            <v>2007</v>
          </cell>
          <cell r="B22" t="str">
            <v>SR2007-NAM-CIS Enhancements 2002</v>
          </cell>
          <cell r="C22" t="str">
            <v>Fry,Doug</v>
          </cell>
          <cell r="D22" t="str">
            <v>Network Services</v>
          </cell>
          <cell r="E22" t="str">
            <v>Fulfill</v>
          </cell>
          <cell r="F22">
            <v>200000070</v>
          </cell>
          <cell r="G22">
            <v>600000723</v>
          </cell>
          <cell r="H22">
            <v>315505</v>
          </cell>
          <cell r="I22" t="str">
            <v>26-04-2002</v>
          </cell>
          <cell r="J22" t="str">
            <v>Green</v>
          </cell>
          <cell r="K22">
            <v>20</v>
          </cell>
          <cell r="L22">
            <v>120000</v>
          </cell>
          <cell r="M22">
            <v>120000</v>
          </cell>
          <cell r="N22">
            <v>120000</v>
          </cell>
          <cell r="O22">
            <v>120000</v>
          </cell>
          <cell r="P22">
            <v>120000</v>
          </cell>
          <cell r="Q22">
            <v>0</v>
          </cell>
          <cell r="R22" t="str">
            <v>16-01-2002</v>
          </cell>
          <cell r="S22" t="str">
            <v>31-12-2002</v>
          </cell>
          <cell r="T22" t="str">
            <v>31-12-2002</v>
          </cell>
          <cell r="U22" t="str">
            <v>31-12-2002</v>
          </cell>
          <cell r="V22">
            <v>32000</v>
          </cell>
          <cell r="W22">
            <v>32000</v>
          </cell>
          <cell r="X22">
            <v>120000</v>
          </cell>
          <cell r="Y22">
            <v>0</v>
          </cell>
          <cell r="Z22">
            <v>0</v>
          </cell>
          <cell r="AA22">
            <v>0</v>
          </cell>
          <cell r="AD22">
            <v>32000</v>
          </cell>
        </row>
        <row r="23">
          <cell r="A23">
            <v>2021</v>
          </cell>
          <cell r="B23" t="str">
            <v>SR2021-Network Services Training Material Database</v>
          </cell>
          <cell r="C23" t="str">
            <v>Wong,Edwin</v>
          </cell>
          <cell r="D23" t="str">
            <v>Network Services</v>
          </cell>
          <cell r="E23" t="str">
            <v>Fulfill</v>
          </cell>
          <cell r="F23">
            <v>300010536</v>
          </cell>
          <cell r="G23" t="str">
            <v xml:space="preserve"> 600000738 940000150 940000181</v>
          </cell>
          <cell r="H23" t="str">
            <v xml:space="preserve"> 324223 331583 H324077</v>
          </cell>
          <cell r="I23" t="str">
            <v>26-04-2002</v>
          </cell>
          <cell r="J23" t="str">
            <v>Green</v>
          </cell>
          <cell r="K23">
            <v>95</v>
          </cell>
          <cell r="L23">
            <v>50000</v>
          </cell>
          <cell r="M23">
            <v>50000</v>
          </cell>
          <cell r="N23">
            <v>8000</v>
          </cell>
          <cell r="P23">
            <v>50000</v>
          </cell>
          <cell r="R23">
            <v>37260</v>
          </cell>
          <cell r="S23">
            <v>37292</v>
          </cell>
          <cell r="T23">
            <v>37292</v>
          </cell>
          <cell r="U23">
            <v>37292</v>
          </cell>
          <cell r="V23">
            <v>38000</v>
          </cell>
          <cell r="W23">
            <v>38000</v>
          </cell>
          <cell r="X23">
            <v>50000</v>
          </cell>
          <cell r="Y23">
            <v>8000</v>
          </cell>
          <cell r="Z23">
            <v>8000</v>
          </cell>
          <cell r="AD23">
            <v>38000</v>
          </cell>
        </row>
        <row r="24">
          <cell r="A24">
            <v>2023</v>
          </cell>
          <cell r="B24" t="str">
            <v>IREIS-LVR</v>
          </cell>
          <cell r="C24" t="str">
            <v>Gilligan, Brian</v>
          </cell>
          <cell r="D24" t="str">
            <v>Corporate Services</v>
          </cell>
          <cell r="E24" t="str">
            <v>Fulfill</v>
          </cell>
          <cell r="F24">
            <v>200000069</v>
          </cell>
          <cell r="G24" t="str">
            <v xml:space="preserve"> 940000077 600000557</v>
          </cell>
          <cell r="H24" t="str">
            <v xml:space="preserve"> H265762 323586</v>
          </cell>
          <cell r="I24" t="str">
            <v>26-04-2002</v>
          </cell>
          <cell r="J24" t="str">
            <v>Green</v>
          </cell>
          <cell r="K24">
            <v>95</v>
          </cell>
          <cell r="L24">
            <v>350000</v>
          </cell>
          <cell r="M24">
            <v>350000</v>
          </cell>
          <cell r="N24">
            <v>120000</v>
          </cell>
          <cell r="O24">
            <v>25000</v>
          </cell>
          <cell r="P24">
            <v>50000</v>
          </cell>
          <cell r="Q24">
            <v>66000</v>
          </cell>
          <cell r="R24">
            <v>36957</v>
          </cell>
          <cell r="S24" t="str">
            <v>28-02-2002</v>
          </cell>
          <cell r="T24" t="str">
            <v>31-05-2002</v>
          </cell>
          <cell r="U24" t="str">
            <v>31-05-2002</v>
          </cell>
          <cell r="V24">
            <v>350000</v>
          </cell>
          <cell r="W24">
            <v>120000</v>
          </cell>
          <cell r="X24">
            <v>175000</v>
          </cell>
          <cell r="Y24">
            <v>0</v>
          </cell>
          <cell r="Z24">
            <v>0</v>
          </cell>
          <cell r="AA24">
            <v>0</v>
          </cell>
          <cell r="AC24">
            <v>35000</v>
          </cell>
          <cell r="AD24">
            <v>35000</v>
          </cell>
        </row>
        <row r="25">
          <cell r="A25">
            <v>2049</v>
          </cell>
          <cell r="B25" t="str">
            <v>SR2049-Remotes Price Change 2002</v>
          </cell>
          <cell r="C25" t="str">
            <v>Prybys, Leslie</v>
          </cell>
          <cell r="D25" t="str">
            <v>Customer Relations-CSO</v>
          </cell>
          <cell r="E25" t="str">
            <v>Fulfill</v>
          </cell>
          <cell r="I25" t="str">
            <v>26-04-2002</v>
          </cell>
          <cell r="J25" t="str">
            <v>Green</v>
          </cell>
          <cell r="K25">
            <v>50</v>
          </cell>
          <cell r="L25">
            <v>37900</v>
          </cell>
          <cell r="R25">
            <v>37533</v>
          </cell>
          <cell r="S25" t="str">
            <v>31-12-2002</v>
          </cell>
          <cell r="T25" t="str">
            <v>31-12-2002</v>
          </cell>
          <cell r="U25" t="str">
            <v>19-12-2002</v>
          </cell>
          <cell r="V25">
            <v>5000</v>
          </cell>
          <cell r="W25">
            <v>2420</v>
          </cell>
          <cell r="X25">
            <v>10000</v>
          </cell>
        </row>
        <row r="26">
          <cell r="A26">
            <v>1087</v>
          </cell>
          <cell r="B26" t="str">
            <v>Reporting - Java Reports</v>
          </cell>
          <cell r="C26" t="str">
            <v>Lam,S N</v>
          </cell>
          <cell r="D26" t="str">
            <v>Network Services</v>
          </cell>
          <cell r="E26" t="str">
            <v>Fulfill</v>
          </cell>
          <cell r="F26">
            <v>300007903</v>
          </cell>
          <cell r="G26">
            <v>940000161</v>
          </cell>
          <cell r="H26" t="str">
            <v xml:space="preserve"> 325914 325916 325918 325919 325922 325923 325913</v>
          </cell>
          <cell r="I26" t="str">
            <v>26-04-2002</v>
          </cell>
          <cell r="L26">
            <v>257000</v>
          </cell>
          <cell r="M26">
            <v>257000</v>
          </cell>
          <cell r="P26">
            <v>257000</v>
          </cell>
          <cell r="R26" t="str">
            <v>20-04-2001</v>
          </cell>
          <cell r="S26" t="str">
            <v>28-12-2002</v>
          </cell>
          <cell r="T26" t="str">
            <v>28-12-2002</v>
          </cell>
        </row>
        <row r="27">
          <cell r="A27">
            <v>1177</v>
          </cell>
          <cell r="B27" t="str">
            <v>Land Assessment &amp; Remediation (LAR) - Enhancements</v>
          </cell>
          <cell r="C27" t="str">
            <v>Chow, Stephen</v>
          </cell>
          <cell r="D27" t="str">
            <v>Network Management</v>
          </cell>
          <cell r="E27" t="str">
            <v>Fulfill</v>
          </cell>
          <cell r="F27">
            <v>200000051</v>
          </cell>
          <cell r="G27" t="str">
            <v xml:space="preserve"> 600000556 940000079</v>
          </cell>
          <cell r="H27" t="str">
            <v xml:space="preserve"> 324215 H263568</v>
          </cell>
          <cell r="I27" t="str">
            <v>26-04-2002</v>
          </cell>
          <cell r="L27">
            <v>25350</v>
          </cell>
          <cell r="M27">
            <v>25350</v>
          </cell>
          <cell r="P27">
            <v>25350</v>
          </cell>
          <cell r="R27">
            <v>37171</v>
          </cell>
          <cell r="S27" t="str">
            <v>30-05-2002</v>
          </cell>
          <cell r="T27" t="str">
            <v>30-05-2002</v>
          </cell>
        </row>
        <row r="28">
          <cell r="A28">
            <v>1227</v>
          </cell>
          <cell r="B28" t="str">
            <v>PS V8 Upgrade</v>
          </cell>
          <cell r="C28" t="str">
            <v>Hirani, Mef</v>
          </cell>
          <cell r="D28" t="str">
            <v>Human Resources</v>
          </cell>
          <cell r="E28" t="str">
            <v>Fulfill</v>
          </cell>
          <cell r="F28">
            <v>200000039</v>
          </cell>
          <cell r="G28" t="str">
            <v xml:space="preserve"> 600000610 940000086 600000594</v>
          </cell>
          <cell r="H28" t="str">
            <v xml:space="preserve"> 323825 H299411 H299415 H299417 H299418 271712</v>
          </cell>
          <cell r="I28" t="str">
            <v>26-04-2002</v>
          </cell>
          <cell r="K28">
            <v>46</v>
          </cell>
          <cell r="L28">
            <v>8040000</v>
          </cell>
          <cell r="M28">
            <v>7607000</v>
          </cell>
          <cell r="P28">
            <v>7607000</v>
          </cell>
          <cell r="Q28">
            <v>433000</v>
          </cell>
          <cell r="R28">
            <v>36993</v>
          </cell>
          <cell r="S28" t="str">
            <v>31-10-2002</v>
          </cell>
          <cell r="T28" t="str">
            <v>31-10-2002</v>
          </cell>
          <cell r="U28" t="str">
            <v>21-10-2002</v>
          </cell>
          <cell r="V28">
            <v>4617000</v>
          </cell>
          <cell r="W28">
            <v>4357876</v>
          </cell>
          <cell r="X28">
            <v>7607000</v>
          </cell>
        </row>
        <row r="29">
          <cell r="A29">
            <v>1232</v>
          </cell>
          <cell r="B29" t="str">
            <v>ETS Process Improvement Project</v>
          </cell>
          <cell r="C29" t="str">
            <v>Welch, Vickie</v>
          </cell>
          <cell r="D29" t="str">
            <v>ETS</v>
          </cell>
          <cell r="E29" t="str">
            <v>Fulfill</v>
          </cell>
          <cell r="G29">
            <v>600000657</v>
          </cell>
          <cell r="H29" t="str">
            <v xml:space="preserve"> 285490 285491 285492 285493 285494 285495</v>
          </cell>
          <cell r="I29" t="str">
            <v>31-01-2001</v>
          </cell>
          <cell r="L29">
            <v>1000000</v>
          </cell>
          <cell r="M29">
            <v>1000000</v>
          </cell>
          <cell r="P29">
            <v>799000</v>
          </cell>
          <cell r="S29" t="str">
            <v>21-02-2002</v>
          </cell>
          <cell r="T29" t="str">
            <v>21-02-2002</v>
          </cell>
        </row>
        <row r="30">
          <cell r="A30">
            <v>1235</v>
          </cell>
          <cell r="B30" t="str">
            <v>PCB Equipment Records Enhancements</v>
          </cell>
          <cell r="C30" t="str">
            <v>Chow, Stephen</v>
          </cell>
          <cell r="D30" t="str">
            <v>Network Management</v>
          </cell>
          <cell r="E30" t="str">
            <v>Fulfill</v>
          </cell>
          <cell r="F30">
            <v>200000126</v>
          </cell>
          <cell r="G30" t="str">
            <v xml:space="preserve"> 940000084 600000583</v>
          </cell>
          <cell r="H30" t="str">
            <v xml:space="preserve"> H318446 323782</v>
          </cell>
          <cell r="I30" t="str">
            <v>31-01-2001</v>
          </cell>
          <cell r="L30">
            <v>50000</v>
          </cell>
          <cell r="M30">
            <v>50000</v>
          </cell>
          <cell r="P30">
            <v>38950</v>
          </cell>
          <cell r="R30">
            <v>36901</v>
          </cell>
          <cell r="S30" t="str">
            <v>15-03-2002</v>
          </cell>
          <cell r="T30" t="str">
            <v>17-06-2002</v>
          </cell>
        </row>
        <row r="31">
          <cell r="A31">
            <v>1237</v>
          </cell>
          <cell r="B31" t="str">
            <v>Enhancements to the Resource Library for distribution system data</v>
          </cell>
          <cell r="C31" t="str">
            <v>Chow, Stephen</v>
          </cell>
          <cell r="D31" t="str">
            <v>Network Management</v>
          </cell>
          <cell r="E31" t="str">
            <v>Fulfill</v>
          </cell>
          <cell r="F31">
            <v>200000135</v>
          </cell>
          <cell r="G31" t="str">
            <v xml:space="preserve"> 940000075 600000706</v>
          </cell>
          <cell r="H31" t="str">
            <v xml:space="preserve"> H306918 323577</v>
          </cell>
          <cell r="I31" t="str">
            <v>31-01-2001</v>
          </cell>
          <cell r="L31">
            <v>76000</v>
          </cell>
          <cell r="M31">
            <v>76000</v>
          </cell>
          <cell r="P31">
            <v>46265</v>
          </cell>
          <cell r="R31">
            <v>36901</v>
          </cell>
          <cell r="S31">
            <v>37410</v>
          </cell>
          <cell r="T31" t="str">
            <v>17-06-2002</v>
          </cell>
        </row>
        <row r="32">
          <cell r="A32">
            <v>1250</v>
          </cell>
          <cell r="B32" t="str">
            <v>Upgrade Project Management Software (P3) to P3E</v>
          </cell>
          <cell r="C32" t="str">
            <v>Libaque,Jaime</v>
          </cell>
          <cell r="D32" t="str">
            <v>Network Services</v>
          </cell>
          <cell r="E32" t="str">
            <v>Fulfill</v>
          </cell>
          <cell r="F32">
            <v>300008907</v>
          </cell>
          <cell r="G32" t="str">
            <v xml:space="preserve"> 600000591 940000093</v>
          </cell>
          <cell r="H32" t="str">
            <v xml:space="preserve"> 323921 329194 H290763 H329175</v>
          </cell>
          <cell r="I32" t="str">
            <v>31-01-2001</v>
          </cell>
          <cell r="L32">
            <v>151000</v>
          </cell>
          <cell r="M32">
            <v>151000</v>
          </cell>
          <cell r="P32">
            <v>61852</v>
          </cell>
          <cell r="R32" t="str">
            <v>24-01-2002</v>
          </cell>
          <cell r="S32" t="str">
            <v>28-02-2002</v>
          </cell>
          <cell r="T32">
            <v>37473</v>
          </cell>
        </row>
        <row r="33">
          <cell r="A33">
            <v>1258</v>
          </cell>
          <cell r="B33" t="str">
            <v>Data Extracts &amp; Reports to Reconcile CSS and CONS</v>
          </cell>
          <cell r="C33" t="str">
            <v>Chow, Stephen</v>
          </cell>
          <cell r="D33" t="str">
            <v>Network Management</v>
          </cell>
          <cell r="E33" t="str">
            <v>Fulfill</v>
          </cell>
          <cell r="F33">
            <v>200000134</v>
          </cell>
          <cell r="G33">
            <v>600000605</v>
          </cell>
          <cell r="H33">
            <v>318496</v>
          </cell>
          <cell r="I33" t="str">
            <v>31-01-2001</v>
          </cell>
          <cell r="L33">
            <v>76000</v>
          </cell>
          <cell r="M33">
            <v>76000</v>
          </cell>
          <cell r="P33">
            <v>31300</v>
          </cell>
          <cell r="R33">
            <v>36901</v>
          </cell>
          <cell r="S33" t="str">
            <v>30-06-2002</v>
          </cell>
          <cell r="T33" t="str">
            <v>30-06-2002</v>
          </cell>
        </row>
        <row r="34">
          <cell r="A34">
            <v>1263</v>
          </cell>
          <cell r="B34" t="str">
            <v>Enterprise Backup &amp; Recovery Project</v>
          </cell>
          <cell r="C34" t="str">
            <v>Bartlett, Roy</v>
          </cell>
          <cell r="D34" t="str">
            <v>ETS</v>
          </cell>
          <cell r="E34" t="str">
            <v>Fulfill</v>
          </cell>
          <cell r="G34">
            <v>600000127</v>
          </cell>
          <cell r="H34">
            <v>272247</v>
          </cell>
          <cell r="I34" t="str">
            <v>31-01-2001</v>
          </cell>
          <cell r="L34">
            <v>317805</v>
          </cell>
          <cell r="M34">
            <v>317805</v>
          </cell>
          <cell r="R34" t="str">
            <v>25-05-2001</v>
          </cell>
          <cell r="S34" t="str">
            <v>28-02-2002</v>
          </cell>
          <cell r="T34" t="str">
            <v>28-02-2002</v>
          </cell>
        </row>
        <row r="35">
          <cell r="A35">
            <v>1266</v>
          </cell>
          <cell r="B35" t="str">
            <v>High Availability</v>
          </cell>
          <cell r="C35" t="str">
            <v>Bisnett, Robert</v>
          </cell>
          <cell r="D35" t="str">
            <v>ETS</v>
          </cell>
          <cell r="E35" t="str">
            <v>Fulfill</v>
          </cell>
          <cell r="G35">
            <v>600000127</v>
          </cell>
          <cell r="H35">
            <v>272253</v>
          </cell>
          <cell r="I35" t="str">
            <v>31-01-2001</v>
          </cell>
          <cell r="L35">
            <v>329880</v>
          </cell>
          <cell r="M35">
            <v>329880</v>
          </cell>
          <cell r="R35">
            <v>36957</v>
          </cell>
          <cell r="S35" t="str">
            <v>15-02-2002</v>
          </cell>
          <cell r="T35" t="str">
            <v>22-03-2002</v>
          </cell>
        </row>
        <row r="36">
          <cell r="A36">
            <v>1268</v>
          </cell>
          <cell r="B36" t="str">
            <v>Operational Technology Architecture</v>
          </cell>
          <cell r="C36" t="str">
            <v>Bartlett, Roy</v>
          </cell>
          <cell r="D36" t="str">
            <v>ETS</v>
          </cell>
          <cell r="E36" t="str">
            <v>Fulfill</v>
          </cell>
          <cell r="G36">
            <v>600000127</v>
          </cell>
          <cell r="H36">
            <v>272255</v>
          </cell>
          <cell r="I36" t="str">
            <v>31-01-2001</v>
          </cell>
          <cell r="L36">
            <v>487750</v>
          </cell>
          <cell r="M36">
            <v>487750</v>
          </cell>
          <cell r="R36">
            <v>36957</v>
          </cell>
          <cell r="S36">
            <v>37290</v>
          </cell>
          <cell r="T36" t="str">
            <v>29-03-2002</v>
          </cell>
        </row>
        <row r="37">
          <cell r="A37">
            <v>2005</v>
          </cell>
          <cell r="B37" t="str">
            <v>SR2005-Deployment of five new UNIX servers</v>
          </cell>
          <cell r="C37" t="str">
            <v>Bisnett, Robert</v>
          </cell>
          <cell r="D37" t="str">
            <v>ETS</v>
          </cell>
          <cell r="E37" t="str">
            <v>Fulfill</v>
          </cell>
          <cell r="I37" t="str">
            <v>26-04-2002</v>
          </cell>
          <cell r="L37">
            <v>378000</v>
          </cell>
          <cell r="M37">
            <v>378000</v>
          </cell>
          <cell r="R37">
            <v>37471</v>
          </cell>
          <cell r="S37">
            <v>37263</v>
          </cell>
          <cell r="T37">
            <v>37263</v>
          </cell>
        </row>
        <row r="38">
          <cell r="A38">
            <v>2008</v>
          </cell>
          <cell r="B38" t="str">
            <v>SR2008-Distribution Resource Library Data Enhancements</v>
          </cell>
          <cell r="C38" t="str">
            <v>Wong,Edwin</v>
          </cell>
          <cell r="D38" t="str">
            <v>Network Management</v>
          </cell>
          <cell r="E38" t="str">
            <v>Fulfill</v>
          </cell>
          <cell r="F38">
            <v>200000146</v>
          </cell>
          <cell r="G38" t="str">
            <v xml:space="preserve"> 940000126 600000726</v>
          </cell>
          <cell r="H38" t="str">
            <v xml:space="preserve"> H316843 324209</v>
          </cell>
          <cell r="I38" t="str">
            <v>26-04-2002</v>
          </cell>
          <cell r="L38">
            <v>26900</v>
          </cell>
          <cell r="M38">
            <v>26900</v>
          </cell>
          <cell r="P38">
            <v>25900</v>
          </cell>
          <cell r="R38" t="str">
            <v>28-02-2002</v>
          </cell>
          <cell r="S38" t="str">
            <v>15-04-2002</v>
          </cell>
          <cell r="T38" t="str">
            <v>15-04-2002</v>
          </cell>
        </row>
        <row r="39">
          <cell r="A39">
            <v>2034</v>
          </cell>
          <cell r="B39" t="str">
            <v>SR2034-Increase CCC capacity for Market Opening</v>
          </cell>
          <cell r="C39" t="str">
            <v>Pavli,Alfonz</v>
          </cell>
          <cell r="D39" t="str">
            <v>Customer Relations-CSO</v>
          </cell>
          <cell r="E39" t="str">
            <v>Fulfill</v>
          </cell>
          <cell r="F39">
            <v>940000190</v>
          </cell>
          <cell r="G39">
            <v>940000194</v>
          </cell>
          <cell r="I39" t="str">
            <v>26-04-2002</v>
          </cell>
        </row>
        <row r="40">
          <cell r="A40">
            <v>2052</v>
          </cell>
          <cell r="B40" t="str">
            <v>SR2052-New Connects Estimating Tool DSC 2002 Mods</v>
          </cell>
          <cell r="C40" t="str">
            <v>Chow, Stephen</v>
          </cell>
          <cell r="D40" t="str">
            <v>Network Services</v>
          </cell>
          <cell r="E40" t="str">
            <v>Fulfill</v>
          </cell>
          <cell r="I40" t="str">
            <v>26-04-2002</v>
          </cell>
          <cell r="L40">
            <v>199000</v>
          </cell>
          <cell r="M40">
            <v>199000</v>
          </cell>
          <cell r="R40" t="str">
            <v>26-04-2002</v>
          </cell>
          <cell r="S40" t="str">
            <v>30-06-2002</v>
          </cell>
          <cell r="T40" t="str">
            <v>30-06-2002</v>
          </cell>
        </row>
      </sheetData>
      <sheetData sheetId="1" refreshError="1">
        <row r="1">
          <cell r="A1" t="str">
            <v>SR ID #</v>
          </cell>
          <cell r="B1" t="str">
            <v>Project Outlook</v>
          </cell>
          <cell r="C1" t="str">
            <v>SR Title</v>
          </cell>
          <cell r="D1" t="str">
            <v>SR Sub-Title</v>
          </cell>
          <cell r="E1" t="str">
            <v>Business Group</v>
          </cell>
          <cell r="F1" t="str">
            <v>Billing Type</v>
          </cell>
          <cell r="G1" t="str">
            <v>Date client PID request initiated to ITCM</v>
          </cell>
          <cell r="H1" t="str">
            <v>Date Client PID Requested from ITCM</v>
          </cell>
          <cell r="I1" t="str">
            <v>Date Clinet PID rec'd</v>
          </cell>
          <cell r="J1" t="str">
            <v>Client Project ID</v>
          </cell>
          <cell r="K1" t="str">
            <v>Date ETS PID Req'd</v>
          </cell>
          <cell r="L1" t="str">
            <v>Date ETS PID Rec'd</v>
          </cell>
          <cell r="M1" t="str">
            <v>ETS Project ID</v>
          </cell>
          <cell r="N1" t="str">
            <v>Work Order</v>
          </cell>
          <cell r="O1" t="str">
            <v>Planned Fulfill Start Date</v>
          </cell>
          <cell r="P1" t="str">
            <v>Planned Fulfill Completion Date</v>
          </cell>
          <cell r="Q1" t="str">
            <v>Baseline Chngs</v>
          </cell>
          <cell r="R1" t="str">
            <v>Percent Complete</v>
          </cell>
          <cell r="S1" t="str">
            <v>SR Owner</v>
          </cell>
          <cell r="T1" t="str">
            <v>Project Manager</v>
          </cell>
          <cell r="U1" t="str">
            <v>Project Budget (LTD Total Budget)</v>
          </cell>
          <cell r="V1" t="str">
            <v>Current Actual Project Cost to Date</v>
          </cell>
          <cell r="W1" t="str">
            <v>Planned Project Cost to Date</v>
          </cell>
          <cell r="X1" t="str">
            <v>Current Year Budget</v>
          </cell>
          <cell r="Y1" t="str">
            <v>Current Year Actual Cost Budget Year to Date</v>
          </cell>
          <cell r="Z1" t="str">
            <v>Estimated Project Cost to Complete</v>
          </cell>
          <cell r="AA1" t="str">
            <v>Baseline Chngs to Budget</v>
          </cell>
          <cell r="AB1" t="str">
            <v>Current As of</v>
          </cell>
          <cell r="AC1" t="str">
            <v>Comments</v>
          </cell>
        </row>
        <row r="2">
          <cell r="A2">
            <v>186887</v>
          </cell>
          <cell r="B2" t="str">
            <v>Green</v>
          </cell>
          <cell r="C2" t="str">
            <v>Absence Management</v>
          </cell>
          <cell r="E2" t="str">
            <v>Human Resources</v>
          </cell>
          <cell r="F2" t="str">
            <v>RECSV</v>
          </cell>
          <cell r="J2" t="str">
            <v xml:space="preserve">   HR000003</v>
          </cell>
          <cell r="M2" t="str">
            <v xml:space="preserve">   600000144   940000063</v>
          </cell>
          <cell r="N2" t="str">
            <v xml:space="preserve">   323951   H232147</v>
          </cell>
          <cell r="O2">
            <v>36906</v>
          </cell>
          <cell r="P2">
            <v>37315</v>
          </cell>
          <cell r="Q2">
            <v>1</v>
          </cell>
          <cell r="R2">
            <v>97</v>
          </cell>
          <cell r="S2" t="str">
            <v>Wright,S C</v>
          </cell>
          <cell r="T2" t="str">
            <v>Chari, Ravi</v>
          </cell>
          <cell r="U2">
            <v>352000</v>
          </cell>
          <cell r="V2">
            <v>167420</v>
          </cell>
          <cell r="W2">
            <v>0</v>
          </cell>
          <cell r="X2">
            <v>10000</v>
          </cell>
          <cell r="Y2">
            <v>303000</v>
          </cell>
          <cell r="Z2">
            <v>8000</v>
          </cell>
          <cell r="AA2">
            <v>2</v>
          </cell>
          <cell r="AB2">
            <v>37337</v>
          </cell>
          <cell r="AC2" t="str">
            <v>budgeted dollars include 38.5K for bus cost (which are not tracked)and 70K for software purchased last yr.</v>
          </cell>
        </row>
        <row r="3">
          <cell r="A3">
            <v>102</v>
          </cell>
          <cell r="B3" t="str">
            <v>Green</v>
          </cell>
          <cell r="C3" t="str">
            <v>Consolidate / Joint Use Database</v>
          </cell>
          <cell r="E3" t="str">
            <v>Network Management</v>
          </cell>
          <cell r="F3" t="str">
            <v>RECSV</v>
          </cell>
          <cell r="J3">
            <v>210003783</v>
          </cell>
          <cell r="M3">
            <v>600000139</v>
          </cell>
          <cell r="N3">
            <v>224957</v>
          </cell>
          <cell r="P3">
            <v>37134</v>
          </cell>
          <cell r="Q3">
            <v>2</v>
          </cell>
          <cell r="R3">
            <v>95</v>
          </cell>
          <cell r="S3" t="str">
            <v>Dhaliwal,David</v>
          </cell>
          <cell r="T3" t="str">
            <v>Chan, Stan</v>
          </cell>
          <cell r="U3">
            <v>100000</v>
          </cell>
          <cell r="V3">
            <v>90000</v>
          </cell>
          <cell r="W3">
            <v>90000</v>
          </cell>
          <cell r="X3">
            <v>65000</v>
          </cell>
          <cell r="Y3">
            <v>55000</v>
          </cell>
          <cell r="Z3">
            <v>100000</v>
          </cell>
          <cell r="AA3">
            <v>1</v>
          </cell>
          <cell r="AB3">
            <v>37162</v>
          </cell>
        </row>
        <row r="4">
          <cell r="A4">
            <v>206542</v>
          </cell>
          <cell r="B4" t="str">
            <v>Green</v>
          </cell>
          <cell r="C4" t="str">
            <v>Contract Management - Port to Oracle</v>
          </cell>
          <cell r="E4" t="str">
            <v>Network Management</v>
          </cell>
          <cell r="F4" t="str">
            <v>RECSV</v>
          </cell>
          <cell r="J4">
            <v>210004092</v>
          </cell>
          <cell r="M4">
            <v>600000141</v>
          </cell>
          <cell r="N4">
            <v>224963</v>
          </cell>
          <cell r="O4">
            <v>36843</v>
          </cell>
          <cell r="P4">
            <v>37130</v>
          </cell>
          <cell r="Q4">
            <v>2</v>
          </cell>
          <cell r="R4">
            <v>100</v>
          </cell>
          <cell r="S4" t="str">
            <v>Dhaliwal,David</v>
          </cell>
          <cell r="T4" t="str">
            <v>Wong, Sam</v>
          </cell>
          <cell r="U4">
            <v>72000</v>
          </cell>
          <cell r="V4">
            <v>21478.53</v>
          </cell>
          <cell r="W4">
            <v>0</v>
          </cell>
          <cell r="X4">
            <v>72000</v>
          </cell>
          <cell r="Y4">
            <v>21224</v>
          </cell>
          <cell r="Z4">
            <v>10521.47</v>
          </cell>
          <cell r="AA4">
            <v>0</v>
          </cell>
          <cell r="AB4">
            <v>37166</v>
          </cell>
          <cell r="AC4" t="str">
            <v>Budget includes 40K for oracle box</v>
          </cell>
        </row>
        <row r="5">
          <cell r="A5">
            <v>186875</v>
          </cell>
          <cell r="B5" t="str">
            <v>Green</v>
          </cell>
          <cell r="C5" t="str">
            <v>Customer Outage Notification (CON)</v>
          </cell>
          <cell r="E5" t="str">
            <v>Network Management</v>
          </cell>
          <cell r="F5" t="str">
            <v>RECSV</v>
          </cell>
          <cell r="J5" t="str">
            <v xml:space="preserve">   600000156   220001349</v>
          </cell>
          <cell r="M5">
            <v>600000130</v>
          </cell>
          <cell r="N5" t="str">
            <v xml:space="preserve">   212348   212350   212354   212356</v>
          </cell>
          <cell r="O5">
            <v>36819</v>
          </cell>
          <cell r="P5">
            <v>37057</v>
          </cell>
          <cell r="Q5">
            <v>1</v>
          </cell>
          <cell r="R5">
            <v>99</v>
          </cell>
          <cell r="S5" t="str">
            <v>Ladha,Nargis</v>
          </cell>
          <cell r="T5" t="str">
            <v>Libaque,Jaime</v>
          </cell>
          <cell r="U5">
            <v>700000</v>
          </cell>
          <cell r="V5">
            <v>695000</v>
          </cell>
          <cell r="W5">
            <v>700000</v>
          </cell>
          <cell r="X5">
            <v>500000</v>
          </cell>
          <cell r="Y5">
            <v>613000</v>
          </cell>
          <cell r="Z5">
            <v>0</v>
          </cell>
          <cell r="AA5">
            <v>0</v>
          </cell>
          <cell r="AB5">
            <v>37166</v>
          </cell>
          <cell r="AC5" t="str">
            <v>Total project cost 695K.</v>
          </cell>
        </row>
        <row r="6">
          <cell r="A6">
            <v>1045</v>
          </cell>
          <cell r="B6" t="str">
            <v>Green</v>
          </cell>
          <cell r="C6" t="str">
            <v>Finance Transition</v>
          </cell>
          <cell r="E6" t="str">
            <v>Finance</v>
          </cell>
          <cell r="F6" t="str">
            <v>RECSV</v>
          </cell>
          <cell r="J6">
            <v>200000011</v>
          </cell>
          <cell r="K6">
            <v>36936</v>
          </cell>
          <cell r="L6">
            <v>36956</v>
          </cell>
          <cell r="M6">
            <v>600000208</v>
          </cell>
          <cell r="N6">
            <v>235388</v>
          </cell>
          <cell r="O6">
            <v>36923</v>
          </cell>
          <cell r="P6">
            <v>37043</v>
          </cell>
          <cell r="Q6">
            <v>0</v>
          </cell>
          <cell r="R6">
            <v>100</v>
          </cell>
          <cell r="S6" t="str">
            <v>Wright,S C</v>
          </cell>
          <cell r="T6" t="str">
            <v>Fry,Doug</v>
          </cell>
          <cell r="U6">
            <v>380000</v>
          </cell>
          <cell r="V6">
            <v>240088</v>
          </cell>
          <cell r="W6">
            <v>340000</v>
          </cell>
          <cell r="X6">
            <v>380000</v>
          </cell>
          <cell r="Y6">
            <v>240000</v>
          </cell>
          <cell r="Z6">
            <v>0</v>
          </cell>
          <cell r="AA6">
            <v>1</v>
          </cell>
          <cell r="AB6">
            <v>37166</v>
          </cell>
        </row>
        <row r="7">
          <cell r="A7">
            <v>1163</v>
          </cell>
          <cell r="B7" t="str">
            <v>Green</v>
          </cell>
          <cell r="C7" t="str">
            <v>Fleet Management Support</v>
          </cell>
          <cell r="E7" t="str">
            <v>Network Services</v>
          </cell>
          <cell r="F7" t="str">
            <v>RECSV</v>
          </cell>
          <cell r="J7">
            <v>300007901</v>
          </cell>
          <cell r="K7">
            <v>36963</v>
          </cell>
          <cell r="L7">
            <v>36964</v>
          </cell>
          <cell r="M7">
            <v>600000222</v>
          </cell>
          <cell r="N7">
            <v>237694</v>
          </cell>
          <cell r="O7">
            <v>36893</v>
          </cell>
          <cell r="P7">
            <v>37253</v>
          </cell>
          <cell r="Q7">
            <v>0</v>
          </cell>
          <cell r="R7">
            <v>100</v>
          </cell>
          <cell r="S7" t="str">
            <v>Dhaliwal,David</v>
          </cell>
          <cell r="T7" t="str">
            <v>Weller,Steve</v>
          </cell>
          <cell r="U7">
            <v>36000</v>
          </cell>
          <cell r="V7">
            <v>66500</v>
          </cell>
          <cell r="W7">
            <v>80000</v>
          </cell>
          <cell r="X7">
            <v>36000</v>
          </cell>
          <cell r="Y7">
            <v>75800</v>
          </cell>
          <cell r="Z7">
            <v>0</v>
          </cell>
          <cell r="AA7">
            <v>0</v>
          </cell>
          <cell r="AB7">
            <v>37238</v>
          </cell>
          <cell r="AC7" t="str">
            <v>The delay in getting a Client PID has been due to the fact there is not a signed SLA between NS and ETS. Rick Ens is looking into setting up the project IDs so proper billing can occur.</v>
          </cell>
        </row>
        <row r="8">
          <cell r="A8">
            <v>1190</v>
          </cell>
          <cell r="B8" t="str">
            <v>Red</v>
          </cell>
          <cell r="C8" t="str">
            <v>I*Net Migration to production</v>
          </cell>
          <cell r="E8" t="str">
            <v>ETS</v>
          </cell>
          <cell r="F8" t="str">
            <v>OM&amp;A</v>
          </cell>
          <cell r="M8" t="str">
            <v xml:space="preserve">   600000133   940000130</v>
          </cell>
          <cell r="N8" t="str">
            <v xml:space="preserve">   H224013   H224016   H224022   H283346   H224012</v>
          </cell>
          <cell r="O8">
            <v>36831</v>
          </cell>
          <cell r="P8">
            <v>37072</v>
          </cell>
          <cell r="Q8">
            <v>1</v>
          </cell>
          <cell r="R8">
            <v>85</v>
          </cell>
          <cell r="S8" t="str">
            <v>Ladha,Nargis</v>
          </cell>
          <cell r="T8" t="str">
            <v>Tschoban, Roman</v>
          </cell>
          <cell r="U8">
            <v>2258976</v>
          </cell>
          <cell r="V8">
            <v>1247972</v>
          </cell>
          <cell r="W8">
            <v>1247972</v>
          </cell>
          <cell r="X8">
            <v>473250</v>
          </cell>
          <cell r="Z8">
            <v>1011004</v>
          </cell>
          <cell r="AA8">
            <v>0</v>
          </cell>
          <cell r="AB8">
            <v>37340</v>
          </cell>
        </row>
        <row r="9">
          <cell r="A9">
            <v>1154</v>
          </cell>
          <cell r="B9" t="str">
            <v>Green</v>
          </cell>
          <cell r="C9" t="str">
            <v>Integrated Real Estate Information System (IREIS)</v>
          </cell>
          <cell r="E9" t="str">
            <v>Corporate Services</v>
          </cell>
          <cell r="F9" t="str">
            <v>RECSV</v>
          </cell>
          <cell r="J9">
            <v>200000027</v>
          </cell>
          <cell r="K9">
            <v>36986</v>
          </cell>
          <cell r="L9">
            <v>36987</v>
          </cell>
          <cell r="M9">
            <v>600000299</v>
          </cell>
          <cell r="N9">
            <v>242319</v>
          </cell>
          <cell r="O9">
            <v>37075</v>
          </cell>
          <cell r="P9">
            <v>37986</v>
          </cell>
          <cell r="Q9">
            <v>0</v>
          </cell>
          <cell r="R9">
            <v>30</v>
          </cell>
          <cell r="S9" t="str">
            <v>Smith,Kevin</v>
          </cell>
          <cell r="T9" t="str">
            <v>Gilligan, Brian</v>
          </cell>
          <cell r="U9">
            <v>3940000</v>
          </cell>
          <cell r="V9">
            <v>720000</v>
          </cell>
          <cell r="W9">
            <v>1060000</v>
          </cell>
          <cell r="X9">
            <v>1747000</v>
          </cell>
          <cell r="Z9">
            <v>2440000</v>
          </cell>
          <cell r="AA9">
            <v>0</v>
          </cell>
          <cell r="AB9">
            <v>37320</v>
          </cell>
          <cell r="AC9" t="str">
            <v>90K for assess, 97K actual</v>
          </cell>
        </row>
        <row r="10">
          <cell r="A10">
            <v>1142</v>
          </cell>
          <cell r="B10" t="str">
            <v>Green</v>
          </cell>
          <cell r="C10" t="str">
            <v>LAN Standardization of Real Estate</v>
          </cell>
          <cell r="E10" t="str">
            <v>Corporate Services</v>
          </cell>
          <cell r="F10" t="str">
            <v>RECSV</v>
          </cell>
          <cell r="J10">
            <v>200000026</v>
          </cell>
          <cell r="M10">
            <v>600000300</v>
          </cell>
          <cell r="N10">
            <v>242320</v>
          </cell>
          <cell r="O10">
            <v>36976</v>
          </cell>
          <cell r="P10">
            <v>37113</v>
          </cell>
          <cell r="Q10">
            <v>0</v>
          </cell>
          <cell r="R10">
            <v>100</v>
          </cell>
          <cell r="S10" t="str">
            <v>Smith,Kevin</v>
          </cell>
          <cell r="T10" t="str">
            <v>Weller,Steve</v>
          </cell>
          <cell r="U10">
            <v>59000</v>
          </cell>
          <cell r="V10">
            <v>44195</v>
          </cell>
          <cell r="W10">
            <v>59000</v>
          </cell>
          <cell r="X10">
            <v>59000</v>
          </cell>
          <cell r="Y10">
            <v>44195</v>
          </cell>
          <cell r="Z10">
            <v>0</v>
          </cell>
          <cell r="AA10">
            <v>0</v>
          </cell>
          <cell r="AB10">
            <v>37266</v>
          </cell>
        </row>
        <row r="11">
          <cell r="A11">
            <v>151741</v>
          </cell>
          <cell r="B11" t="str">
            <v>Green</v>
          </cell>
          <cell r="C11" t="str">
            <v>Market Ready Project</v>
          </cell>
          <cell r="E11" t="str">
            <v>Market Ready</v>
          </cell>
          <cell r="F11" t="str">
            <v>RECSV</v>
          </cell>
          <cell r="J11">
            <v>300004478</v>
          </cell>
          <cell r="M11" t="str">
            <v xml:space="preserve">   600000138   940000080</v>
          </cell>
          <cell r="N11" t="str">
            <v xml:space="preserve">   H224951   323747</v>
          </cell>
          <cell r="O11">
            <v>36831</v>
          </cell>
          <cell r="P11">
            <v>37379</v>
          </cell>
          <cell r="Q11">
            <v>0</v>
          </cell>
          <cell r="R11">
            <v>68</v>
          </cell>
          <cell r="S11" t="str">
            <v>Ladha,Nargis</v>
          </cell>
          <cell r="T11" t="str">
            <v>Kennedy,Mike</v>
          </cell>
          <cell r="U11">
            <v>3000000</v>
          </cell>
          <cell r="V11">
            <v>0</v>
          </cell>
          <cell r="W11">
            <v>0</v>
          </cell>
          <cell r="X11">
            <v>3000000</v>
          </cell>
          <cell r="Z11">
            <v>0</v>
          </cell>
          <cell r="AA11">
            <v>0</v>
          </cell>
          <cell r="AB11">
            <v>37337</v>
          </cell>
        </row>
        <row r="12">
          <cell r="A12">
            <v>1005</v>
          </cell>
          <cell r="B12" t="str">
            <v>Green</v>
          </cell>
          <cell r="C12" t="str">
            <v>M&amp;A Integration</v>
          </cell>
          <cell r="E12" t="str">
            <v>Corporate Development</v>
          </cell>
          <cell r="F12" t="str">
            <v>RECSV</v>
          </cell>
          <cell r="J12">
            <v>230002625</v>
          </cell>
          <cell r="M12" t="str">
            <v xml:space="preserve">   600000147   940000081</v>
          </cell>
          <cell r="N12" t="str">
            <v xml:space="preserve">   H231584   323752</v>
          </cell>
          <cell r="O12">
            <v>36923</v>
          </cell>
          <cell r="P12">
            <v>37343</v>
          </cell>
          <cell r="Q12">
            <v>0</v>
          </cell>
          <cell r="R12">
            <v>99</v>
          </cell>
          <cell r="S12" t="str">
            <v>O'Neill,George</v>
          </cell>
          <cell r="T12" t="str">
            <v>Vodenicarov,Kveta</v>
          </cell>
          <cell r="U12">
            <v>1257500</v>
          </cell>
          <cell r="V12">
            <v>668746</v>
          </cell>
          <cell r="W12">
            <v>668746</v>
          </cell>
          <cell r="X12">
            <v>10000</v>
          </cell>
          <cell r="Y12">
            <v>560000</v>
          </cell>
          <cell r="Z12">
            <v>2000</v>
          </cell>
          <cell r="AA12">
            <v>1</v>
          </cell>
          <cell r="AB12">
            <v>37337</v>
          </cell>
          <cell r="AC12" t="str">
            <v>New PID &amp; WO set up for each Utility</v>
          </cell>
        </row>
        <row r="13">
          <cell r="A13">
            <v>1005</v>
          </cell>
          <cell r="B13" t="str">
            <v>Green</v>
          </cell>
          <cell r="C13" t="str">
            <v>M&amp;A Integration</v>
          </cell>
          <cell r="D13" t="str">
            <v>Arnprior</v>
          </cell>
          <cell r="E13" t="str">
            <v>Corporate Development</v>
          </cell>
          <cell r="F13" t="str">
            <v>RECSV</v>
          </cell>
          <cell r="J13">
            <v>230002623</v>
          </cell>
          <cell r="M13">
            <v>600000136</v>
          </cell>
          <cell r="N13">
            <v>223470</v>
          </cell>
          <cell r="O13">
            <v>36923</v>
          </cell>
          <cell r="P13">
            <v>37343</v>
          </cell>
          <cell r="Q13">
            <v>0</v>
          </cell>
          <cell r="R13">
            <v>99</v>
          </cell>
          <cell r="S13" t="str">
            <v>O'Neill,George</v>
          </cell>
          <cell r="T13" t="str">
            <v>Vodenicarov,Kveta</v>
          </cell>
          <cell r="V13">
            <v>668746</v>
          </cell>
          <cell r="W13">
            <v>668746</v>
          </cell>
          <cell r="Z13">
            <v>2000</v>
          </cell>
          <cell r="AA13">
            <v>0</v>
          </cell>
          <cell r="AB13">
            <v>37238</v>
          </cell>
          <cell r="AC13" t="str">
            <v>8% Complete</v>
          </cell>
        </row>
        <row r="14">
          <cell r="A14">
            <v>1005</v>
          </cell>
          <cell r="B14" t="str">
            <v>Green</v>
          </cell>
          <cell r="C14" t="str">
            <v>M&amp;A Integration</v>
          </cell>
          <cell r="D14" t="str">
            <v>Lucan Granton</v>
          </cell>
          <cell r="E14" t="str">
            <v>Corporate Development</v>
          </cell>
          <cell r="F14" t="str">
            <v>RECSV</v>
          </cell>
          <cell r="J14">
            <v>230002631</v>
          </cell>
          <cell r="K14">
            <v>36935</v>
          </cell>
          <cell r="L14">
            <v>36956</v>
          </cell>
          <cell r="M14">
            <v>600000210</v>
          </cell>
          <cell r="N14">
            <v>235329</v>
          </cell>
          <cell r="O14">
            <v>36923</v>
          </cell>
          <cell r="P14">
            <v>37343</v>
          </cell>
          <cell r="Q14">
            <v>0</v>
          </cell>
          <cell r="R14">
            <v>99</v>
          </cell>
          <cell r="S14" t="str">
            <v>O'Neill,George</v>
          </cell>
          <cell r="T14" t="str">
            <v>Vodenicarov,Kveta</v>
          </cell>
          <cell r="V14">
            <v>668746</v>
          </cell>
          <cell r="W14">
            <v>668746</v>
          </cell>
          <cell r="Z14">
            <v>2000</v>
          </cell>
          <cell r="AA14">
            <v>0</v>
          </cell>
          <cell r="AB14">
            <v>37048</v>
          </cell>
          <cell r="AC14" t="str">
            <v>100% Complete</v>
          </cell>
        </row>
        <row r="15">
          <cell r="A15">
            <v>1005</v>
          </cell>
          <cell r="B15" t="str">
            <v>Green</v>
          </cell>
          <cell r="C15" t="str">
            <v>M&amp;A Integration</v>
          </cell>
          <cell r="D15" t="str">
            <v>Thorold</v>
          </cell>
          <cell r="E15" t="str">
            <v>Corporate Development</v>
          </cell>
          <cell r="F15" t="str">
            <v>RECSV</v>
          </cell>
          <cell r="J15">
            <v>230002633</v>
          </cell>
          <cell r="K15">
            <v>36935</v>
          </cell>
          <cell r="L15">
            <v>36956</v>
          </cell>
          <cell r="M15">
            <v>600000211</v>
          </cell>
          <cell r="N15">
            <v>235334</v>
          </cell>
          <cell r="O15">
            <v>36923</v>
          </cell>
          <cell r="P15">
            <v>37343</v>
          </cell>
          <cell r="Q15">
            <v>0</v>
          </cell>
          <cell r="R15">
            <v>99</v>
          </cell>
          <cell r="S15" t="str">
            <v>O'Neill,George</v>
          </cell>
          <cell r="T15" t="str">
            <v>Vodenicarov,Kveta</v>
          </cell>
          <cell r="V15">
            <v>668746</v>
          </cell>
          <cell r="W15">
            <v>668746</v>
          </cell>
          <cell r="Z15">
            <v>2000</v>
          </cell>
          <cell r="AA15">
            <v>0</v>
          </cell>
          <cell r="AB15">
            <v>37203</v>
          </cell>
          <cell r="AC15" t="str">
            <v>100%Complete</v>
          </cell>
        </row>
        <row r="16">
          <cell r="A16">
            <v>1005</v>
          </cell>
          <cell r="B16" t="str">
            <v>Green</v>
          </cell>
          <cell r="C16" t="str">
            <v>M&amp;A Integration</v>
          </cell>
          <cell r="D16" t="str">
            <v>Clarence-Rockland</v>
          </cell>
          <cell r="E16" t="str">
            <v>Corporate Development</v>
          </cell>
          <cell r="F16" t="str">
            <v>RECSV</v>
          </cell>
          <cell r="J16">
            <v>230002634</v>
          </cell>
          <cell r="K16">
            <v>36935</v>
          </cell>
          <cell r="L16">
            <v>36956</v>
          </cell>
          <cell r="M16">
            <v>600000212</v>
          </cell>
          <cell r="N16">
            <v>235337</v>
          </cell>
          <cell r="O16">
            <v>36923</v>
          </cell>
          <cell r="P16">
            <v>37343</v>
          </cell>
          <cell r="Q16">
            <v>0</v>
          </cell>
          <cell r="R16">
            <v>99</v>
          </cell>
          <cell r="S16" t="str">
            <v>O'Neill,George</v>
          </cell>
          <cell r="T16" t="str">
            <v>Vodenicarov,Kveta</v>
          </cell>
          <cell r="V16">
            <v>668746</v>
          </cell>
          <cell r="W16">
            <v>668746</v>
          </cell>
          <cell r="Z16">
            <v>2000</v>
          </cell>
          <cell r="AA16">
            <v>0</v>
          </cell>
          <cell r="AB16">
            <v>37203</v>
          </cell>
          <cell r="AC16" t="str">
            <v>100% Complete</v>
          </cell>
        </row>
        <row r="17">
          <cell r="A17">
            <v>1005</v>
          </cell>
          <cell r="B17" t="str">
            <v>Green</v>
          </cell>
          <cell r="C17" t="str">
            <v>M&amp;A Integration</v>
          </cell>
          <cell r="D17" t="str">
            <v>Arran-Elderslie</v>
          </cell>
          <cell r="E17" t="str">
            <v>Corporate Development</v>
          </cell>
          <cell r="F17" t="str">
            <v>RECSV</v>
          </cell>
          <cell r="J17">
            <v>230002635</v>
          </cell>
          <cell r="K17">
            <v>36935</v>
          </cell>
          <cell r="L17">
            <v>36956</v>
          </cell>
          <cell r="M17">
            <v>600000213</v>
          </cell>
          <cell r="N17">
            <v>235340</v>
          </cell>
          <cell r="O17">
            <v>36923</v>
          </cell>
          <cell r="P17">
            <v>37343</v>
          </cell>
          <cell r="Q17">
            <v>0</v>
          </cell>
          <cell r="R17">
            <v>99</v>
          </cell>
          <cell r="S17" t="str">
            <v>O'Neill,George</v>
          </cell>
          <cell r="T17" t="str">
            <v>Vodenicarov,Kveta</v>
          </cell>
          <cell r="V17">
            <v>668746</v>
          </cell>
          <cell r="W17">
            <v>668746</v>
          </cell>
          <cell r="Z17">
            <v>2000</v>
          </cell>
          <cell r="AA17">
            <v>0</v>
          </cell>
          <cell r="AB17">
            <v>37203</v>
          </cell>
          <cell r="AC17" t="str">
            <v>100% Complete</v>
          </cell>
        </row>
        <row r="18">
          <cell r="A18">
            <v>1005</v>
          </cell>
          <cell r="B18" t="str">
            <v>Green</v>
          </cell>
          <cell r="C18" t="str">
            <v>M&amp;A Integration</v>
          </cell>
          <cell r="D18" t="str">
            <v>Champlain Twp</v>
          </cell>
          <cell r="E18" t="str">
            <v>Corporate Development</v>
          </cell>
          <cell r="F18" t="str">
            <v>RECSV</v>
          </cell>
          <cell r="J18">
            <v>230002636</v>
          </cell>
          <cell r="K18">
            <v>36935</v>
          </cell>
          <cell r="L18">
            <v>36956</v>
          </cell>
          <cell r="M18">
            <v>600000214</v>
          </cell>
          <cell r="N18">
            <v>235344</v>
          </cell>
          <cell r="O18">
            <v>36923</v>
          </cell>
          <cell r="P18">
            <v>37343</v>
          </cell>
          <cell r="Q18">
            <v>0</v>
          </cell>
          <cell r="R18">
            <v>99</v>
          </cell>
          <cell r="S18" t="str">
            <v>O'Neill,George</v>
          </cell>
          <cell r="T18" t="str">
            <v>Vodenicarov,Kveta</v>
          </cell>
          <cell r="V18">
            <v>668746</v>
          </cell>
          <cell r="W18">
            <v>668746</v>
          </cell>
          <cell r="Z18">
            <v>2000</v>
          </cell>
          <cell r="AA18">
            <v>0</v>
          </cell>
          <cell r="AB18">
            <v>37203</v>
          </cell>
          <cell r="AC18" t="str">
            <v>100% Complete</v>
          </cell>
        </row>
        <row r="19">
          <cell r="A19">
            <v>1005</v>
          </cell>
          <cell r="B19" t="str">
            <v>Green</v>
          </cell>
          <cell r="C19" t="str">
            <v>M&amp;A Integration</v>
          </cell>
          <cell r="D19" t="str">
            <v>Deseronto</v>
          </cell>
          <cell r="E19" t="str">
            <v>Corporate Development</v>
          </cell>
          <cell r="F19" t="str">
            <v>RECSV</v>
          </cell>
          <cell r="J19">
            <v>230002637</v>
          </cell>
          <cell r="K19">
            <v>36935</v>
          </cell>
          <cell r="L19">
            <v>36956</v>
          </cell>
          <cell r="M19">
            <v>600000215</v>
          </cell>
          <cell r="N19">
            <v>235378</v>
          </cell>
          <cell r="O19">
            <v>36923</v>
          </cell>
          <cell r="P19">
            <v>37343</v>
          </cell>
          <cell r="Q19">
            <v>0</v>
          </cell>
          <cell r="R19">
            <v>99</v>
          </cell>
          <cell r="S19" t="str">
            <v>O'Neill,George</v>
          </cell>
          <cell r="T19" t="str">
            <v>Vodenicarov,Kveta</v>
          </cell>
          <cell r="V19">
            <v>668746</v>
          </cell>
          <cell r="W19">
            <v>668746</v>
          </cell>
          <cell r="Z19">
            <v>2000</v>
          </cell>
          <cell r="AA19">
            <v>0</v>
          </cell>
          <cell r="AB19">
            <v>37048</v>
          </cell>
          <cell r="AC19" t="str">
            <v>100% Complete</v>
          </cell>
        </row>
        <row r="20">
          <cell r="A20">
            <v>1005</v>
          </cell>
          <cell r="B20" t="str">
            <v>Green</v>
          </cell>
          <cell r="C20" t="str">
            <v>M&amp;A Integration</v>
          </cell>
          <cell r="D20" t="str">
            <v>Dundalk</v>
          </cell>
          <cell r="E20" t="str">
            <v>Corporate Development</v>
          </cell>
          <cell r="F20" t="str">
            <v>RECSV</v>
          </cell>
          <cell r="J20">
            <v>230002638</v>
          </cell>
          <cell r="K20">
            <v>36935</v>
          </cell>
          <cell r="L20">
            <v>36956</v>
          </cell>
          <cell r="M20">
            <v>600000216</v>
          </cell>
          <cell r="N20">
            <v>235379</v>
          </cell>
          <cell r="O20">
            <v>36923</v>
          </cell>
          <cell r="P20">
            <v>37343</v>
          </cell>
          <cell r="Q20">
            <v>0</v>
          </cell>
          <cell r="R20">
            <v>99</v>
          </cell>
          <cell r="S20" t="str">
            <v>O'Neill,George</v>
          </cell>
          <cell r="T20" t="str">
            <v>Vodenicarov,Kveta</v>
          </cell>
          <cell r="V20">
            <v>668746</v>
          </cell>
          <cell r="W20">
            <v>668746</v>
          </cell>
          <cell r="Z20">
            <v>2000</v>
          </cell>
          <cell r="AA20">
            <v>0</v>
          </cell>
          <cell r="AB20">
            <v>37048</v>
          </cell>
          <cell r="AC20" t="str">
            <v>100% Complete</v>
          </cell>
        </row>
        <row r="21">
          <cell r="A21">
            <v>1005</v>
          </cell>
          <cell r="B21" t="str">
            <v>Green</v>
          </cell>
          <cell r="C21" t="str">
            <v>M&amp;A Integration</v>
          </cell>
          <cell r="D21" t="str">
            <v>Forest</v>
          </cell>
          <cell r="E21" t="str">
            <v>Corporate Development</v>
          </cell>
          <cell r="F21" t="str">
            <v>RECSV</v>
          </cell>
          <cell r="J21">
            <v>230002639</v>
          </cell>
          <cell r="K21">
            <v>36935</v>
          </cell>
          <cell r="L21">
            <v>36956</v>
          </cell>
          <cell r="M21">
            <v>600000217</v>
          </cell>
          <cell r="N21">
            <v>235380</v>
          </cell>
          <cell r="O21">
            <v>36923</v>
          </cell>
          <cell r="P21">
            <v>37343</v>
          </cell>
          <cell r="Q21">
            <v>0</v>
          </cell>
          <cell r="R21">
            <v>99</v>
          </cell>
          <cell r="S21" t="str">
            <v>O'Neill,George</v>
          </cell>
          <cell r="T21" t="str">
            <v>Vodenicarov,Kveta</v>
          </cell>
          <cell r="V21">
            <v>668746</v>
          </cell>
          <cell r="W21">
            <v>668746</v>
          </cell>
          <cell r="Z21">
            <v>2000</v>
          </cell>
          <cell r="AA21">
            <v>0</v>
          </cell>
          <cell r="AB21">
            <v>37049</v>
          </cell>
          <cell r="AC21" t="str">
            <v>10% Complete</v>
          </cell>
        </row>
        <row r="22">
          <cell r="A22">
            <v>1005</v>
          </cell>
          <cell r="B22" t="str">
            <v>Green</v>
          </cell>
          <cell r="C22" t="str">
            <v>M&amp;A Integration</v>
          </cell>
          <cell r="D22" t="str">
            <v>Northern Glengary</v>
          </cell>
          <cell r="E22" t="str">
            <v>Corporate Development</v>
          </cell>
          <cell r="F22" t="str">
            <v>RECSV</v>
          </cell>
          <cell r="J22">
            <v>230002640</v>
          </cell>
          <cell r="K22">
            <v>36935</v>
          </cell>
          <cell r="L22">
            <v>36956</v>
          </cell>
          <cell r="M22">
            <v>600000218</v>
          </cell>
          <cell r="N22">
            <v>235381</v>
          </cell>
          <cell r="O22">
            <v>36923</v>
          </cell>
          <cell r="P22">
            <v>37343</v>
          </cell>
          <cell r="Q22">
            <v>0</v>
          </cell>
          <cell r="R22">
            <v>99</v>
          </cell>
          <cell r="S22" t="str">
            <v>O'Neill,George</v>
          </cell>
          <cell r="T22" t="str">
            <v>Vodenicarov,Kveta</v>
          </cell>
          <cell r="V22">
            <v>668746</v>
          </cell>
          <cell r="W22">
            <v>668746</v>
          </cell>
          <cell r="Z22">
            <v>2000</v>
          </cell>
          <cell r="AA22">
            <v>0</v>
          </cell>
          <cell r="AB22">
            <v>37048</v>
          </cell>
          <cell r="AC22" t="str">
            <v>100% Complete</v>
          </cell>
        </row>
        <row r="23">
          <cell r="A23">
            <v>1005</v>
          </cell>
          <cell r="B23" t="str">
            <v>Green</v>
          </cell>
          <cell r="C23" t="str">
            <v>M&amp;A Integration</v>
          </cell>
          <cell r="D23" t="str">
            <v>Perth</v>
          </cell>
          <cell r="E23" t="str">
            <v>Corporate Development</v>
          </cell>
          <cell r="F23" t="str">
            <v>RECSV</v>
          </cell>
          <cell r="J23">
            <v>230002641</v>
          </cell>
          <cell r="K23">
            <v>36935</v>
          </cell>
          <cell r="L23">
            <v>36956</v>
          </cell>
          <cell r="M23">
            <v>600000219</v>
          </cell>
          <cell r="N23">
            <v>235382</v>
          </cell>
          <cell r="O23">
            <v>36923</v>
          </cell>
          <cell r="P23">
            <v>37343</v>
          </cell>
          <cell r="Q23">
            <v>0</v>
          </cell>
          <cell r="R23">
            <v>99</v>
          </cell>
          <cell r="S23" t="str">
            <v>O'Neill,George</v>
          </cell>
          <cell r="T23" t="str">
            <v>Vodenicarov,Kveta</v>
          </cell>
          <cell r="V23">
            <v>668746</v>
          </cell>
          <cell r="W23">
            <v>668746</v>
          </cell>
          <cell r="Z23">
            <v>2000</v>
          </cell>
          <cell r="AA23">
            <v>0</v>
          </cell>
          <cell r="AB23">
            <v>37048</v>
          </cell>
          <cell r="AC23" t="str">
            <v>100% Complete</v>
          </cell>
        </row>
        <row r="24">
          <cell r="A24">
            <v>1005</v>
          </cell>
          <cell r="B24" t="str">
            <v>Green</v>
          </cell>
          <cell r="C24" t="str">
            <v>M&amp;A Integration</v>
          </cell>
          <cell r="D24" t="str">
            <v>Springwater</v>
          </cell>
          <cell r="E24" t="str">
            <v>Corporate Development</v>
          </cell>
          <cell r="F24" t="str">
            <v>RECSV</v>
          </cell>
          <cell r="J24">
            <v>230002642</v>
          </cell>
          <cell r="K24">
            <v>36935</v>
          </cell>
          <cell r="L24">
            <v>36956</v>
          </cell>
          <cell r="M24">
            <v>600000220</v>
          </cell>
          <cell r="N24">
            <v>235384</v>
          </cell>
          <cell r="O24">
            <v>36923</v>
          </cell>
          <cell r="P24">
            <v>37343</v>
          </cell>
          <cell r="Q24">
            <v>0</v>
          </cell>
          <cell r="R24">
            <v>99</v>
          </cell>
          <cell r="S24" t="str">
            <v>O'Neill,George</v>
          </cell>
          <cell r="T24" t="str">
            <v>Vodenicarov,Kveta</v>
          </cell>
          <cell r="V24">
            <v>668746</v>
          </cell>
          <cell r="W24">
            <v>668746</v>
          </cell>
          <cell r="Z24">
            <v>2000</v>
          </cell>
          <cell r="AA24">
            <v>0</v>
          </cell>
          <cell r="AB24">
            <v>37048</v>
          </cell>
          <cell r="AC24" t="str">
            <v>100% Complete</v>
          </cell>
        </row>
        <row r="25">
          <cell r="A25">
            <v>1005</v>
          </cell>
          <cell r="B25" t="str">
            <v>Green</v>
          </cell>
          <cell r="C25" t="str">
            <v>M&amp;A Integration</v>
          </cell>
          <cell r="D25" t="str">
            <v>Whitchurch-Stouffville</v>
          </cell>
          <cell r="E25" t="str">
            <v>Corporate Development</v>
          </cell>
          <cell r="F25" t="str">
            <v>RECSV</v>
          </cell>
          <cell r="J25">
            <v>230002643</v>
          </cell>
          <cell r="K25">
            <v>36935</v>
          </cell>
          <cell r="L25">
            <v>36956</v>
          </cell>
          <cell r="M25">
            <v>600000221</v>
          </cell>
          <cell r="N25">
            <v>235387</v>
          </cell>
          <cell r="O25">
            <v>36923</v>
          </cell>
          <cell r="P25">
            <v>37343</v>
          </cell>
          <cell r="Q25">
            <v>0</v>
          </cell>
          <cell r="R25">
            <v>99</v>
          </cell>
          <cell r="S25" t="str">
            <v>O'Neill,George</v>
          </cell>
          <cell r="T25" t="str">
            <v>Vodenicarov,Kveta</v>
          </cell>
          <cell r="V25">
            <v>668746</v>
          </cell>
          <cell r="W25">
            <v>668746</v>
          </cell>
          <cell r="Z25">
            <v>2000</v>
          </cell>
          <cell r="AA25">
            <v>0</v>
          </cell>
          <cell r="AB25">
            <v>37203</v>
          </cell>
          <cell r="AC25" t="str">
            <v>100% Complete</v>
          </cell>
        </row>
        <row r="26">
          <cell r="A26">
            <v>1005</v>
          </cell>
          <cell r="B26" t="str">
            <v>Green</v>
          </cell>
          <cell r="C26" t="str">
            <v>M&amp;A Integration</v>
          </cell>
          <cell r="D26" t="str">
            <v>West Elgin</v>
          </cell>
          <cell r="E26" t="str">
            <v>Corporate Development</v>
          </cell>
          <cell r="F26" t="str">
            <v>RECSV</v>
          </cell>
          <cell r="J26">
            <v>230002632</v>
          </cell>
          <cell r="K26">
            <v>36935</v>
          </cell>
          <cell r="L26">
            <v>36956</v>
          </cell>
          <cell r="M26">
            <v>600000209</v>
          </cell>
          <cell r="N26">
            <v>235313</v>
          </cell>
          <cell r="O26">
            <v>36923</v>
          </cell>
          <cell r="P26">
            <v>37343</v>
          </cell>
          <cell r="Q26">
            <v>0</v>
          </cell>
          <cell r="R26">
            <v>99</v>
          </cell>
          <cell r="S26" t="str">
            <v>O'Neill,George</v>
          </cell>
          <cell r="T26" t="str">
            <v>Vodenicarov,Kveta</v>
          </cell>
          <cell r="V26">
            <v>668746</v>
          </cell>
          <cell r="W26">
            <v>668746</v>
          </cell>
          <cell r="Z26">
            <v>2000</v>
          </cell>
          <cell r="AA26">
            <v>0</v>
          </cell>
          <cell r="AB26">
            <v>37088</v>
          </cell>
          <cell r="AC26" t="str">
            <v>100% Complete</v>
          </cell>
        </row>
        <row r="27">
          <cell r="A27">
            <v>1005</v>
          </cell>
          <cell r="B27" t="str">
            <v>Green</v>
          </cell>
          <cell r="C27" t="str">
            <v>M&amp;A Integration</v>
          </cell>
          <cell r="D27" t="str">
            <v>Quinte West</v>
          </cell>
          <cell r="E27" t="str">
            <v>Corporate Development</v>
          </cell>
          <cell r="F27" t="str">
            <v>RECSV</v>
          </cell>
          <cell r="J27">
            <v>230002747</v>
          </cell>
          <cell r="K27">
            <v>37025</v>
          </cell>
          <cell r="L27">
            <v>37027</v>
          </cell>
          <cell r="M27">
            <v>600000364</v>
          </cell>
          <cell r="N27">
            <v>251889</v>
          </cell>
          <cell r="O27">
            <v>36923</v>
          </cell>
          <cell r="P27">
            <v>37343</v>
          </cell>
          <cell r="Q27">
            <v>0</v>
          </cell>
          <cell r="R27">
            <v>99</v>
          </cell>
          <cell r="S27" t="str">
            <v>O'Neill,George</v>
          </cell>
          <cell r="T27" t="str">
            <v>Vodenicarov,Kveta</v>
          </cell>
          <cell r="V27">
            <v>668746</v>
          </cell>
          <cell r="W27">
            <v>668746</v>
          </cell>
          <cell r="Z27">
            <v>2000</v>
          </cell>
          <cell r="AA27">
            <v>0</v>
          </cell>
          <cell r="AB27">
            <v>37203</v>
          </cell>
          <cell r="AC27" t="str">
            <v>40% Complete</v>
          </cell>
        </row>
        <row r="28">
          <cell r="A28">
            <v>1005</v>
          </cell>
          <cell r="B28" t="str">
            <v>Green</v>
          </cell>
          <cell r="C28" t="str">
            <v>M&amp;A Integration</v>
          </cell>
          <cell r="D28" t="str">
            <v>Campbellford Seymour</v>
          </cell>
          <cell r="E28" t="str">
            <v>Corporate Development</v>
          </cell>
          <cell r="F28" t="str">
            <v>RECSV</v>
          </cell>
          <cell r="J28">
            <v>230002746</v>
          </cell>
          <cell r="K28">
            <v>37025</v>
          </cell>
          <cell r="L28">
            <v>37027</v>
          </cell>
          <cell r="M28">
            <v>600000365</v>
          </cell>
          <cell r="N28">
            <v>251890</v>
          </cell>
          <cell r="O28">
            <v>36923</v>
          </cell>
          <cell r="P28">
            <v>37343</v>
          </cell>
          <cell r="Q28">
            <v>0</v>
          </cell>
          <cell r="R28">
            <v>99</v>
          </cell>
          <cell r="S28" t="str">
            <v>O'Neill,George</v>
          </cell>
          <cell r="T28" t="str">
            <v>Vodenicarov,Kveta</v>
          </cell>
          <cell r="V28">
            <v>668746</v>
          </cell>
          <cell r="W28">
            <v>668746</v>
          </cell>
          <cell r="Z28">
            <v>2000</v>
          </cell>
          <cell r="AA28">
            <v>0</v>
          </cell>
          <cell r="AB28">
            <v>37203</v>
          </cell>
          <cell r="AC28" t="str">
            <v>30% Complete</v>
          </cell>
        </row>
        <row r="29">
          <cell r="A29">
            <v>1005</v>
          </cell>
          <cell r="B29" t="str">
            <v>Green</v>
          </cell>
          <cell r="C29" t="str">
            <v>M&amp;A Integration</v>
          </cell>
          <cell r="D29" t="str">
            <v>Nipigon</v>
          </cell>
          <cell r="E29" t="str">
            <v>Corporate Development</v>
          </cell>
          <cell r="F29" t="str">
            <v>RECSV</v>
          </cell>
          <cell r="J29">
            <v>230002748</v>
          </cell>
          <cell r="K29">
            <v>37025</v>
          </cell>
          <cell r="L29">
            <v>37027</v>
          </cell>
          <cell r="M29">
            <v>600000366</v>
          </cell>
          <cell r="N29">
            <v>251892</v>
          </cell>
          <cell r="O29">
            <v>36923</v>
          </cell>
          <cell r="P29">
            <v>37343</v>
          </cell>
          <cell r="Q29">
            <v>0</v>
          </cell>
          <cell r="R29">
            <v>99</v>
          </cell>
          <cell r="S29" t="str">
            <v>O'Neill,George</v>
          </cell>
          <cell r="T29" t="str">
            <v>Vodenicarov,Kveta</v>
          </cell>
          <cell r="V29">
            <v>668746</v>
          </cell>
          <cell r="W29">
            <v>668746</v>
          </cell>
          <cell r="Z29">
            <v>2000</v>
          </cell>
          <cell r="AA29">
            <v>0</v>
          </cell>
          <cell r="AB29">
            <v>37203</v>
          </cell>
          <cell r="AC29" t="str">
            <v>100% Complete</v>
          </cell>
        </row>
        <row r="30">
          <cell r="A30">
            <v>1005</v>
          </cell>
          <cell r="B30" t="str">
            <v>Green</v>
          </cell>
          <cell r="C30" t="str">
            <v>M&amp;A Integration</v>
          </cell>
          <cell r="D30" t="str">
            <v>Bancroft</v>
          </cell>
          <cell r="E30" t="str">
            <v>Corporate Development</v>
          </cell>
          <cell r="F30" t="str">
            <v>RECSV</v>
          </cell>
          <cell r="J30">
            <v>230002749</v>
          </cell>
          <cell r="K30">
            <v>37025</v>
          </cell>
          <cell r="L30">
            <v>37026</v>
          </cell>
          <cell r="M30">
            <v>600000363</v>
          </cell>
          <cell r="N30">
            <v>251893</v>
          </cell>
          <cell r="O30">
            <v>36923</v>
          </cell>
          <cell r="P30">
            <v>37343</v>
          </cell>
          <cell r="Q30">
            <v>0</v>
          </cell>
          <cell r="R30">
            <v>99</v>
          </cell>
          <cell r="S30" t="str">
            <v>O'Neill,George</v>
          </cell>
          <cell r="T30" t="str">
            <v>Vodenicarov,Kveta</v>
          </cell>
          <cell r="V30">
            <v>668746</v>
          </cell>
          <cell r="W30">
            <v>668746</v>
          </cell>
          <cell r="Z30">
            <v>2000</v>
          </cell>
          <cell r="AA30">
            <v>0</v>
          </cell>
          <cell r="AB30">
            <v>37203</v>
          </cell>
          <cell r="AC30" t="str">
            <v>100% Complete</v>
          </cell>
        </row>
        <row r="31">
          <cell r="A31">
            <v>1005</v>
          </cell>
          <cell r="B31" t="str">
            <v>Green</v>
          </cell>
          <cell r="C31" t="str">
            <v>M&amp;A Integration</v>
          </cell>
          <cell r="D31" t="str">
            <v>Deep River</v>
          </cell>
          <cell r="E31" t="str">
            <v>Corporate Development</v>
          </cell>
          <cell r="F31" t="str">
            <v>RECSV</v>
          </cell>
          <cell r="J31">
            <v>230002624</v>
          </cell>
          <cell r="M31">
            <v>600000137</v>
          </cell>
          <cell r="N31">
            <v>223472</v>
          </cell>
          <cell r="O31">
            <v>36923</v>
          </cell>
          <cell r="P31">
            <v>37343</v>
          </cell>
          <cell r="Q31">
            <v>0</v>
          </cell>
          <cell r="R31">
            <v>99</v>
          </cell>
          <cell r="S31" t="str">
            <v>O'Neill,George</v>
          </cell>
          <cell r="T31" t="str">
            <v>Vodenicarov,Kveta</v>
          </cell>
          <cell r="V31">
            <v>668746</v>
          </cell>
          <cell r="W31">
            <v>668746</v>
          </cell>
          <cell r="Z31">
            <v>2000</v>
          </cell>
          <cell r="AA31">
            <v>0</v>
          </cell>
          <cell r="AB31">
            <v>37048</v>
          </cell>
          <cell r="AC31" t="str">
            <v>100% Complete</v>
          </cell>
        </row>
        <row r="32">
          <cell r="A32">
            <v>1156</v>
          </cell>
          <cell r="B32" t="str">
            <v>Green</v>
          </cell>
          <cell r="C32" t="str">
            <v>Demereger OPGI Data Link</v>
          </cell>
          <cell r="E32" t="str">
            <v>ETS</v>
          </cell>
          <cell r="F32" t="str">
            <v>OM&amp;A</v>
          </cell>
          <cell r="K32">
            <v>36967</v>
          </cell>
          <cell r="L32">
            <v>36984</v>
          </cell>
          <cell r="M32">
            <v>600000290</v>
          </cell>
          <cell r="N32">
            <v>242316</v>
          </cell>
          <cell r="O32">
            <v>36893</v>
          </cell>
          <cell r="P32">
            <v>37077</v>
          </cell>
          <cell r="Q32">
            <v>0</v>
          </cell>
          <cell r="R32">
            <v>99</v>
          </cell>
          <cell r="S32" t="str">
            <v>Ladha,Nargis</v>
          </cell>
          <cell r="T32" t="str">
            <v>Prychiko, Mike</v>
          </cell>
          <cell r="U32">
            <v>120000</v>
          </cell>
          <cell r="V32">
            <v>41200</v>
          </cell>
          <cell r="W32">
            <v>109200</v>
          </cell>
          <cell r="X32">
            <v>120000</v>
          </cell>
          <cell r="Y32">
            <v>39200</v>
          </cell>
          <cell r="Z32">
            <v>0</v>
          </cell>
          <cell r="AA32">
            <v>0</v>
          </cell>
          <cell r="AB32">
            <v>37167</v>
          </cell>
        </row>
        <row r="33">
          <cell r="A33">
            <v>1092</v>
          </cell>
          <cell r="B33" t="str">
            <v>Green</v>
          </cell>
          <cell r="C33" t="str">
            <v>New Connects Estimating Tool - Phase II - Stage 1</v>
          </cell>
          <cell r="E33" t="str">
            <v>Network Services</v>
          </cell>
          <cell r="F33" t="str">
            <v>RECSV</v>
          </cell>
          <cell r="J33">
            <v>300007902</v>
          </cell>
          <cell r="K33">
            <v>36967</v>
          </cell>
          <cell r="M33">
            <v>600000335</v>
          </cell>
          <cell r="N33">
            <v>245620</v>
          </cell>
          <cell r="P33">
            <v>37011</v>
          </cell>
          <cell r="Q33">
            <v>0</v>
          </cell>
          <cell r="R33">
            <v>95</v>
          </cell>
          <cell r="S33" t="str">
            <v>Dhaliwal,David</v>
          </cell>
          <cell r="T33" t="str">
            <v>Wong, Sam</v>
          </cell>
          <cell r="U33">
            <v>21000</v>
          </cell>
          <cell r="V33">
            <v>5000</v>
          </cell>
          <cell r="W33">
            <v>0</v>
          </cell>
          <cell r="X33">
            <v>21000</v>
          </cell>
          <cell r="Y33">
            <v>5000</v>
          </cell>
          <cell r="Z33">
            <v>0</v>
          </cell>
          <cell r="AA33">
            <v>0</v>
          </cell>
          <cell r="AB33">
            <v>37180</v>
          </cell>
          <cell r="AC33" t="str">
            <v>DD working with SeNam to deterimine Actual $</v>
          </cell>
        </row>
        <row r="34">
          <cell r="A34">
            <v>1090</v>
          </cell>
          <cell r="B34" t="str">
            <v>Green</v>
          </cell>
          <cell r="C34" t="str">
            <v>PassPort Attribute Input Panel</v>
          </cell>
          <cell r="E34" t="str">
            <v>Network Services</v>
          </cell>
          <cell r="F34" t="str">
            <v>RECSV</v>
          </cell>
          <cell r="J34">
            <v>300007898</v>
          </cell>
          <cell r="K34">
            <v>37001</v>
          </cell>
          <cell r="L34">
            <v>37001</v>
          </cell>
          <cell r="M34">
            <v>600000332</v>
          </cell>
          <cell r="N34">
            <v>245255</v>
          </cell>
          <cell r="O34">
            <v>36948</v>
          </cell>
          <cell r="P34">
            <v>37033</v>
          </cell>
          <cell r="Q34">
            <v>1</v>
          </cell>
          <cell r="R34">
            <v>90</v>
          </cell>
          <cell r="S34" t="str">
            <v>Dhaliwal,David</v>
          </cell>
          <cell r="T34" t="str">
            <v>Lau, Andy</v>
          </cell>
          <cell r="U34">
            <v>48000</v>
          </cell>
          <cell r="V34">
            <v>10000</v>
          </cell>
          <cell r="W34">
            <v>0</v>
          </cell>
          <cell r="X34">
            <v>48000</v>
          </cell>
          <cell r="Y34">
            <v>30382</v>
          </cell>
          <cell r="Z34">
            <v>38000</v>
          </cell>
          <cell r="AA34">
            <v>0</v>
          </cell>
          <cell r="AB34">
            <v>37183</v>
          </cell>
        </row>
        <row r="35">
          <cell r="A35">
            <v>1059</v>
          </cell>
          <cell r="B35" t="str">
            <v>Green</v>
          </cell>
          <cell r="C35" t="str">
            <v>PENFAX Repatriation</v>
          </cell>
          <cell r="E35" t="str">
            <v>Human Resources</v>
          </cell>
          <cell r="F35" t="str">
            <v>RECSV</v>
          </cell>
          <cell r="J35" t="str">
            <v xml:space="preserve">   HR0000001</v>
          </cell>
          <cell r="K35">
            <v>36980</v>
          </cell>
          <cell r="L35">
            <v>36984</v>
          </cell>
          <cell r="M35">
            <v>600000292</v>
          </cell>
          <cell r="N35">
            <v>241645</v>
          </cell>
          <cell r="O35">
            <v>36973</v>
          </cell>
          <cell r="P35">
            <v>37042</v>
          </cell>
          <cell r="Q35">
            <v>0</v>
          </cell>
          <cell r="R35">
            <v>99</v>
          </cell>
          <cell r="S35" t="str">
            <v>Wright,S C</v>
          </cell>
          <cell r="T35" t="str">
            <v>Vodenicarov,Kveta</v>
          </cell>
          <cell r="U35">
            <v>105000</v>
          </cell>
          <cell r="V35">
            <v>69680</v>
          </cell>
          <cell r="W35">
            <v>100005</v>
          </cell>
          <cell r="X35">
            <v>105000</v>
          </cell>
          <cell r="Y35">
            <v>69680</v>
          </cell>
          <cell r="Z35">
            <v>10000</v>
          </cell>
          <cell r="AA35">
            <v>1</v>
          </cell>
          <cell r="AB35">
            <v>37166</v>
          </cell>
        </row>
        <row r="36">
          <cell r="A36">
            <v>1047</v>
          </cell>
          <cell r="B36" t="str">
            <v>Green</v>
          </cell>
          <cell r="C36" t="str">
            <v>Pensioner Pay Repatriation</v>
          </cell>
          <cell r="E36" t="str">
            <v>Human Resources</v>
          </cell>
          <cell r="F36" t="str">
            <v>RECSV</v>
          </cell>
          <cell r="J36" t="str">
            <v xml:space="preserve">   HR0000001</v>
          </cell>
          <cell r="K36">
            <v>36990</v>
          </cell>
          <cell r="L36">
            <v>36990</v>
          </cell>
          <cell r="M36">
            <v>600000326</v>
          </cell>
          <cell r="N36">
            <v>243574</v>
          </cell>
          <cell r="O36">
            <v>36893</v>
          </cell>
          <cell r="P36">
            <v>37050</v>
          </cell>
          <cell r="Q36">
            <v>0</v>
          </cell>
          <cell r="R36">
            <v>76</v>
          </cell>
          <cell r="S36" t="str">
            <v>Wright,S C</v>
          </cell>
          <cell r="T36" t="str">
            <v>Thoms,Marylou</v>
          </cell>
          <cell r="U36">
            <v>484000</v>
          </cell>
          <cell r="V36">
            <v>206500</v>
          </cell>
          <cell r="W36">
            <v>0</v>
          </cell>
          <cell r="X36">
            <v>484000</v>
          </cell>
          <cell r="Y36">
            <v>206500</v>
          </cell>
          <cell r="Z36">
            <v>2854000</v>
          </cell>
          <cell r="AA36">
            <v>0</v>
          </cell>
          <cell r="AB36">
            <v>37049</v>
          </cell>
        </row>
        <row r="37">
          <cell r="A37">
            <v>1110</v>
          </cell>
          <cell r="B37" t="str">
            <v>Green</v>
          </cell>
          <cell r="C37" t="str">
            <v>Performance Division DataMart Support - JMARC</v>
          </cell>
          <cell r="E37" t="str">
            <v>Regulatory &amp; Govt Affairs</v>
          </cell>
          <cell r="F37" t="str">
            <v>RECSV</v>
          </cell>
          <cell r="J37">
            <v>200000025</v>
          </cell>
          <cell r="K37">
            <v>36977</v>
          </cell>
          <cell r="L37">
            <v>36984</v>
          </cell>
          <cell r="M37">
            <v>600000291</v>
          </cell>
          <cell r="N37">
            <v>241667</v>
          </cell>
          <cell r="O37">
            <v>37012</v>
          </cell>
          <cell r="P37">
            <v>37106</v>
          </cell>
          <cell r="Q37">
            <v>0</v>
          </cell>
          <cell r="R37">
            <v>1</v>
          </cell>
          <cell r="S37" t="str">
            <v>Smith,Kevin</v>
          </cell>
          <cell r="T37" t="str">
            <v>Ruatos, Moises</v>
          </cell>
          <cell r="U37">
            <v>20000</v>
          </cell>
          <cell r="V37">
            <v>0</v>
          </cell>
          <cell r="W37">
            <v>0</v>
          </cell>
          <cell r="X37">
            <v>20000</v>
          </cell>
          <cell r="Y37">
            <v>6000</v>
          </cell>
          <cell r="Z37">
            <v>0</v>
          </cell>
          <cell r="AA37">
            <v>0</v>
          </cell>
          <cell r="AB37">
            <v>37167</v>
          </cell>
        </row>
        <row r="38">
          <cell r="A38">
            <v>1089</v>
          </cell>
          <cell r="B38" t="str">
            <v>Green</v>
          </cell>
          <cell r="C38" t="str">
            <v>Scheduling Enabler</v>
          </cell>
          <cell r="E38" t="str">
            <v>Network Services</v>
          </cell>
          <cell r="F38" t="str">
            <v>RECSV</v>
          </cell>
          <cell r="J38">
            <v>300007899</v>
          </cell>
          <cell r="K38">
            <v>37001</v>
          </cell>
          <cell r="L38">
            <v>37001</v>
          </cell>
          <cell r="M38">
            <v>600000333</v>
          </cell>
          <cell r="N38">
            <v>245256</v>
          </cell>
          <cell r="O38">
            <v>36948</v>
          </cell>
          <cell r="P38">
            <v>37035</v>
          </cell>
          <cell r="Q38">
            <v>1</v>
          </cell>
          <cell r="R38">
            <v>100</v>
          </cell>
          <cell r="S38" t="str">
            <v>Dhaliwal,David</v>
          </cell>
          <cell r="T38" t="str">
            <v>Fung, Victor</v>
          </cell>
          <cell r="U38">
            <v>104000</v>
          </cell>
          <cell r="V38">
            <v>83000</v>
          </cell>
          <cell r="W38">
            <v>0</v>
          </cell>
          <cell r="X38">
            <v>104000</v>
          </cell>
          <cell r="Y38">
            <v>83000</v>
          </cell>
          <cell r="Z38">
            <v>0</v>
          </cell>
          <cell r="AA38">
            <v>1</v>
          </cell>
          <cell r="AB38">
            <v>37166</v>
          </cell>
          <cell r="AC38" t="str">
            <v>Budget changed as per V. Fung Change Report May 3, 01.</v>
          </cell>
        </row>
        <row r="39">
          <cell r="A39">
            <v>1124</v>
          </cell>
          <cell r="B39" t="str">
            <v>Green</v>
          </cell>
          <cell r="C39" t="str">
            <v>Single Point of Entry/eProcurement - Phase2</v>
          </cell>
          <cell r="E39" t="str">
            <v>SMMS</v>
          </cell>
          <cell r="F39" t="str">
            <v>Capital</v>
          </cell>
          <cell r="J39">
            <v>300005061</v>
          </cell>
          <cell r="M39" t="str">
            <v xml:space="preserve">   60000090   940000088</v>
          </cell>
          <cell r="N39" t="str">
            <v xml:space="preserve">   H224649   H197659   H232873   H232876   H242810   H197663   324221</v>
          </cell>
          <cell r="O39">
            <v>36892</v>
          </cell>
          <cell r="P39">
            <v>37315</v>
          </cell>
          <cell r="Q39">
            <v>0</v>
          </cell>
          <cell r="R39">
            <v>100</v>
          </cell>
          <cell r="S39" t="str">
            <v>Ladha,Nargis</v>
          </cell>
          <cell r="T39" t="str">
            <v>Iordanous,Hermes</v>
          </cell>
          <cell r="U39">
            <v>2095000</v>
          </cell>
          <cell r="V39">
            <v>1980000</v>
          </cell>
          <cell r="W39">
            <v>1980000</v>
          </cell>
          <cell r="X39">
            <v>140805</v>
          </cell>
          <cell r="Y39">
            <v>909000</v>
          </cell>
          <cell r="Z39">
            <v>0</v>
          </cell>
          <cell r="AA39">
            <v>0</v>
          </cell>
          <cell r="AB39">
            <v>37337</v>
          </cell>
        </row>
        <row r="40">
          <cell r="A40">
            <v>186879</v>
          </cell>
          <cell r="B40" t="str">
            <v>Yellow</v>
          </cell>
          <cell r="C40" t="str">
            <v>Work Queue Management Process</v>
          </cell>
          <cell r="E40" t="str">
            <v>ETS</v>
          </cell>
          <cell r="F40" t="str">
            <v>OM&amp;A</v>
          </cell>
          <cell r="M40">
            <v>600000135</v>
          </cell>
          <cell r="N40">
            <v>223625</v>
          </cell>
          <cell r="O40">
            <v>36747</v>
          </cell>
          <cell r="P40">
            <v>37244</v>
          </cell>
          <cell r="Q40">
            <v>4</v>
          </cell>
          <cell r="R40">
            <v>97</v>
          </cell>
          <cell r="S40" t="str">
            <v>Ladha,Nargis</v>
          </cell>
          <cell r="T40" t="str">
            <v>Rhem,Rick</v>
          </cell>
          <cell r="U40">
            <v>51000</v>
          </cell>
          <cell r="V40">
            <v>50787</v>
          </cell>
          <cell r="W40">
            <v>0</v>
          </cell>
          <cell r="X40">
            <v>51000</v>
          </cell>
          <cell r="Y40">
            <v>50787</v>
          </cell>
          <cell r="Z40">
            <v>52000</v>
          </cell>
          <cell r="AA40">
            <v>2</v>
          </cell>
          <cell r="AB40">
            <v>37274</v>
          </cell>
        </row>
        <row r="41">
          <cell r="A41">
            <v>1150</v>
          </cell>
          <cell r="B41" t="str">
            <v>Green</v>
          </cell>
          <cell r="C41" t="str">
            <v>Initiate Consignment Material of PassPort</v>
          </cell>
          <cell r="E41" t="str">
            <v>SMMS</v>
          </cell>
          <cell r="F41" t="str">
            <v>RECSV</v>
          </cell>
          <cell r="J41">
            <v>600000339</v>
          </cell>
          <cell r="K41">
            <v>37019</v>
          </cell>
          <cell r="L41">
            <v>37021</v>
          </cell>
          <cell r="M41">
            <v>600000362</v>
          </cell>
          <cell r="N41">
            <v>251894</v>
          </cell>
          <cell r="O41">
            <v>37019</v>
          </cell>
          <cell r="P41">
            <v>37366</v>
          </cell>
          <cell r="Q41">
            <v>1</v>
          </cell>
          <cell r="R41">
            <v>25</v>
          </cell>
          <cell r="S41" t="str">
            <v>Ladha,Nargis</v>
          </cell>
          <cell r="T41" t="str">
            <v>Lam,S N</v>
          </cell>
          <cell r="U41">
            <v>27320</v>
          </cell>
          <cell r="V41">
            <v>3510</v>
          </cell>
          <cell r="W41">
            <v>5500</v>
          </cell>
          <cell r="X41">
            <v>13320</v>
          </cell>
          <cell r="Y41">
            <v>3310</v>
          </cell>
          <cell r="Z41">
            <v>20000</v>
          </cell>
          <cell r="AA41">
            <v>1</v>
          </cell>
          <cell r="AB41">
            <v>37320</v>
          </cell>
        </row>
        <row r="42">
          <cell r="A42">
            <v>1155</v>
          </cell>
          <cell r="B42" t="str">
            <v>Green</v>
          </cell>
          <cell r="C42" t="str">
            <v>Cheque Run Automation</v>
          </cell>
          <cell r="E42" t="str">
            <v>Finance</v>
          </cell>
          <cell r="F42" t="str">
            <v>RECSV</v>
          </cell>
          <cell r="J42">
            <v>200000038</v>
          </cell>
          <cell r="K42">
            <v>37023</v>
          </cell>
          <cell r="L42">
            <v>37027</v>
          </cell>
          <cell r="M42">
            <v>600000369</v>
          </cell>
          <cell r="N42">
            <v>251888</v>
          </cell>
          <cell r="O42">
            <v>37025</v>
          </cell>
          <cell r="P42">
            <v>37103</v>
          </cell>
          <cell r="Q42">
            <v>0</v>
          </cell>
          <cell r="R42">
            <v>100</v>
          </cell>
          <cell r="S42" t="str">
            <v>Wright,S C</v>
          </cell>
          <cell r="T42" t="str">
            <v>Kwan,Alan</v>
          </cell>
          <cell r="U42">
            <v>32860</v>
          </cell>
          <cell r="V42">
            <v>34469</v>
          </cell>
          <cell r="W42">
            <v>32860</v>
          </cell>
          <cell r="X42">
            <v>32860</v>
          </cell>
          <cell r="Y42">
            <v>34469</v>
          </cell>
          <cell r="Z42">
            <v>0</v>
          </cell>
          <cell r="AA42">
            <v>0</v>
          </cell>
          <cell r="AB42">
            <v>37168</v>
          </cell>
        </row>
        <row r="43">
          <cell r="A43">
            <v>1096</v>
          </cell>
          <cell r="B43" t="str">
            <v>Green</v>
          </cell>
          <cell r="C43" t="str">
            <v>Document Management - Automanager Workflow Upgrade to Meridian</v>
          </cell>
          <cell r="E43" t="str">
            <v>Network Services</v>
          </cell>
          <cell r="F43" t="str">
            <v>RECSV</v>
          </cell>
          <cell r="J43">
            <v>300008072</v>
          </cell>
          <cell r="K43">
            <v>37026</v>
          </cell>
          <cell r="L43">
            <v>37027</v>
          </cell>
          <cell r="M43">
            <v>600000379</v>
          </cell>
          <cell r="N43">
            <v>251963</v>
          </cell>
          <cell r="O43">
            <v>37041</v>
          </cell>
          <cell r="P43">
            <v>37151</v>
          </cell>
          <cell r="Q43">
            <v>0</v>
          </cell>
          <cell r="R43">
            <v>50</v>
          </cell>
          <cell r="S43" t="str">
            <v>Dhaliwal,David</v>
          </cell>
          <cell r="T43" t="str">
            <v>Wasik,Art</v>
          </cell>
          <cell r="U43">
            <v>90000</v>
          </cell>
          <cell r="V43">
            <v>0</v>
          </cell>
          <cell r="W43">
            <v>0</v>
          </cell>
          <cell r="X43">
            <v>90000</v>
          </cell>
          <cell r="Y43">
            <v>4500</v>
          </cell>
          <cell r="Z43">
            <v>0</v>
          </cell>
          <cell r="AA43">
            <v>0</v>
          </cell>
          <cell r="AB43">
            <v>37203</v>
          </cell>
          <cell r="AC43" t="str">
            <v>GIS Server was used for implementation.  Need to recover money for server from NS</v>
          </cell>
        </row>
        <row r="44">
          <cell r="A44">
            <v>1146</v>
          </cell>
          <cell r="B44" t="str">
            <v>Green</v>
          </cell>
          <cell r="C44" t="str">
            <v>Enhancements to The Distribution Operations Management Centre (DOMC) Web Site</v>
          </cell>
          <cell r="E44" t="str">
            <v>Network Services</v>
          </cell>
          <cell r="F44" t="str">
            <v>RECSV</v>
          </cell>
          <cell r="J44">
            <v>300006167</v>
          </cell>
          <cell r="K44">
            <v>37027</v>
          </cell>
          <cell r="L44">
            <v>37027</v>
          </cell>
          <cell r="M44">
            <v>600000374</v>
          </cell>
          <cell r="N44">
            <v>251883</v>
          </cell>
          <cell r="O44">
            <v>37012</v>
          </cell>
          <cell r="P44">
            <v>37165</v>
          </cell>
          <cell r="Q44">
            <v>1</v>
          </cell>
          <cell r="R44">
            <v>99</v>
          </cell>
          <cell r="S44" t="str">
            <v>Dhaliwal,David</v>
          </cell>
          <cell r="T44" t="str">
            <v>Moretto,Veena</v>
          </cell>
          <cell r="U44">
            <v>27000</v>
          </cell>
          <cell r="V44">
            <v>0</v>
          </cell>
          <cell r="W44">
            <v>0</v>
          </cell>
          <cell r="X44">
            <v>27000</v>
          </cell>
          <cell r="Y44">
            <v>12600</v>
          </cell>
          <cell r="Z44">
            <v>0</v>
          </cell>
          <cell r="AA44">
            <v>0</v>
          </cell>
          <cell r="AB44">
            <v>37180</v>
          </cell>
        </row>
        <row r="45">
          <cell r="A45">
            <v>1087</v>
          </cell>
          <cell r="B45" t="str">
            <v>Green</v>
          </cell>
          <cell r="C45" t="str">
            <v>Reporting - Java Reports</v>
          </cell>
          <cell r="E45" t="str">
            <v>Network Services</v>
          </cell>
          <cell r="F45" t="str">
            <v>RECSV</v>
          </cell>
          <cell r="J45">
            <v>300007903</v>
          </cell>
          <cell r="M45">
            <v>940000161</v>
          </cell>
          <cell r="N45" t="str">
            <v xml:space="preserve">   325914   325916   325918   325919   325922   325923   325913</v>
          </cell>
          <cell r="O45">
            <v>37001</v>
          </cell>
          <cell r="P45">
            <v>37618</v>
          </cell>
          <cell r="Q45">
            <v>1</v>
          </cell>
          <cell r="R45">
            <v>20</v>
          </cell>
          <cell r="S45" t="str">
            <v>Dhaliwal,David</v>
          </cell>
          <cell r="T45" t="str">
            <v>Lam,S N</v>
          </cell>
          <cell r="U45">
            <v>257000</v>
          </cell>
          <cell r="V45">
            <v>31000</v>
          </cell>
          <cell r="W45">
            <v>64000</v>
          </cell>
          <cell r="X45">
            <v>257000</v>
          </cell>
          <cell r="Y45">
            <v>174015</v>
          </cell>
          <cell r="Z45">
            <v>190000</v>
          </cell>
          <cell r="AA45">
            <v>0</v>
          </cell>
          <cell r="AB45">
            <v>37337</v>
          </cell>
          <cell r="AC45" t="str">
            <v>600000336, Hydro One W.O#50217, 250218, 248689, 250212, 250214, 250222, 250224, _x000D_
300007903 Client PID</v>
          </cell>
        </row>
        <row r="46">
          <cell r="A46">
            <v>1166</v>
          </cell>
          <cell r="B46" t="str">
            <v>Green</v>
          </cell>
          <cell r="C46" t="str">
            <v>Webtop Portal &amp; Web Stds for Hydro One Intranet</v>
          </cell>
          <cell r="E46" t="str">
            <v>ETS</v>
          </cell>
          <cell r="F46" t="str">
            <v>OM&amp;A</v>
          </cell>
          <cell r="K46">
            <v>37021</v>
          </cell>
          <cell r="L46">
            <v>37021</v>
          </cell>
          <cell r="M46">
            <v>600000360</v>
          </cell>
          <cell r="N46">
            <v>250462</v>
          </cell>
          <cell r="Q46">
            <v>0</v>
          </cell>
          <cell r="R46">
            <v>90</v>
          </cell>
          <cell r="S46" t="str">
            <v>Smith,Kevin</v>
          </cell>
          <cell r="T46" t="str">
            <v>Saponara,Joe</v>
          </cell>
          <cell r="U46">
            <v>398000</v>
          </cell>
          <cell r="V46">
            <v>326000</v>
          </cell>
          <cell r="W46">
            <v>326000</v>
          </cell>
          <cell r="X46">
            <v>398000</v>
          </cell>
          <cell r="Z46">
            <v>40000</v>
          </cell>
          <cell r="AA46">
            <v>0</v>
          </cell>
          <cell r="AB46">
            <v>37216</v>
          </cell>
          <cell r="AC46" t="str">
            <v>External PM will do the work. - Glenn Scott is aware of this._x000D_
2001-11-19 120k was journalized to the new PID 600 000 678</v>
          </cell>
        </row>
        <row r="47">
          <cell r="A47">
            <v>1164</v>
          </cell>
          <cell r="B47" t="str">
            <v>Green</v>
          </cell>
          <cell r="C47" t="str">
            <v>Digital Equipment Cost Estimates/Purchase</v>
          </cell>
          <cell r="E47" t="str">
            <v>Network Services</v>
          </cell>
          <cell r="F47" t="str">
            <v>RECSV</v>
          </cell>
          <cell r="J47" t="str">
            <v xml:space="preserve">   ADMINOPS1</v>
          </cell>
          <cell r="K47">
            <v>37047</v>
          </cell>
          <cell r="L47">
            <v>37048</v>
          </cell>
          <cell r="M47">
            <v>600000528</v>
          </cell>
          <cell r="N47">
            <v>257389</v>
          </cell>
          <cell r="O47">
            <v>37017</v>
          </cell>
          <cell r="P47">
            <v>37134</v>
          </cell>
          <cell r="Q47">
            <v>0</v>
          </cell>
          <cell r="R47">
            <v>100</v>
          </cell>
          <cell r="S47" t="str">
            <v>Dhaliwal,David</v>
          </cell>
          <cell r="T47" t="str">
            <v>Parrish,Mike</v>
          </cell>
          <cell r="U47">
            <v>14725</v>
          </cell>
          <cell r="V47">
            <v>5625</v>
          </cell>
          <cell r="W47">
            <v>5625</v>
          </cell>
          <cell r="X47">
            <v>14725</v>
          </cell>
          <cell r="Y47">
            <v>5625</v>
          </cell>
          <cell r="Z47">
            <v>9100</v>
          </cell>
          <cell r="AA47">
            <v>0</v>
          </cell>
          <cell r="AB47">
            <v>37180</v>
          </cell>
        </row>
        <row r="48">
          <cell r="A48">
            <v>1044</v>
          </cell>
          <cell r="B48" t="str">
            <v>Green</v>
          </cell>
          <cell r="C48" t="str">
            <v>Cost Centre &amp; Payroll ID Alignment</v>
          </cell>
          <cell r="E48" t="str">
            <v>Finance</v>
          </cell>
          <cell r="F48" t="str">
            <v>RECSV</v>
          </cell>
          <cell r="J48">
            <v>200000010</v>
          </cell>
          <cell r="K48">
            <v>36991</v>
          </cell>
          <cell r="L48">
            <v>36991</v>
          </cell>
          <cell r="M48">
            <v>600000328</v>
          </cell>
          <cell r="N48">
            <v>243578</v>
          </cell>
          <cell r="O48">
            <v>36983</v>
          </cell>
          <cell r="P48">
            <v>37179</v>
          </cell>
          <cell r="Q48">
            <v>1</v>
          </cell>
          <cell r="R48">
            <v>100</v>
          </cell>
          <cell r="S48" t="str">
            <v>Wright,S C</v>
          </cell>
          <cell r="T48" t="str">
            <v>Tung, Sui-Yung</v>
          </cell>
          <cell r="U48">
            <v>150000</v>
          </cell>
          <cell r="V48">
            <v>65000</v>
          </cell>
          <cell r="W48">
            <v>0</v>
          </cell>
          <cell r="X48">
            <v>150000</v>
          </cell>
          <cell r="Y48">
            <v>55950</v>
          </cell>
          <cell r="Z48">
            <v>0</v>
          </cell>
          <cell r="AA48">
            <v>0</v>
          </cell>
          <cell r="AB48">
            <v>37203</v>
          </cell>
        </row>
        <row r="49">
          <cell r="A49">
            <v>1005</v>
          </cell>
          <cell r="B49" t="str">
            <v>Green</v>
          </cell>
          <cell r="C49" t="str">
            <v>M&amp;A Integration</v>
          </cell>
          <cell r="D49" t="str">
            <v>Georgian Bay/Owen Sound</v>
          </cell>
          <cell r="E49" t="str">
            <v>Corporate Development</v>
          </cell>
          <cell r="F49" t="str">
            <v>RECSV</v>
          </cell>
          <cell r="J49">
            <v>230002769</v>
          </cell>
          <cell r="K49">
            <v>37053</v>
          </cell>
          <cell r="L49">
            <v>37053</v>
          </cell>
          <cell r="M49">
            <v>600000536</v>
          </cell>
          <cell r="N49">
            <v>258330</v>
          </cell>
          <cell r="O49">
            <v>36923</v>
          </cell>
          <cell r="P49">
            <v>37343</v>
          </cell>
          <cell r="Q49">
            <v>0</v>
          </cell>
          <cell r="R49">
            <v>99</v>
          </cell>
          <cell r="S49" t="str">
            <v>O'Neill,George</v>
          </cell>
          <cell r="T49" t="str">
            <v>Vodenicarov,Kveta</v>
          </cell>
          <cell r="V49">
            <v>668746</v>
          </cell>
          <cell r="W49">
            <v>668746</v>
          </cell>
          <cell r="Z49">
            <v>2000</v>
          </cell>
          <cell r="AA49">
            <v>0</v>
          </cell>
          <cell r="AB49">
            <v>37203</v>
          </cell>
          <cell r="AC49" t="str">
            <v>100% complete</v>
          </cell>
        </row>
        <row r="50">
          <cell r="A50">
            <v>1171</v>
          </cell>
          <cell r="B50" t="str">
            <v>Green</v>
          </cell>
          <cell r="C50" t="str">
            <v>Meter Reading Performance Data</v>
          </cell>
          <cell r="E50" t="str">
            <v>SMMS</v>
          </cell>
          <cell r="F50" t="str">
            <v>RECSV</v>
          </cell>
          <cell r="J50">
            <v>600000357</v>
          </cell>
          <cell r="K50">
            <v>37036</v>
          </cell>
          <cell r="L50">
            <v>37040</v>
          </cell>
          <cell r="M50">
            <v>600000524</v>
          </cell>
          <cell r="N50">
            <v>257388</v>
          </cell>
          <cell r="O50">
            <v>37041</v>
          </cell>
          <cell r="P50">
            <v>37069</v>
          </cell>
          <cell r="Q50">
            <v>0</v>
          </cell>
          <cell r="R50">
            <v>99</v>
          </cell>
          <cell r="S50" t="str">
            <v>Ladha,Nargis</v>
          </cell>
          <cell r="T50" t="str">
            <v>Poon,Alfred</v>
          </cell>
          <cell r="U50">
            <v>45000</v>
          </cell>
          <cell r="V50">
            <v>0</v>
          </cell>
          <cell r="W50">
            <v>0</v>
          </cell>
          <cell r="X50">
            <v>45000</v>
          </cell>
          <cell r="Z50">
            <v>0</v>
          </cell>
          <cell r="AA50">
            <v>0</v>
          </cell>
          <cell r="AB50">
            <v>37089</v>
          </cell>
        </row>
        <row r="51">
          <cell r="A51">
            <v>1158</v>
          </cell>
          <cell r="B51" t="str">
            <v>Green</v>
          </cell>
          <cell r="C51" t="str">
            <v>IRS Enhancements - Phase 1</v>
          </cell>
          <cell r="E51" t="str">
            <v>SMMS</v>
          </cell>
          <cell r="F51" t="str">
            <v>RECSV</v>
          </cell>
          <cell r="J51">
            <v>600000382</v>
          </cell>
          <cell r="K51">
            <v>37047</v>
          </cell>
          <cell r="L51">
            <v>37047</v>
          </cell>
          <cell r="M51">
            <v>600000526</v>
          </cell>
          <cell r="N51">
            <v>257384</v>
          </cell>
          <cell r="O51">
            <v>37041</v>
          </cell>
          <cell r="P51">
            <v>37148</v>
          </cell>
          <cell r="Q51">
            <v>1</v>
          </cell>
          <cell r="R51">
            <v>99</v>
          </cell>
          <cell r="S51" t="str">
            <v>Ladha,Nargis</v>
          </cell>
          <cell r="T51" t="str">
            <v>Ivanov, Ivaylo</v>
          </cell>
          <cell r="U51">
            <v>17140</v>
          </cell>
          <cell r="V51">
            <v>9972</v>
          </cell>
          <cell r="W51">
            <v>10000</v>
          </cell>
          <cell r="X51">
            <v>17140</v>
          </cell>
          <cell r="Y51">
            <v>12131</v>
          </cell>
          <cell r="Z51">
            <v>1000</v>
          </cell>
          <cell r="AA51">
            <v>0</v>
          </cell>
          <cell r="AB51">
            <v>37180</v>
          </cell>
        </row>
        <row r="52">
          <cell r="A52">
            <v>1214</v>
          </cell>
          <cell r="B52" t="str">
            <v>Green</v>
          </cell>
          <cell r="C52" t="str">
            <v>Rate Increase IVR</v>
          </cell>
          <cell r="E52" t="str">
            <v>Customer Relations-CSO</v>
          </cell>
          <cell r="F52" t="str">
            <v>RECSV</v>
          </cell>
          <cell r="J52">
            <v>600000358</v>
          </cell>
          <cell r="K52">
            <v>37047</v>
          </cell>
          <cell r="L52">
            <v>37048</v>
          </cell>
          <cell r="M52">
            <v>600000527</v>
          </cell>
          <cell r="N52">
            <v>257390</v>
          </cell>
          <cell r="O52">
            <v>37047</v>
          </cell>
          <cell r="P52">
            <v>37155</v>
          </cell>
          <cell r="Q52">
            <v>0</v>
          </cell>
          <cell r="R52">
            <v>99</v>
          </cell>
          <cell r="S52" t="str">
            <v>Ladha,Nargis</v>
          </cell>
          <cell r="T52" t="str">
            <v>Kowgier,Edward</v>
          </cell>
          <cell r="U52">
            <v>26652</v>
          </cell>
          <cell r="V52">
            <v>11878</v>
          </cell>
          <cell r="W52">
            <v>26652</v>
          </cell>
          <cell r="X52">
            <v>26652</v>
          </cell>
          <cell r="Y52">
            <v>11876</v>
          </cell>
          <cell r="Z52">
            <v>0</v>
          </cell>
          <cell r="AA52">
            <v>0</v>
          </cell>
          <cell r="AB52">
            <v>37180</v>
          </cell>
        </row>
        <row r="53">
          <cell r="A53">
            <v>1173</v>
          </cell>
          <cell r="C53" t="str">
            <v>Pricing Change Effective June 1, 2001</v>
          </cell>
          <cell r="E53" t="str">
            <v>Customer Relations-CSO</v>
          </cell>
          <cell r="F53" t="str">
            <v>RECSV</v>
          </cell>
          <cell r="J53">
            <v>600000168</v>
          </cell>
          <cell r="K53">
            <v>37023</v>
          </cell>
          <cell r="L53">
            <v>37027</v>
          </cell>
          <cell r="M53">
            <v>600000371</v>
          </cell>
          <cell r="N53">
            <v>251884</v>
          </cell>
          <cell r="O53">
            <v>37001</v>
          </cell>
          <cell r="P53">
            <v>37111</v>
          </cell>
          <cell r="Q53">
            <v>0</v>
          </cell>
          <cell r="S53" t="str">
            <v>Ladha,Nargis</v>
          </cell>
          <cell r="T53" t="str">
            <v>Wachtel,George</v>
          </cell>
          <cell r="U53">
            <v>71000</v>
          </cell>
          <cell r="X53">
            <v>71000</v>
          </cell>
          <cell r="AA53">
            <v>0</v>
          </cell>
          <cell r="AB53">
            <v>37180</v>
          </cell>
        </row>
        <row r="54">
          <cell r="A54">
            <v>1167</v>
          </cell>
          <cell r="B54" t="str">
            <v>Yellow</v>
          </cell>
          <cell r="C54" t="str">
            <v>VPN Service Offering</v>
          </cell>
          <cell r="E54" t="str">
            <v>ETS</v>
          </cell>
          <cell r="F54" t="str">
            <v>OM&amp;A</v>
          </cell>
          <cell r="K54">
            <v>37021</v>
          </cell>
          <cell r="L54">
            <v>37021</v>
          </cell>
          <cell r="M54" t="str">
            <v xml:space="preserve">   600000361   940000135</v>
          </cell>
          <cell r="N54" t="str">
            <v xml:space="preserve">   H250449</v>
          </cell>
          <cell r="O54">
            <v>37041</v>
          </cell>
          <cell r="P54">
            <v>37347</v>
          </cell>
          <cell r="Q54">
            <v>0</v>
          </cell>
          <cell r="R54">
            <v>80</v>
          </cell>
          <cell r="S54" t="str">
            <v>Ladha,Nargis</v>
          </cell>
          <cell r="T54" t="str">
            <v>Gilligan, Brian</v>
          </cell>
          <cell r="U54">
            <v>680000</v>
          </cell>
          <cell r="V54">
            <v>310000</v>
          </cell>
          <cell r="W54">
            <v>310000</v>
          </cell>
          <cell r="X54">
            <v>20000</v>
          </cell>
          <cell r="Y54">
            <v>150000</v>
          </cell>
          <cell r="Z54">
            <v>400000</v>
          </cell>
          <cell r="AA54">
            <v>0</v>
          </cell>
          <cell r="AB54">
            <v>37340</v>
          </cell>
        </row>
        <row r="55">
          <cell r="A55">
            <v>1208</v>
          </cell>
          <cell r="C55" t="str">
            <v>Hydro One Markets Website</v>
          </cell>
          <cell r="E55" t="str">
            <v>Hydro One Markets</v>
          </cell>
          <cell r="F55" t="str">
            <v>RECSV</v>
          </cell>
          <cell r="N55">
            <v>215136</v>
          </cell>
          <cell r="O55">
            <v>37012</v>
          </cell>
          <cell r="P55">
            <v>37046</v>
          </cell>
          <cell r="Q55">
            <v>0</v>
          </cell>
          <cell r="S55" t="str">
            <v>Welch, Vickie</v>
          </cell>
          <cell r="T55" t="str">
            <v>Welch, Vickie</v>
          </cell>
          <cell r="AA55">
            <v>0</v>
          </cell>
          <cell r="AB55">
            <v>37167</v>
          </cell>
          <cell r="AC55" t="str">
            <v>Vicki Welch is the PM and costs are charged to Chris Booth admin wo #</v>
          </cell>
        </row>
        <row r="56">
          <cell r="A56">
            <v>1203</v>
          </cell>
          <cell r="B56" t="str">
            <v>Green</v>
          </cell>
          <cell r="C56" t="str">
            <v>Hydro One Markets-Go to Market Process Modelling</v>
          </cell>
          <cell r="E56" t="str">
            <v>Hydro One Markets</v>
          </cell>
          <cell r="F56" t="str">
            <v>RECSV</v>
          </cell>
          <cell r="J56">
            <v>600000567</v>
          </cell>
          <cell r="K56">
            <v>37071</v>
          </cell>
          <cell r="L56">
            <v>37083</v>
          </cell>
          <cell r="M56">
            <v>600000568</v>
          </cell>
          <cell r="N56">
            <v>264775</v>
          </cell>
          <cell r="O56">
            <v>37046</v>
          </cell>
          <cell r="P56">
            <v>37183</v>
          </cell>
          <cell r="Q56">
            <v>0</v>
          </cell>
          <cell r="R56">
            <v>100</v>
          </cell>
          <cell r="S56" t="str">
            <v>Ladha,Nargis</v>
          </cell>
          <cell r="T56" t="str">
            <v>Jeffrey,Patti</v>
          </cell>
          <cell r="U56">
            <v>120000</v>
          </cell>
          <cell r="V56">
            <v>96091</v>
          </cell>
          <cell r="W56">
            <v>104852</v>
          </cell>
          <cell r="X56">
            <v>120000</v>
          </cell>
          <cell r="Y56">
            <v>96091</v>
          </cell>
          <cell r="Z56">
            <v>0</v>
          </cell>
          <cell r="AA56">
            <v>0</v>
          </cell>
          <cell r="AB56">
            <v>37168</v>
          </cell>
          <cell r="AC56" t="str">
            <v>was complete in July, but reported in September</v>
          </cell>
        </row>
        <row r="57">
          <cell r="A57">
            <v>1225</v>
          </cell>
          <cell r="B57" t="str">
            <v>Green</v>
          </cell>
          <cell r="C57" t="str">
            <v>Facilities Reconfiguration &amp; Additions for Clegg Road</v>
          </cell>
          <cell r="E57" t="str">
            <v>Customer Relations-CSO</v>
          </cell>
          <cell r="F57" t="str">
            <v>RECSV</v>
          </cell>
          <cell r="J57">
            <v>600000571</v>
          </cell>
          <cell r="M57">
            <v>600000572</v>
          </cell>
          <cell r="N57">
            <v>267597</v>
          </cell>
          <cell r="O57">
            <v>37069</v>
          </cell>
          <cell r="P57">
            <v>37076</v>
          </cell>
          <cell r="Q57">
            <v>0</v>
          </cell>
          <cell r="R57">
            <v>100</v>
          </cell>
          <cell r="S57" t="str">
            <v>Ladha,Nargis</v>
          </cell>
          <cell r="T57" t="str">
            <v>Milburn,Scott</v>
          </cell>
          <cell r="U57">
            <v>90500</v>
          </cell>
          <cell r="V57">
            <v>5000</v>
          </cell>
          <cell r="W57">
            <v>12000</v>
          </cell>
          <cell r="X57">
            <v>90500</v>
          </cell>
          <cell r="Z57">
            <v>5000</v>
          </cell>
          <cell r="AA57">
            <v>0</v>
          </cell>
          <cell r="AB57">
            <v>37180</v>
          </cell>
          <cell r="AC57" t="str">
            <v>not sure how billing is going to occur, email from Ron MacDonald about journal transfers, email sent to Nargis for her and Scott to work this out</v>
          </cell>
        </row>
        <row r="58">
          <cell r="A58">
            <v>1149</v>
          </cell>
          <cell r="B58" t="str">
            <v>Green</v>
          </cell>
          <cell r="C58" t="str">
            <v>Real Time Adherence Software</v>
          </cell>
          <cell r="E58" t="str">
            <v>Customer Relations-CSO</v>
          </cell>
          <cell r="F58" t="str">
            <v>RECSV</v>
          </cell>
          <cell r="J58">
            <v>600000161</v>
          </cell>
          <cell r="M58">
            <v>600000547</v>
          </cell>
          <cell r="N58">
            <v>265105</v>
          </cell>
          <cell r="P58">
            <v>37256</v>
          </cell>
          <cell r="Q58">
            <v>0</v>
          </cell>
          <cell r="R58">
            <v>100</v>
          </cell>
          <cell r="S58" t="str">
            <v>Ladha,Nargis</v>
          </cell>
          <cell r="T58" t="str">
            <v>Milburn,Scott</v>
          </cell>
          <cell r="U58">
            <v>42500</v>
          </cell>
          <cell r="V58">
            <v>39000</v>
          </cell>
          <cell r="W58">
            <v>40000</v>
          </cell>
          <cell r="X58">
            <v>42500</v>
          </cell>
          <cell r="Y58">
            <v>32000</v>
          </cell>
          <cell r="Z58">
            <v>0</v>
          </cell>
          <cell r="AA58">
            <v>0</v>
          </cell>
          <cell r="AB58">
            <v>37274</v>
          </cell>
        </row>
        <row r="59">
          <cell r="A59">
            <v>1137</v>
          </cell>
          <cell r="B59" t="str">
            <v>Green</v>
          </cell>
          <cell r="C59" t="str">
            <v>Establish Training Facilities &amp; Regions for ERP Applications</v>
          </cell>
          <cell r="E59" t="str">
            <v>ETS</v>
          </cell>
          <cell r="F59" t="str">
            <v>OM&amp;A</v>
          </cell>
          <cell r="K59">
            <v>37071</v>
          </cell>
          <cell r="L59">
            <v>37076</v>
          </cell>
          <cell r="M59">
            <v>600000558</v>
          </cell>
          <cell r="N59">
            <v>263184</v>
          </cell>
          <cell r="O59">
            <v>37046</v>
          </cell>
          <cell r="P59">
            <v>37085</v>
          </cell>
          <cell r="Q59">
            <v>0</v>
          </cell>
          <cell r="R59">
            <v>99</v>
          </cell>
          <cell r="S59" t="str">
            <v>Ladha,Nargis</v>
          </cell>
          <cell r="T59" t="str">
            <v>Parrish,Mike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37180</v>
          </cell>
        </row>
        <row r="60">
          <cell r="A60">
            <v>1198</v>
          </cell>
          <cell r="B60" t="str">
            <v>Green</v>
          </cell>
          <cell r="C60" t="str">
            <v>New Connects Estimating Tool - Phase II - Stage 2</v>
          </cell>
          <cell r="E60" t="str">
            <v>Network Services</v>
          </cell>
          <cell r="F60" t="str">
            <v>RECSV</v>
          </cell>
          <cell r="J60">
            <v>300007902</v>
          </cell>
          <cell r="M60">
            <v>600000335</v>
          </cell>
          <cell r="N60">
            <v>263206</v>
          </cell>
          <cell r="O60">
            <v>37070</v>
          </cell>
          <cell r="P60">
            <v>37161</v>
          </cell>
          <cell r="Q60">
            <v>0</v>
          </cell>
          <cell r="R60">
            <v>100</v>
          </cell>
          <cell r="S60" t="str">
            <v>Dhaliwal,David</v>
          </cell>
          <cell r="T60" t="str">
            <v>Wong, Sam</v>
          </cell>
          <cell r="U60">
            <v>28600</v>
          </cell>
          <cell r="V60">
            <v>0</v>
          </cell>
          <cell r="W60">
            <v>0</v>
          </cell>
          <cell r="X60">
            <v>28600</v>
          </cell>
          <cell r="Y60">
            <v>11506</v>
          </cell>
          <cell r="Z60">
            <v>0</v>
          </cell>
          <cell r="AA60">
            <v>0</v>
          </cell>
          <cell r="AB60">
            <v>37208</v>
          </cell>
        </row>
        <row r="61">
          <cell r="A61">
            <v>1135</v>
          </cell>
          <cell r="B61" t="str">
            <v>Yellow</v>
          </cell>
          <cell r="C61" t="str">
            <v>Skills Management Tool</v>
          </cell>
          <cell r="E61" t="str">
            <v>ETS</v>
          </cell>
          <cell r="F61" t="str">
            <v>OM&amp;A</v>
          </cell>
          <cell r="K61">
            <v>37117</v>
          </cell>
          <cell r="L61">
            <v>37118</v>
          </cell>
          <cell r="M61">
            <v>600000607</v>
          </cell>
          <cell r="N61">
            <v>271707</v>
          </cell>
          <cell r="O61">
            <v>37076</v>
          </cell>
          <cell r="P61">
            <v>37315</v>
          </cell>
          <cell r="Q61">
            <v>0</v>
          </cell>
          <cell r="R61">
            <v>30</v>
          </cell>
          <cell r="S61" t="str">
            <v>Ladha,Nargis</v>
          </cell>
          <cell r="T61" t="str">
            <v>Partridge,John</v>
          </cell>
          <cell r="U61">
            <v>78840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37354</v>
          </cell>
          <cell r="AC61" t="str">
            <v>2001-06-25 in approve so no details yet - not sure of billing type_x000D_
2001-08-15 OM&amp;A as per Glenn</v>
          </cell>
        </row>
        <row r="62">
          <cell r="A62">
            <v>1048</v>
          </cell>
          <cell r="B62" t="str">
            <v>Green</v>
          </cell>
          <cell r="C62" t="str">
            <v>Pensioner Pay Stabilization</v>
          </cell>
          <cell r="E62" t="str">
            <v>Human Resources</v>
          </cell>
          <cell r="F62" t="str">
            <v>RECSV</v>
          </cell>
          <cell r="J62" t="str">
            <v xml:space="preserve">   HR0000001</v>
          </cell>
          <cell r="L62">
            <v>37062</v>
          </cell>
          <cell r="M62">
            <v>600000546</v>
          </cell>
          <cell r="N62">
            <v>260880</v>
          </cell>
          <cell r="O62">
            <v>37046</v>
          </cell>
          <cell r="P62">
            <v>37173</v>
          </cell>
          <cell r="Q62">
            <v>1</v>
          </cell>
          <cell r="R62">
            <v>99</v>
          </cell>
          <cell r="S62" t="str">
            <v>Wright,S C</v>
          </cell>
          <cell r="T62" t="str">
            <v>Kilian, Janusz</v>
          </cell>
          <cell r="U62">
            <v>149560</v>
          </cell>
          <cell r="V62">
            <v>149.56</v>
          </cell>
          <cell r="W62">
            <v>149.57499999999999</v>
          </cell>
          <cell r="X62">
            <v>149560</v>
          </cell>
          <cell r="Y62">
            <v>149560</v>
          </cell>
          <cell r="Z62">
            <v>149.56</v>
          </cell>
          <cell r="AA62">
            <v>0</v>
          </cell>
          <cell r="AB62">
            <v>37168</v>
          </cell>
        </row>
        <row r="63">
          <cell r="A63">
            <v>1207</v>
          </cell>
          <cell r="B63" t="str">
            <v>Green</v>
          </cell>
          <cell r="C63" t="str">
            <v>Markets Scorecard Reporting</v>
          </cell>
          <cell r="E63" t="str">
            <v>ETS</v>
          </cell>
          <cell r="F63" t="str">
            <v>OM&amp;A</v>
          </cell>
          <cell r="K63">
            <v>37071</v>
          </cell>
          <cell r="L63">
            <v>37075</v>
          </cell>
          <cell r="M63">
            <v>600000559</v>
          </cell>
          <cell r="N63">
            <v>263195</v>
          </cell>
          <cell r="O63">
            <v>37046</v>
          </cell>
          <cell r="P63">
            <v>37225</v>
          </cell>
          <cell r="Q63">
            <v>1</v>
          </cell>
          <cell r="R63">
            <v>99</v>
          </cell>
          <cell r="S63" t="str">
            <v>Ladha,Nargis</v>
          </cell>
          <cell r="T63" t="str">
            <v>Harris,Jim</v>
          </cell>
          <cell r="U63">
            <v>189000</v>
          </cell>
          <cell r="V63">
            <v>230000</v>
          </cell>
          <cell r="W63">
            <v>230000</v>
          </cell>
          <cell r="X63">
            <v>189000</v>
          </cell>
          <cell r="Y63">
            <v>230000</v>
          </cell>
          <cell r="Z63">
            <v>0</v>
          </cell>
          <cell r="AA63">
            <v>0</v>
          </cell>
          <cell r="AB63">
            <v>37266</v>
          </cell>
          <cell r="AC63" t="str">
            <v>Requested additional funding of 34K during last Steering Committee meeting due to much greater/more detailed business requirements. This was approved by Chris Booth on Sept 17th 2001.  Jim Harris to send Change Reqeust form 2001-10-12</v>
          </cell>
        </row>
        <row r="64">
          <cell r="A64">
            <v>1227</v>
          </cell>
          <cell r="B64" t="str">
            <v>Green</v>
          </cell>
          <cell r="C64" t="str">
            <v>PS V8 Upgrade</v>
          </cell>
          <cell r="E64" t="str">
            <v>Human Resources</v>
          </cell>
          <cell r="F64" t="str">
            <v>RECSV</v>
          </cell>
          <cell r="K64">
            <v>37117</v>
          </cell>
          <cell r="L64">
            <v>37118</v>
          </cell>
          <cell r="M64">
            <v>600000610</v>
          </cell>
          <cell r="N64">
            <v>271712</v>
          </cell>
          <cell r="O64">
            <v>37229</v>
          </cell>
          <cell r="P64">
            <v>37560</v>
          </cell>
          <cell r="Q64">
            <v>0</v>
          </cell>
          <cell r="R64">
            <v>35</v>
          </cell>
          <cell r="S64" t="str">
            <v>Wright,S C</v>
          </cell>
          <cell r="T64" t="str">
            <v>Hirani, Mef</v>
          </cell>
          <cell r="U64">
            <v>7607000</v>
          </cell>
          <cell r="V64">
            <v>3541907</v>
          </cell>
          <cell r="W64">
            <v>3812000</v>
          </cell>
          <cell r="Z64">
            <v>7607000</v>
          </cell>
          <cell r="AA64">
            <v>0</v>
          </cell>
          <cell r="AB64">
            <v>37354</v>
          </cell>
          <cell r="AC64" t="str">
            <v>as per Susan Wright - Joanne has the client PID</v>
          </cell>
        </row>
        <row r="65">
          <cell r="A65">
            <v>1043</v>
          </cell>
          <cell r="B65" t="str">
            <v>Green</v>
          </cell>
          <cell r="C65" t="str">
            <v>Finance Data Mart</v>
          </cell>
          <cell r="E65" t="str">
            <v>Finance</v>
          </cell>
          <cell r="F65" t="str">
            <v>RECSV</v>
          </cell>
          <cell r="J65">
            <v>200000063</v>
          </cell>
          <cell r="K65">
            <v>37081</v>
          </cell>
          <cell r="L65">
            <v>37082</v>
          </cell>
          <cell r="M65">
            <v>600000563</v>
          </cell>
          <cell r="N65">
            <v>264070</v>
          </cell>
          <cell r="O65">
            <v>37075</v>
          </cell>
          <cell r="P65">
            <v>37256</v>
          </cell>
          <cell r="Q65">
            <v>0</v>
          </cell>
          <cell r="R65">
            <v>100</v>
          </cell>
          <cell r="S65" t="str">
            <v>Wright,S C</v>
          </cell>
          <cell r="T65" t="str">
            <v>Fry,Doug</v>
          </cell>
          <cell r="U65">
            <v>165000</v>
          </cell>
          <cell r="V65">
            <v>235434</v>
          </cell>
          <cell r="W65">
            <v>240000</v>
          </cell>
          <cell r="X65">
            <v>165000</v>
          </cell>
          <cell r="Y65">
            <v>235434</v>
          </cell>
          <cell r="Z65">
            <v>0</v>
          </cell>
          <cell r="AA65">
            <v>0</v>
          </cell>
          <cell r="AB65">
            <v>37266</v>
          </cell>
        </row>
        <row r="66">
          <cell r="A66">
            <v>1236</v>
          </cell>
          <cell r="B66" t="str">
            <v>Green</v>
          </cell>
          <cell r="C66" t="str">
            <v>Service Management Study</v>
          </cell>
          <cell r="E66" t="str">
            <v>ETS</v>
          </cell>
          <cell r="F66" t="str">
            <v>OM&amp;A</v>
          </cell>
          <cell r="K66">
            <v>37077</v>
          </cell>
          <cell r="M66">
            <v>600000106</v>
          </cell>
          <cell r="N66">
            <v>215412</v>
          </cell>
          <cell r="O66">
            <v>37046</v>
          </cell>
          <cell r="P66">
            <v>37154</v>
          </cell>
          <cell r="Q66">
            <v>0</v>
          </cell>
          <cell r="R66">
            <v>100</v>
          </cell>
          <cell r="S66" t="str">
            <v>Ladha,Nargis</v>
          </cell>
          <cell r="T66" t="str">
            <v>Cox, Peter</v>
          </cell>
          <cell r="V66">
            <v>131000</v>
          </cell>
          <cell r="W66">
            <v>131000</v>
          </cell>
          <cell r="Z66">
            <v>0</v>
          </cell>
          <cell r="AA66">
            <v>0</v>
          </cell>
          <cell r="AB66">
            <v>37215</v>
          </cell>
          <cell r="AC66" t="str">
            <v>no details yet, not sure of billing type, email sent to Glenn June 27 about this one</v>
          </cell>
        </row>
        <row r="67">
          <cell r="A67">
            <v>1177</v>
          </cell>
          <cell r="B67" t="str">
            <v>Yellow</v>
          </cell>
          <cell r="C67" t="str">
            <v>Land Assessment &amp; Remediation (LAR) - Enhancements</v>
          </cell>
          <cell r="E67" t="str">
            <v>Network Management</v>
          </cell>
          <cell r="F67" t="str">
            <v>RECSV</v>
          </cell>
          <cell r="J67">
            <v>200000051</v>
          </cell>
          <cell r="K67">
            <v>37075</v>
          </cell>
          <cell r="L67">
            <v>37076</v>
          </cell>
          <cell r="M67" t="str">
            <v xml:space="preserve">   600000556   940000079</v>
          </cell>
          <cell r="N67" t="str">
            <v xml:space="preserve">   H263568   324215</v>
          </cell>
          <cell r="O67">
            <v>37082</v>
          </cell>
          <cell r="P67">
            <v>37315</v>
          </cell>
          <cell r="Q67">
            <v>0</v>
          </cell>
          <cell r="R67">
            <v>88</v>
          </cell>
          <cell r="S67" t="str">
            <v>Dhaliwal,David</v>
          </cell>
          <cell r="T67" t="str">
            <v>Chan, Morgan</v>
          </cell>
          <cell r="U67">
            <v>25350</v>
          </cell>
          <cell r="V67">
            <v>21344</v>
          </cell>
          <cell r="W67">
            <v>21344</v>
          </cell>
          <cell r="X67">
            <v>25350</v>
          </cell>
          <cell r="Y67">
            <v>21334</v>
          </cell>
          <cell r="Z67">
            <v>4016</v>
          </cell>
          <cell r="AA67">
            <v>0</v>
          </cell>
          <cell r="AB67">
            <v>37337</v>
          </cell>
          <cell r="AC67" t="str">
            <v>NM number is 200000051, we have assigned a temp. 600999999 number on behalf of ETS in order to enter this contract into the order book</v>
          </cell>
        </row>
        <row r="68">
          <cell r="A68">
            <v>1168</v>
          </cell>
          <cell r="C68" t="str">
            <v>Multi-Client Functionality in CSS &amp; MR Systems</v>
          </cell>
          <cell r="E68" t="str">
            <v>Customer Relations-CSO</v>
          </cell>
          <cell r="F68" t="str">
            <v>RECSV</v>
          </cell>
          <cell r="J68">
            <v>600000383</v>
          </cell>
          <cell r="K68">
            <v>37054</v>
          </cell>
          <cell r="L68">
            <v>37054</v>
          </cell>
          <cell r="M68">
            <v>600000537</v>
          </cell>
          <cell r="N68">
            <v>258792</v>
          </cell>
          <cell r="O68">
            <v>37075</v>
          </cell>
          <cell r="Q68">
            <v>0</v>
          </cell>
          <cell r="S68" t="str">
            <v>Ladha,Nargis</v>
          </cell>
          <cell r="T68" t="str">
            <v>Libaque,Jaime</v>
          </cell>
          <cell r="U68">
            <v>470000</v>
          </cell>
          <cell r="X68">
            <v>470000</v>
          </cell>
          <cell r="AA68">
            <v>0</v>
          </cell>
          <cell r="AB68">
            <v>37167</v>
          </cell>
          <cell r="AC68" t="str">
            <v>010703-JS-This is the recoverable assessment work order.</v>
          </cell>
        </row>
        <row r="69">
          <cell r="A69">
            <v>1213</v>
          </cell>
          <cell r="B69" t="str">
            <v>Green</v>
          </cell>
          <cell r="C69" t="str">
            <v>TWE Reoccurring Cost &amp; Reporting</v>
          </cell>
          <cell r="E69" t="str">
            <v>Network Services</v>
          </cell>
          <cell r="F69" t="str">
            <v>RECSV</v>
          </cell>
          <cell r="J69">
            <v>300007902</v>
          </cell>
          <cell r="K69">
            <v>37054</v>
          </cell>
          <cell r="L69">
            <v>37057</v>
          </cell>
          <cell r="M69">
            <v>600000335</v>
          </cell>
          <cell r="N69">
            <v>251797</v>
          </cell>
          <cell r="O69">
            <v>37041</v>
          </cell>
          <cell r="P69">
            <v>37103</v>
          </cell>
          <cell r="Q69">
            <v>0</v>
          </cell>
          <cell r="R69">
            <v>100</v>
          </cell>
          <cell r="S69" t="str">
            <v>Dhaliwal,David</v>
          </cell>
          <cell r="T69" t="str">
            <v>Fry,Doug</v>
          </cell>
          <cell r="U69">
            <v>60000</v>
          </cell>
          <cell r="V69">
            <v>56000</v>
          </cell>
          <cell r="W69">
            <v>60000</v>
          </cell>
          <cell r="X69">
            <v>60000</v>
          </cell>
          <cell r="Y69">
            <v>56000</v>
          </cell>
          <cell r="Z69">
            <v>0</v>
          </cell>
          <cell r="AA69">
            <v>0</v>
          </cell>
          <cell r="AB69">
            <v>37265</v>
          </cell>
          <cell r="AC69" t="str">
            <v xml:space="preserve">Client delayed implementation until Sept month end. </v>
          </cell>
        </row>
        <row r="70">
          <cell r="A70">
            <v>1226</v>
          </cell>
          <cell r="B70" t="str">
            <v>Green</v>
          </cell>
          <cell r="C70" t="str">
            <v>PENFAX Upgrade</v>
          </cell>
          <cell r="E70" t="str">
            <v>Human Resources</v>
          </cell>
          <cell r="F70" t="str">
            <v>RECSV</v>
          </cell>
          <cell r="J70" t="str">
            <v xml:space="preserve">   HR0000001</v>
          </cell>
          <cell r="M70" t="str">
            <v xml:space="preserve">   600000560   940000085</v>
          </cell>
          <cell r="N70" t="str">
            <v xml:space="preserve">   H262088   323800</v>
          </cell>
          <cell r="O70">
            <v>37075</v>
          </cell>
          <cell r="P70">
            <v>37379</v>
          </cell>
          <cell r="Q70">
            <v>0</v>
          </cell>
          <cell r="R70">
            <v>73</v>
          </cell>
          <cell r="S70" t="str">
            <v>Wright,S C</v>
          </cell>
          <cell r="T70" t="str">
            <v>Usmani, Ashu</v>
          </cell>
          <cell r="U70">
            <v>95000</v>
          </cell>
          <cell r="V70">
            <v>51000</v>
          </cell>
          <cell r="W70">
            <v>61000</v>
          </cell>
          <cell r="X70">
            <v>53902</v>
          </cell>
          <cell r="Y70">
            <v>31000</v>
          </cell>
          <cell r="Z70">
            <v>25000</v>
          </cell>
          <cell r="AA70">
            <v>1</v>
          </cell>
          <cell r="AB70">
            <v>37337</v>
          </cell>
        </row>
        <row r="71">
          <cell r="A71">
            <v>1170</v>
          </cell>
          <cell r="C71" t="str">
            <v>Post Production Check</v>
          </cell>
          <cell r="E71" t="str">
            <v>Customer Relations-CSO</v>
          </cell>
          <cell r="F71" t="str">
            <v>RECSV</v>
          </cell>
          <cell r="J71">
            <v>600000359</v>
          </cell>
          <cell r="K71">
            <v>37055</v>
          </cell>
          <cell r="L71">
            <v>37055</v>
          </cell>
          <cell r="M71">
            <v>600000542</v>
          </cell>
          <cell r="N71">
            <v>258860</v>
          </cell>
          <cell r="O71">
            <v>37041</v>
          </cell>
          <cell r="P71">
            <v>37151</v>
          </cell>
          <cell r="Q71">
            <v>0</v>
          </cell>
          <cell r="S71" t="str">
            <v>Ladha,Nargis</v>
          </cell>
          <cell r="T71" t="str">
            <v>Wachtel,George</v>
          </cell>
          <cell r="AA71">
            <v>0</v>
          </cell>
          <cell r="AB71">
            <v>37168</v>
          </cell>
        </row>
        <row r="72">
          <cell r="A72">
            <v>1005</v>
          </cell>
          <cell r="B72" t="str">
            <v>Green</v>
          </cell>
          <cell r="C72" t="str">
            <v>M&amp;A Integration</v>
          </cell>
          <cell r="D72" t="str">
            <v>Smith Falls</v>
          </cell>
          <cell r="E72" t="str">
            <v>Corporate Development</v>
          </cell>
          <cell r="F72" t="str">
            <v>RECSV</v>
          </cell>
          <cell r="J72">
            <v>230002800</v>
          </cell>
          <cell r="K72">
            <v>37062</v>
          </cell>
          <cell r="L72">
            <v>37062</v>
          </cell>
          <cell r="M72">
            <v>600000544</v>
          </cell>
          <cell r="N72">
            <v>260501</v>
          </cell>
          <cell r="O72">
            <v>36923</v>
          </cell>
          <cell r="P72">
            <v>37343</v>
          </cell>
          <cell r="Q72">
            <v>0</v>
          </cell>
          <cell r="R72">
            <v>99</v>
          </cell>
          <cell r="S72" t="str">
            <v>O'Neill,George</v>
          </cell>
          <cell r="T72" t="str">
            <v>Vodenicarov,Kveta</v>
          </cell>
          <cell r="V72">
            <v>668746</v>
          </cell>
          <cell r="W72">
            <v>668746</v>
          </cell>
          <cell r="Z72">
            <v>2000</v>
          </cell>
          <cell r="AA72">
            <v>0</v>
          </cell>
          <cell r="AB72">
            <v>37203</v>
          </cell>
          <cell r="AC72" t="str">
            <v>100% complete</v>
          </cell>
        </row>
        <row r="73">
          <cell r="A73">
            <v>1005</v>
          </cell>
          <cell r="B73" t="str">
            <v>Green</v>
          </cell>
          <cell r="C73" t="str">
            <v>M&amp;A Integration</v>
          </cell>
          <cell r="D73" t="str">
            <v>Napanee</v>
          </cell>
          <cell r="E73" t="str">
            <v>Corporate Development</v>
          </cell>
          <cell r="F73" t="str">
            <v>RECSV</v>
          </cell>
          <cell r="J73">
            <v>230002801</v>
          </cell>
          <cell r="K73">
            <v>37062</v>
          </cell>
          <cell r="L73">
            <v>37062</v>
          </cell>
          <cell r="M73">
            <v>600000545</v>
          </cell>
          <cell r="N73">
            <v>260505</v>
          </cell>
          <cell r="O73">
            <v>36923</v>
          </cell>
          <cell r="P73">
            <v>37343</v>
          </cell>
          <cell r="Q73">
            <v>0</v>
          </cell>
          <cell r="R73">
            <v>99</v>
          </cell>
          <cell r="S73" t="str">
            <v>O'Neill,George</v>
          </cell>
          <cell r="T73" t="str">
            <v>Vodenicarov,Kveta</v>
          </cell>
          <cell r="V73">
            <v>668746</v>
          </cell>
          <cell r="W73">
            <v>668746</v>
          </cell>
          <cell r="Z73">
            <v>2000</v>
          </cell>
          <cell r="AA73">
            <v>0</v>
          </cell>
          <cell r="AB73">
            <v>37088</v>
          </cell>
          <cell r="AC73" t="str">
            <v>1% complete</v>
          </cell>
        </row>
        <row r="74">
          <cell r="A74">
            <v>1152</v>
          </cell>
          <cell r="B74" t="str">
            <v>Green</v>
          </cell>
          <cell r="C74" t="str">
            <v>NAMCIS Enhancements</v>
          </cell>
          <cell r="E74" t="str">
            <v>Network Services</v>
          </cell>
          <cell r="F74" t="str">
            <v>RECSV</v>
          </cell>
          <cell r="J74">
            <v>200000070</v>
          </cell>
          <cell r="K74">
            <v>37102</v>
          </cell>
          <cell r="L74">
            <v>37104</v>
          </cell>
          <cell r="M74">
            <v>600000588</v>
          </cell>
          <cell r="N74">
            <v>268905</v>
          </cell>
          <cell r="O74">
            <v>37046</v>
          </cell>
          <cell r="P74">
            <v>37195</v>
          </cell>
          <cell r="Q74">
            <v>0</v>
          </cell>
          <cell r="R74">
            <v>100</v>
          </cell>
          <cell r="S74" t="str">
            <v>Dhaliwal,David</v>
          </cell>
          <cell r="T74" t="str">
            <v>Fry,Doug</v>
          </cell>
          <cell r="U74">
            <v>165000</v>
          </cell>
          <cell r="V74">
            <v>160730</v>
          </cell>
          <cell r="W74">
            <v>160000</v>
          </cell>
          <cell r="X74">
            <v>165000</v>
          </cell>
          <cell r="Y74">
            <v>160730</v>
          </cell>
          <cell r="Z74">
            <v>0</v>
          </cell>
          <cell r="AA74">
            <v>0</v>
          </cell>
          <cell r="AB74">
            <v>37266</v>
          </cell>
        </row>
        <row r="75">
          <cell r="A75">
            <v>1126</v>
          </cell>
          <cell r="B75" t="str">
            <v>Red</v>
          </cell>
          <cell r="C75" t="str">
            <v>Data Mart for Supply Chain</v>
          </cell>
          <cell r="E75" t="str">
            <v>SMMS</v>
          </cell>
          <cell r="F75" t="str">
            <v>RECSV</v>
          </cell>
          <cell r="J75">
            <v>600000543</v>
          </cell>
          <cell r="K75">
            <v>37081</v>
          </cell>
          <cell r="L75">
            <v>37082</v>
          </cell>
          <cell r="M75">
            <v>600000565</v>
          </cell>
          <cell r="N75">
            <v>264424</v>
          </cell>
          <cell r="O75">
            <v>37144</v>
          </cell>
          <cell r="P75">
            <v>37287</v>
          </cell>
          <cell r="Q75">
            <v>0</v>
          </cell>
          <cell r="R75">
            <v>99</v>
          </cell>
          <cell r="S75" t="str">
            <v>Ladha,Nargis</v>
          </cell>
          <cell r="T75" t="str">
            <v>Sidhu, Manjit</v>
          </cell>
          <cell r="U75">
            <v>562100</v>
          </cell>
          <cell r="V75">
            <v>585935</v>
          </cell>
          <cell r="W75">
            <v>562100</v>
          </cell>
          <cell r="X75">
            <v>284000</v>
          </cell>
          <cell r="Y75">
            <v>542100</v>
          </cell>
          <cell r="Z75">
            <v>0</v>
          </cell>
          <cell r="AA75">
            <v>1</v>
          </cell>
          <cell r="AB75">
            <v>37321</v>
          </cell>
        </row>
        <row r="76">
          <cell r="A76">
            <v>1222</v>
          </cell>
          <cell r="B76" t="str">
            <v>Yellow</v>
          </cell>
          <cell r="C76" t="str">
            <v>SR Backlog</v>
          </cell>
          <cell r="E76" t="str">
            <v>ETS</v>
          </cell>
          <cell r="F76" t="str">
            <v>OM&amp;A</v>
          </cell>
          <cell r="K76">
            <v>37081</v>
          </cell>
          <cell r="L76">
            <v>37082</v>
          </cell>
          <cell r="M76">
            <v>600000564</v>
          </cell>
          <cell r="N76">
            <v>264069</v>
          </cell>
          <cell r="O76">
            <v>37081</v>
          </cell>
          <cell r="P76">
            <v>37120</v>
          </cell>
          <cell r="Q76">
            <v>0</v>
          </cell>
          <cell r="R76">
            <v>0</v>
          </cell>
          <cell r="S76" t="str">
            <v>Ladha,Nargis</v>
          </cell>
          <cell r="T76" t="str">
            <v>Feder, Allan</v>
          </cell>
          <cell r="U76">
            <v>166980</v>
          </cell>
          <cell r="V76">
            <v>366427</v>
          </cell>
          <cell r="W76">
            <v>0</v>
          </cell>
          <cell r="X76">
            <v>166980</v>
          </cell>
          <cell r="Y76">
            <v>257142</v>
          </cell>
          <cell r="Z76">
            <v>208696</v>
          </cell>
          <cell r="AA76">
            <v>0</v>
          </cell>
          <cell r="AB76">
            <v>37148</v>
          </cell>
        </row>
        <row r="77">
          <cell r="A77">
            <v>1228</v>
          </cell>
          <cell r="B77" t="str">
            <v>Green</v>
          </cell>
          <cell r="C77" t="str">
            <v>Server Monitoring Project (Sentry Software)</v>
          </cell>
          <cell r="E77" t="str">
            <v>ETS</v>
          </cell>
          <cell r="F77" t="str">
            <v>OM&amp;A</v>
          </cell>
          <cell r="M77">
            <v>600000127</v>
          </cell>
          <cell r="N77">
            <v>258339</v>
          </cell>
          <cell r="O77">
            <v>37083</v>
          </cell>
          <cell r="P77">
            <v>37196</v>
          </cell>
          <cell r="Q77">
            <v>0</v>
          </cell>
          <cell r="R77">
            <v>99</v>
          </cell>
          <cell r="S77" t="str">
            <v>Ladha,Nargis</v>
          </cell>
          <cell r="T77" t="str">
            <v>Runowski,  Richard</v>
          </cell>
          <cell r="U77">
            <v>738490</v>
          </cell>
          <cell r="V77">
            <v>718647</v>
          </cell>
          <cell r="W77">
            <v>738490</v>
          </cell>
          <cell r="X77">
            <v>738490</v>
          </cell>
          <cell r="Y77">
            <v>718647</v>
          </cell>
          <cell r="Z77">
            <v>19843</v>
          </cell>
          <cell r="AA77">
            <v>0</v>
          </cell>
          <cell r="AB77">
            <v>37238</v>
          </cell>
          <cell r="AC77" t="str">
            <v>151K Capital $s</v>
          </cell>
        </row>
        <row r="78">
          <cell r="A78">
            <v>1154</v>
          </cell>
          <cell r="B78" t="str">
            <v>Green</v>
          </cell>
          <cell r="C78" t="str">
            <v>Integrated Real Estate Information System (IREIS)</v>
          </cell>
          <cell r="E78" t="str">
            <v>Corporate Services</v>
          </cell>
          <cell r="F78" t="str">
            <v>RECSV</v>
          </cell>
          <cell r="J78">
            <v>200000069</v>
          </cell>
          <cell r="M78" t="str">
            <v xml:space="preserve">   940000077   600000557</v>
          </cell>
          <cell r="N78" t="str">
            <v xml:space="preserve">   H265758   324214</v>
          </cell>
          <cell r="O78">
            <v>37075</v>
          </cell>
          <cell r="P78">
            <v>37986</v>
          </cell>
          <cell r="Q78">
            <v>0</v>
          </cell>
          <cell r="R78">
            <v>30</v>
          </cell>
          <cell r="S78" t="str">
            <v>Smith,Kevin</v>
          </cell>
          <cell r="T78" t="str">
            <v>Gilligan, Brian</v>
          </cell>
          <cell r="U78">
            <v>3494000</v>
          </cell>
          <cell r="V78">
            <v>720000</v>
          </cell>
          <cell r="W78">
            <v>1060000</v>
          </cell>
          <cell r="X78">
            <v>1747000</v>
          </cell>
          <cell r="Y78">
            <v>889000</v>
          </cell>
          <cell r="Z78">
            <v>2440000</v>
          </cell>
          <cell r="AA78">
            <v>0</v>
          </cell>
          <cell r="AB78">
            <v>37337</v>
          </cell>
        </row>
        <row r="79">
          <cell r="A79">
            <v>1185</v>
          </cell>
          <cell r="B79" t="str">
            <v>Green</v>
          </cell>
          <cell r="C79" t="str">
            <v>Outage Response Management System (ORMS) Ph1</v>
          </cell>
          <cell r="E79" t="str">
            <v>Network Management</v>
          </cell>
          <cell r="F79" t="str">
            <v>RECSV</v>
          </cell>
          <cell r="J79">
            <v>220002127</v>
          </cell>
          <cell r="K79">
            <v>37076</v>
          </cell>
          <cell r="L79">
            <v>37076</v>
          </cell>
          <cell r="M79">
            <v>600000561</v>
          </cell>
          <cell r="N79">
            <v>263571</v>
          </cell>
          <cell r="O79">
            <v>37214</v>
          </cell>
          <cell r="P79">
            <v>37463</v>
          </cell>
          <cell r="Q79">
            <v>0</v>
          </cell>
          <cell r="R79">
            <v>48</v>
          </cell>
          <cell r="S79" t="str">
            <v>Dhaliwal,David</v>
          </cell>
          <cell r="T79" t="str">
            <v>Leerdam, Ed</v>
          </cell>
          <cell r="U79">
            <v>6966707</v>
          </cell>
          <cell r="V79">
            <v>2214532</v>
          </cell>
          <cell r="W79">
            <v>4204997</v>
          </cell>
          <cell r="Z79">
            <v>6169867</v>
          </cell>
          <cell r="AA79">
            <v>0</v>
          </cell>
          <cell r="AB79">
            <v>37322</v>
          </cell>
          <cell r="AC79" t="str">
            <v>OLD Client PID 200 000 075</v>
          </cell>
        </row>
        <row r="80">
          <cell r="A80">
            <v>1245</v>
          </cell>
          <cell r="C80" t="str">
            <v>External Proposal Development for Markets</v>
          </cell>
          <cell r="E80" t="str">
            <v>Hydro One Markets</v>
          </cell>
          <cell r="F80" t="str">
            <v>RECSV</v>
          </cell>
          <cell r="J80">
            <v>600000569</v>
          </cell>
          <cell r="K80">
            <v>37088</v>
          </cell>
          <cell r="M80">
            <v>600000570</v>
          </cell>
          <cell r="N80">
            <v>265989</v>
          </cell>
          <cell r="Q80">
            <v>0</v>
          </cell>
          <cell r="S80" t="str">
            <v>Ladha,Nargis</v>
          </cell>
          <cell r="AA80">
            <v>0</v>
          </cell>
          <cell r="AB80">
            <v>37154</v>
          </cell>
        </row>
        <row r="81">
          <cell r="A81">
            <v>1136</v>
          </cell>
          <cell r="B81" t="str">
            <v>Yellow</v>
          </cell>
          <cell r="C81" t="str">
            <v>E-Customer</v>
          </cell>
          <cell r="E81" t="str">
            <v>Customer Relations-CSO</v>
          </cell>
          <cell r="F81" t="str">
            <v>RECSV</v>
          </cell>
          <cell r="J81">
            <v>600000380</v>
          </cell>
          <cell r="K81">
            <v>37104</v>
          </cell>
          <cell r="L81">
            <v>37105</v>
          </cell>
          <cell r="M81">
            <v>600000589</v>
          </cell>
          <cell r="N81">
            <v>269579</v>
          </cell>
          <cell r="O81">
            <v>37104</v>
          </cell>
          <cell r="P81">
            <v>37435</v>
          </cell>
          <cell r="Q81">
            <v>0</v>
          </cell>
          <cell r="R81">
            <v>33</v>
          </cell>
          <cell r="S81" t="str">
            <v>Ladha,Nargis</v>
          </cell>
          <cell r="T81" t="str">
            <v>Lamoureux, Chris</v>
          </cell>
          <cell r="U81">
            <v>3300000</v>
          </cell>
          <cell r="V81">
            <v>1316222</v>
          </cell>
          <cell r="W81">
            <v>1316222</v>
          </cell>
          <cell r="Z81">
            <v>2020806</v>
          </cell>
          <cell r="AA81">
            <v>0</v>
          </cell>
          <cell r="AB81">
            <v>37354</v>
          </cell>
        </row>
        <row r="82">
          <cell r="A82">
            <v>1201</v>
          </cell>
          <cell r="B82" t="str">
            <v>Green</v>
          </cell>
          <cell r="C82" t="str">
            <v>Setup Blackberry Enterprise Server</v>
          </cell>
          <cell r="E82" t="str">
            <v>ETS</v>
          </cell>
          <cell r="F82" t="str">
            <v>OM&amp;A</v>
          </cell>
          <cell r="M82">
            <v>600000127</v>
          </cell>
          <cell r="N82">
            <v>266243</v>
          </cell>
          <cell r="O82">
            <v>37072</v>
          </cell>
          <cell r="P82">
            <v>37225</v>
          </cell>
          <cell r="Q82">
            <v>0</v>
          </cell>
          <cell r="R82">
            <v>100</v>
          </cell>
          <cell r="S82" t="str">
            <v>Ladha,Nargis</v>
          </cell>
          <cell r="T82" t="str">
            <v>Dhaliwal,Inderpreet</v>
          </cell>
          <cell r="U82">
            <v>29000</v>
          </cell>
          <cell r="V82">
            <v>13941.49</v>
          </cell>
          <cell r="W82">
            <v>0</v>
          </cell>
          <cell r="X82">
            <v>29000</v>
          </cell>
          <cell r="Y82">
            <v>13941</v>
          </cell>
          <cell r="Z82">
            <v>25365.15</v>
          </cell>
          <cell r="AA82">
            <v>0</v>
          </cell>
          <cell r="AB82">
            <v>37274</v>
          </cell>
        </row>
        <row r="83">
          <cell r="A83">
            <v>1174</v>
          </cell>
          <cell r="B83" t="str">
            <v>Green</v>
          </cell>
          <cell r="C83" t="str">
            <v>e-MarketPlace</v>
          </cell>
          <cell r="E83" t="str">
            <v>SMMS</v>
          </cell>
          <cell r="F83" t="str">
            <v>RECSV</v>
          </cell>
          <cell r="J83">
            <v>600000599</v>
          </cell>
          <cell r="K83">
            <v>37112</v>
          </cell>
          <cell r="L83">
            <v>37112</v>
          </cell>
          <cell r="M83" t="str">
            <v xml:space="preserve">   600000597   940000073</v>
          </cell>
          <cell r="N83" t="str">
            <v xml:space="preserve">   H270670   H270674   323558</v>
          </cell>
          <cell r="O83">
            <v>37109</v>
          </cell>
          <cell r="P83">
            <v>37246</v>
          </cell>
          <cell r="Q83">
            <v>0</v>
          </cell>
          <cell r="R83">
            <v>100</v>
          </cell>
          <cell r="S83" t="str">
            <v>Ladha,Nargis</v>
          </cell>
          <cell r="T83" t="str">
            <v>Iordanous,Hermes</v>
          </cell>
          <cell r="U83">
            <v>5716000</v>
          </cell>
          <cell r="V83">
            <v>3988500</v>
          </cell>
          <cell r="W83">
            <v>3988500</v>
          </cell>
          <cell r="X83">
            <v>1778000</v>
          </cell>
          <cell r="Z83">
            <v>0</v>
          </cell>
          <cell r="AA83">
            <v>0</v>
          </cell>
          <cell r="AB83">
            <v>37337</v>
          </cell>
        </row>
        <row r="84">
          <cell r="A84">
            <v>1251</v>
          </cell>
          <cell r="C84" t="str">
            <v>External Web Site for HODS Documents for use by Great Lakes Power</v>
          </cell>
          <cell r="E84" t="str">
            <v>Network Services</v>
          </cell>
          <cell r="F84" t="str">
            <v>RECSV</v>
          </cell>
          <cell r="J84">
            <v>300008772</v>
          </cell>
          <cell r="K84">
            <v>37110</v>
          </cell>
          <cell r="L84">
            <v>37110</v>
          </cell>
          <cell r="M84">
            <v>600000591</v>
          </cell>
          <cell r="N84">
            <v>290368</v>
          </cell>
          <cell r="Q84">
            <v>0</v>
          </cell>
          <cell r="S84" t="str">
            <v>Dhaliwal,David</v>
          </cell>
          <cell r="T84" t="str">
            <v>Grybas,Edward</v>
          </cell>
          <cell r="U84">
            <v>7300</v>
          </cell>
          <cell r="AA84">
            <v>0</v>
          </cell>
          <cell r="AB84">
            <v>37204</v>
          </cell>
        </row>
        <row r="85">
          <cell r="A85">
            <v>1169</v>
          </cell>
          <cell r="B85" t="str">
            <v>Yellow</v>
          </cell>
          <cell r="C85" t="str">
            <v>Electronic Forms/Database to Record Safety/Environment Incidents</v>
          </cell>
          <cell r="E85" t="str">
            <v>Network Services</v>
          </cell>
          <cell r="F85" t="str">
            <v>RECSV</v>
          </cell>
          <cell r="J85">
            <v>300008779</v>
          </cell>
          <cell r="K85">
            <v>37113</v>
          </cell>
          <cell r="L85">
            <v>37116</v>
          </cell>
          <cell r="M85">
            <v>600000600</v>
          </cell>
          <cell r="N85">
            <v>270859</v>
          </cell>
          <cell r="O85">
            <v>37104</v>
          </cell>
          <cell r="P85">
            <v>37271</v>
          </cell>
          <cell r="Q85">
            <v>0</v>
          </cell>
          <cell r="R85">
            <v>0</v>
          </cell>
          <cell r="S85" t="str">
            <v>Dhaliwal,David</v>
          </cell>
          <cell r="T85" t="str">
            <v>Adiga, Panna</v>
          </cell>
          <cell r="U85">
            <v>86000</v>
          </cell>
          <cell r="V85">
            <v>0</v>
          </cell>
          <cell r="W85">
            <v>0</v>
          </cell>
          <cell r="X85">
            <v>86000</v>
          </cell>
          <cell r="Z85">
            <v>0</v>
          </cell>
          <cell r="AA85">
            <v>0</v>
          </cell>
          <cell r="AB85">
            <v>37354</v>
          </cell>
        </row>
        <row r="86">
          <cell r="A86">
            <v>1209</v>
          </cell>
          <cell r="B86" t="str">
            <v>Green</v>
          </cell>
          <cell r="C86" t="str">
            <v>CSS Extract OEB SQI Processing</v>
          </cell>
          <cell r="E86" t="str">
            <v>Regulatory &amp; Govt Affairs</v>
          </cell>
          <cell r="F86" t="str">
            <v>RECSV</v>
          </cell>
          <cell r="J86">
            <v>200000185</v>
          </cell>
          <cell r="K86">
            <v>37120</v>
          </cell>
          <cell r="L86">
            <v>37123</v>
          </cell>
          <cell r="M86" t="str">
            <v xml:space="preserve">   600000730   940000143</v>
          </cell>
          <cell r="N86" t="str">
            <v xml:space="preserve">   H320678   327173   327142</v>
          </cell>
          <cell r="O86">
            <v>37120</v>
          </cell>
          <cell r="P86">
            <v>37391</v>
          </cell>
          <cell r="Q86">
            <v>0</v>
          </cell>
          <cell r="R86">
            <v>23</v>
          </cell>
          <cell r="S86" t="str">
            <v>Smith,Kevin</v>
          </cell>
          <cell r="T86" t="str">
            <v>Harris,Jim</v>
          </cell>
          <cell r="U86">
            <v>285000</v>
          </cell>
          <cell r="V86">
            <v>67703</v>
          </cell>
          <cell r="W86">
            <v>0</v>
          </cell>
          <cell r="X86">
            <v>188314</v>
          </cell>
          <cell r="Y86">
            <v>67703</v>
          </cell>
          <cell r="Z86">
            <v>217296</v>
          </cell>
          <cell r="AA86">
            <v>0</v>
          </cell>
          <cell r="AB86">
            <v>37341</v>
          </cell>
          <cell r="AC86" t="str">
            <v>200000078, OLD CLient PID_x000D_
600000620, OLD ETS PID_x000D_
279416 OlD W.O</v>
          </cell>
        </row>
        <row r="87">
          <cell r="A87">
            <v>1005</v>
          </cell>
          <cell r="B87" t="str">
            <v>Green</v>
          </cell>
          <cell r="C87" t="str">
            <v>M&amp;A Integration</v>
          </cell>
          <cell r="D87" t="str">
            <v>North Grenville</v>
          </cell>
          <cell r="E87" t="str">
            <v>Corporate Development</v>
          </cell>
          <cell r="F87" t="str">
            <v>RECSV</v>
          </cell>
          <cell r="J87">
            <v>230002808</v>
          </cell>
          <cell r="K87">
            <v>37123</v>
          </cell>
          <cell r="L87">
            <v>37124</v>
          </cell>
          <cell r="M87">
            <v>600000616</v>
          </cell>
          <cell r="N87">
            <v>272478</v>
          </cell>
          <cell r="O87">
            <v>36923</v>
          </cell>
          <cell r="P87">
            <v>37343</v>
          </cell>
          <cell r="Q87">
            <v>0</v>
          </cell>
          <cell r="R87">
            <v>99</v>
          </cell>
          <cell r="S87" t="str">
            <v>O'Neill,George</v>
          </cell>
          <cell r="T87" t="str">
            <v>Vodenicarov,Kveta</v>
          </cell>
          <cell r="V87">
            <v>668746</v>
          </cell>
          <cell r="W87">
            <v>668746</v>
          </cell>
          <cell r="Z87">
            <v>2000</v>
          </cell>
          <cell r="AA87">
            <v>0</v>
          </cell>
          <cell r="AB87">
            <v>37203</v>
          </cell>
          <cell r="AC87" t="str">
            <v>1% complete</v>
          </cell>
        </row>
        <row r="88">
          <cell r="A88">
            <v>1005</v>
          </cell>
          <cell r="B88" t="str">
            <v>Green</v>
          </cell>
          <cell r="C88" t="str">
            <v>M&amp;A Integration</v>
          </cell>
          <cell r="D88" t="str">
            <v>Brockville</v>
          </cell>
          <cell r="E88" t="str">
            <v>Corporate Development</v>
          </cell>
          <cell r="F88" t="str">
            <v>RECSV</v>
          </cell>
          <cell r="J88">
            <v>230002807</v>
          </cell>
          <cell r="K88">
            <v>37123</v>
          </cell>
          <cell r="L88">
            <v>37123</v>
          </cell>
          <cell r="M88">
            <v>600000617</v>
          </cell>
          <cell r="N88">
            <v>272533</v>
          </cell>
          <cell r="O88">
            <v>36923</v>
          </cell>
          <cell r="P88">
            <v>37343</v>
          </cell>
          <cell r="Q88">
            <v>0</v>
          </cell>
          <cell r="R88">
            <v>99</v>
          </cell>
          <cell r="S88" t="str">
            <v>O'Neill,George</v>
          </cell>
          <cell r="T88" t="str">
            <v>Vodenicarov,Kveta</v>
          </cell>
          <cell r="V88">
            <v>668746</v>
          </cell>
          <cell r="W88">
            <v>668746</v>
          </cell>
          <cell r="Z88">
            <v>2000</v>
          </cell>
          <cell r="AA88">
            <v>0</v>
          </cell>
          <cell r="AB88">
            <v>37203</v>
          </cell>
          <cell r="AC88" t="str">
            <v>20% Complete</v>
          </cell>
        </row>
        <row r="89">
          <cell r="A89">
            <v>1229</v>
          </cell>
          <cell r="B89" t="str">
            <v>Green</v>
          </cell>
          <cell r="C89" t="str">
            <v>Data Mart Warehouse Methodology</v>
          </cell>
          <cell r="E89" t="str">
            <v>ETS</v>
          </cell>
          <cell r="F89" t="str">
            <v>OM&amp;A</v>
          </cell>
          <cell r="K89">
            <v>37127</v>
          </cell>
          <cell r="L89">
            <v>37127</v>
          </cell>
          <cell r="M89">
            <v>600000622</v>
          </cell>
          <cell r="N89">
            <v>273664</v>
          </cell>
          <cell r="O89">
            <v>37127</v>
          </cell>
          <cell r="P89">
            <v>37214</v>
          </cell>
          <cell r="Q89">
            <v>0</v>
          </cell>
          <cell r="R89">
            <v>100</v>
          </cell>
          <cell r="S89" t="str">
            <v>Ladha,Nargis</v>
          </cell>
          <cell r="T89" t="str">
            <v>Sidhu, Manjit</v>
          </cell>
          <cell r="V89">
            <v>35500</v>
          </cell>
          <cell r="W89">
            <v>40000</v>
          </cell>
          <cell r="Z89">
            <v>0</v>
          </cell>
          <cell r="AA89">
            <v>0</v>
          </cell>
          <cell r="AB89">
            <v>37202</v>
          </cell>
        </row>
        <row r="90">
          <cell r="A90">
            <v>1005</v>
          </cell>
          <cell r="B90" t="str">
            <v>Green</v>
          </cell>
          <cell r="C90" t="str">
            <v>M&amp;A Integration</v>
          </cell>
          <cell r="D90" t="str">
            <v>Prince Edward County</v>
          </cell>
          <cell r="E90" t="str">
            <v>Corporate Development</v>
          </cell>
          <cell r="F90" t="str">
            <v>RECSV</v>
          </cell>
          <cell r="J90">
            <v>230002809</v>
          </cell>
          <cell r="K90">
            <v>37138</v>
          </cell>
          <cell r="L90">
            <v>37138</v>
          </cell>
          <cell r="M90">
            <v>600000629</v>
          </cell>
          <cell r="N90">
            <v>275560</v>
          </cell>
          <cell r="O90">
            <v>36923</v>
          </cell>
          <cell r="P90">
            <v>37343</v>
          </cell>
          <cell r="Q90">
            <v>0</v>
          </cell>
          <cell r="R90">
            <v>99</v>
          </cell>
          <cell r="S90" t="str">
            <v>O'Neill,George</v>
          </cell>
          <cell r="T90" t="str">
            <v>Vodenicarov,Kveta</v>
          </cell>
          <cell r="V90">
            <v>668746</v>
          </cell>
          <cell r="W90">
            <v>668746</v>
          </cell>
          <cell r="Z90">
            <v>2000</v>
          </cell>
          <cell r="AA90">
            <v>0</v>
          </cell>
          <cell r="AB90">
            <v>37203</v>
          </cell>
          <cell r="AC90" t="str">
            <v>20% complete</v>
          </cell>
        </row>
        <row r="91">
          <cell r="A91">
            <v>1165</v>
          </cell>
          <cell r="B91" t="str">
            <v>Green</v>
          </cell>
          <cell r="C91" t="str">
            <v>Fleet Management Web Site</v>
          </cell>
          <cell r="E91" t="str">
            <v>Network Services</v>
          </cell>
          <cell r="F91" t="str">
            <v>RECSV</v>
          </cell>
          <cell r="I91">
            <v>37167</v>
          </cell>
          <cell r="J91" t="str">
            <v xml:space="preserve">   ADMIN2008</v>
          </cell>
          <cell r="K91">
            <v>37167</v>
          </cell>
          <cell r="L91">
            <v>37168</v>
          </cell>
          <cell r="M91">
            <v>600000647</v>
          </cell>
          <cell r="N91">
            <v>282446</v>
          </cell>
          <cell r="O91">
            <v>37138</v>
          </cell>
          <cell r="P91">
            <v>37239</v>
          </cell>
          <cell r="Q91">
            <v>0</v>
          </cell>
          <cell r="R91">
            <v>0</v>
          </cell>
          <cell r="S91" t="str">
            <v>Dhaliwal,David</v>
          </cell>
          <cell r="T91" t="str">
            <v>Pachkine, Ilya</v>
          </cell>
          <cell r="U91">
            <v>26770</v>
          </cell>
          <cell r="V91">
            <v>0</v>
          </cell>
          <cell r="W91">
            <v>0</v>
          </cell>
          <cell r="X91">
            <v>26770</v>
          </cell>
          <cell r="Z91">
            <v>0</v>
          </cell>
          <cell r="AA91">
            <v>0</v>
          </cell>
          <cell r="AB91">
            <v>37182</v>
          </cell>
        </row>
        <row r="92">
          <cell r="A92">
            <v>1180</v>
          </cell>
          <cell r="B92" t="str">
            <v>Yellow</v>
          </cell>
          <cell r="C92" t="str">
            <v>PWU Incentive Plan 2001</v>
          </cell>
          <cell r="E92" t="str">
            <v>Human Resources</v>
          </cell>
          <cell r="F92" t="str">
            <v>RECSV</v>
          </cell>
          <cell r="J92" t="str">
            <v xml:space="preserve">   HR0000003</v>
          </cell>
          <cell r="M92">
            <v>600000642</v>
          </cell>
          <cell r="N92">
            <v>281016</v>
          </cell>
          <cell r="O92">
            <v>37165</v>
          </cell>
          <cell r="P92">
            <v>37287</v>
          </cell>
          <cell r="Q92">
            <v>0</v>
          </cell>
          <cell r="R92">
            <v>95</v>
          </cell>
          <cell r="S92" t="str">
            <v>Wright,S C</v>
          </cell>
          <cell r="T92" t="str">
            <v>Habib, Zul</v>
          </cell>
          <cell r="U92">
            <v>32000</v>
          </cell>
          <cell r="V92">
            <v>20220</v>
          </cell>
          <cell r="W92">
            <v>20220</v>
          </cell>
          <cell r="X92">
            <v>32000</v>
          </cell>
          <cell r="Y92">
            <v>24060</v>
          </cell>
          <cell r="Z92">
            <v>15000</v>
          </cell>
          <cell r="AA92">
            <v>0</v>
          </cell>
          <cell r="AB92">
            <v>37287</v>
          </cell>
          <cell r="AC92" t="str">
            <v>Budget adjusted to exclude Business Costs per PM (Closed Report)</v>
          </cell>
        </row>
        <row r="93">
          <cell r="A93">
            <v>1182</v>
          </cell>
          <cell r="B93" t="str">
            <v>Yellow</v>
          </cell>
          <cell r="C93" t="str">
            <v>Society Incentive Plan 2001</v>
          </cell>
          <cell r="E93" t="str">
            <v>Human Resources</v>
          </cell>
          <cell r="F93" t="str">
            <v>RECSV</v>
          </cell>
          <cell r="J93" t="str">
            <v xml:space="preserve">   HR0000003</v>
          </cell>
          <cell r="M93">
            <v>600000643</v>
          </cell>
          <cell r="N93">
            <v>280956</v>
          </cell>
          <cell r="O93">
            <v>37165</v>
          </cell>
          <cell r="P93">
            <v>36922</v>
          </cell>
          <cell r="Q93">
            <v>0</v>
          </cell>
          <cell r="R93">
            <v>95</v>
          </cell>
          <cell r="S93" t="str">
            <v>Wright,S C</v>
          </cell>
          <cell r="T93" t="str">
            <v>Habib, Zul</v>
          </cell>
          <cell r="U93">
            <v>23000</v>
          </cell>
          <cell r="V93">
            <v>10100</v>
          </cell>
          <cell r="W93">
            <v>10100</v>
          </cell>
          <cell r="X93">
            <v>23000</v>
          </cell>
          <cell r="Y93">
            <v>18060</v>
          </cell>
          <cell r="Z93">
            <v>16000</v>
          </cell>
          <cell r="AA93">
            <v>0</v>
          </cell>
          <cell r="AB93">
            <v>37287</v>
          </cell>
          <cell r="AC93" t="str">
            <v>Budget adjusted to exclude Business Costs per PM Close Report</v>
          </cell>
        </row>
        <row r="94">
          <cell r="A94">
            <v>1122</v>
          </cell>
          <cell r="B94" t="str">
            <v>Green</v>
          </cell>
          <cell r="C94" t="str">
            <v>Demand Forecasting (Foretell) - Collaborative Planning</v>
          </cell>
          <cell r="E94" t="str">
            <v>SMMS</v>
          </cell>
          <cell r="F94" t="str">
            <v>RECSV</v>
          </cell>
          <cell r="J94">
            <v>600000596</v>
          </cell>
          <cell r="K94">
            <v>37097</v>
          </cell>
          <cell r="L94">
            <v>37098</v>
          </cell>
          <cell r="M94">
            <v>600000576</v>
          </cell>
          <cell r="N94">
            <v>268048</v>
          </cell>
          <cell r="O94">
            <v>37097</v>
          </cell>
          <cell r="P94">
            <v>37164</v>
          </cell>
          <cell r="Q94">
            <v>0</v>
          </cell>
          <cell r="R94">
            <v>65</v>
          </cell>
          <cell r="S94" t="str">
            <v>Ladha,Nargis</v>
          </cell>
          <cell r="T94" t="str">
            <v>Chari, Ravi</v>
          </cell>
          <cell r="U94">
            <v>20284</v>
          </cell>
          <cell r="V94">
            <v>12595</v>
          </cell>
          <cell r="W94">
            <v>14960</v>
          </cell>
          <cell r="X94">
            <v>20284</v>
          </cell>
          <cell r="Y94">
            <v>12595</v>
          </cell>
          <cell r="Z94">
            <v>4199</v>
          </cell>
          <cell r="AA94">
            <v>0</v>
          </cell>
          <cell r="AB94">
            <v>37186</v>
          </cell>
        </row>
        <row r="95">
          <cell r="A95">
            <v>1068</v>
          </cell>
          <cell r="B95" t="str">
            <v>Green</v>
          </cell>
          <cell r="C95" t="str">
            <v>(B&amp;RP&amp;R) - Port from MS Access to Oracle</v>
          </cell>
          <cell r="E95" t="str">
            <v>Network Management</v>
          </cell>
          <cell r="F95" t="str">
            <v>RECSV</v>
          </cell>
          <cell r="H95">
            <v>37147</v>
          </cell>
          <cell r="I95">
            <v>37175</v>
          </cell>
          <cell r="J95">
            <v>200000040</v>
          </cell>
          <cell r="K95">
            <v>37111</v>
          </cell>
          <cell r="L95">
            <v>37111</v>
          </cell>
          <cell r="M95">
            <v>600000595</v>
          </cell>
          <cell r="N95">
            <v>278065</v>
          </cell>
          <cell r="Q95">
            <v>0</v>
          </cell>
          <cell r="R95">
            <v>100</v>
          </cell>
          <cell r="S95" t="str">
            <v>Dhaliwal,David</v>
          </cell>
          <cell r="T95" t="str">
            <v>Wong, Sam</v>
          </cell>
          <cell r="U95">
            <v>48000</v>
          </cell>
          <cell r="V95">
            <v>19492</v>
          </cell>
          <cell r="W95">
            <v>0</v>
          </cell>
          <cell r="X95">
            <v>48000</v>
          </cell>
          <cell r="Y95">
            <v>17852</v>
          </cell>
          <cell r="Z95">
            <v>0</v>
          </cell>
          <cell r="AA95">
            <v>0</v>
          </cell>
          <cell r="AB95">
            <v>37274</v>
          </cell>
        </row>
        <row r="96">
          <cell r="A96">
            <v>1204</v>
          </cell>
          <cell r="B96" t="str">
            <v>Green</v>
          </cell>
          <cell r="C96" t="str">
            <v>DOMC Fax Software Solution</v>
          </cell>
          <cell r="E96" t="str">
            <v>Network Services</v>
          </cell>
          <cell r="F96" t="str">
            <v>RECSV</v>
          </cell>
          <cell r="H96">
            <v>37147</v>
          </cell>
          <cell r="I96">
            <v>37187</v>
          </cell>
          <cell r="J96">
            <v>210004478</v>
          </cell>
          <cell r="K96">
            <v>37147</v>
          </cell>
          <cell r="L96">
            <v>37151</v>
          </cell>
          <cell r="M96">
            <v>600000635</v>
          </cell>
          <cell r="N96">
            <v>278214</v>
          </cell>
          <cell r="P96">
            <v>37286</v>
          </cell>
          <cell r="Q96">
            <v>1</v>
          </cell>
          <cell r="R96">
            <v>99</v>
          </cell>
          <cell r="S96" t="str">
            <v>Dhaliwal,David</v>
          </cell>
          <cell r="T96" t="str">
            <v>Dhaliwal,Inderpreet</v>
          </cell>
          <cell r="V96">
            <v>0</v>
          </cell>
          <cell r="W96">
            <v>0</v>
          </cell>
          <cell r="Z96">
            <v>0</v>
          </cell>
          <cell r="AA96">
            <v>0</v>
          </cell>
          <cell r="AB96">
            <v>37272</v>
          </cell>
          <cell r="AC96" t="str">
            <v xml:space="preserve">CC 4183 </v>
          </cell>
        </row>
        <row r="97">
          <cell r="A97">
            <v>1160</v>
          </cell>
          <cell r="B97" t="str">
            <v>Green</v>
          </cell>
          <cell r="C97" t="str">
            <v>PassPort External Billing - Tool Rental</v>
          </cell>
          <cell r="E97" t="str">
            <v>Network Services</v>
          </cell>
          <cell r="F97" t="str">
            <v>RECSV</v>
          </cell>
          <cell r="J97">
            <v>300008130</v>
          </cell>
          <cell r="K97">
            <v>37152</v>
          </cell>
          <cell r="L97">
            <v>37152</v>
          </cell>
          <cell r="M97">
            <v>600000636</v>
          </cell>
          <cell r="N97">
            <v>279047</v>
          </cell>
          <cell r="O97">
            <v>37164</v>
          </cell>
          <cell r="P97">
            <v>37245</v>
          </cell>
          <cell r="Q97">
            <v>0</v>
          </cell>
          <cell r="R97">
            <v>100</v>
          </cell>
          <cell r="S97" t="str">
            <v>Dhaliwal,David</v>
          </cell>
          <cell r="T97" t="str">
            <v>Fry,Doug</v>
          </cell>
          <cell r="U97">
            <v>48000</v>
          </cell>
          <cell r="V97">
            <v>41445</v>
          </cell>
          <cell r="W97">
            <v>44000</v>
          </cell>
          <cell r="X97">
            <v>48000</v>
          </cell>
          <cell r="Y97">
            <v>41445</v>
          </cell>
          <cell r="Z97">
            <v>0</v>
          </cell>
          <cell r="AA97">
            <v>0</v>
          </cell>
          <cell r="AB97">
            <v>37266</v>
          </cell>
        </row>
        <row r="98">
          <cell r="A98">
            <v>1216</v>
          </cell>
          <cell r="B98" t="str">
            <v>Green</v>
          </cell>
          <cell r="C98" t="str">
            <v>Fixed Assets Aging Reports</v>
          </cell>
          <cell r="E98" t="str">
            <v>Finance</v>
          </cell>
          <cell r="F98" t="str">
            <v>RECSV</v>
          </cell>
          <cell r="J98">
            <v>200000083</v>
          </cell>
          <cell r="K98">
            <v>37145</v>
          </cell>
          <cell r="L98">
            <v>37145</v>
          </cell>
          <cell r="M98">
            <v>600000632</v>
          </cell>
          <cell r="N98">
            <v>279169</v>
          </cell>
          <cell r="O98">
            <v>37138</v>
          </cell>
          <cell r="P98">
            <v>37232</v>
          </cell>
          <cell r="Q98">
            <v>0</v>
          </cell>
          <cell r="R98">
            <v>100</v>
          </cell>
          <cell r="S98" t="str">
            <v>Wright,S C</v>
          </cell>
          <cell r="T98" t="str">
            <v>Lai, David</v>
          </cell>
          <cell r="U98">
            <v>19000</v>
          </cell>
          <cell r="V98">
            <v>10425</v>
          </cell>
          <cell r="W98">
            <v>0</v>
          </cell>
          <cell r="Y98">
            <v>11000</v>
          </cell>
          <cell r="Z98">
            <v>0</v>
          </cell>
          <cell r="AA98">
            <v>0</v>
          </cell>
          <cell r="AB98">
            <v>37302</v>
          </cell>
          <cell r="AC98" t="str">
            <v xml:space="preserve">-2001-09-18 This SR was originally set up under the Finance/Pay work program, PID 600000525.  </v>
          </cell>
        </row>
        <row r="99">
          <cell r="A99">
            <v>1217</v>
          </cell>
          <cell r="B99" t="str">
            <v>Green</v>
          </cell>
          <cell r="C99" t="str">
            <v>Aging &amp; Collection Reports</v>
          </cell>
          <cell r="E99" t="str">
            <v>Finance</v>
          </cell>
          <cell r="F99" t="str">
            <v>RECSV</v>
          </cell>
          <cell r="J99">
            <v>200000083</v>
          </cell>
          <cell r="K99">
            <v>37145</v>
          </cell>
          <cell r="L99">
            <v>37145</v>
          </cell>
          <cell r="M99" t="str">
            <v xml:space="preserve">   940000154   600000740</v>
          </cell>
          <cell r="N99" t="str">
            <v xml:space="preserve">   325058   H325101</v>
          </cell>
          <cell r="O99">
            <v>37315</v>
          </cell>
          <cell r="P99">
            <v>37377</v>
          </cell>
          <cell r="Q99">
            <v>0</v>
          </cell>
          <cell r="R99">
            <v>5</v>
          </cell>
          <cell r="S99" t="str">
            <v>Wright,S C</v>
          </cell>
          <cell r="T99" t="str">
            <v>Greuber, Nevena</v>
          </cell>
          <cell r="U99">
            <v>26000</v>
          </cell>
          <cell r="V99">
            <v>1500</v>
          </cell>
          <cell r="W99">
            <v>0</v>
          </cell>
          <cell r="Z99">
            <v>0</v>
          </cell>
          <cell r="AA99">
            <v>0</v>
          </cell>
          <cell r="AB99">
            <v>37354</v>
          </cell>
        </row>
        <row r="100">
          <cell r="A100">
            <v>1220</v>
          </cell>
          <cell r="B100" t="str">
            <v>Green</v>
          </cell>
          <cell r="C100" t="str">
            <v>Depreciation Forecast Report</v>
          </cell>
          <cell r="E100" t="str">
            <v>Finance</v>
          </cell>
          <cell r="F100" t="str">
            <v>RECSV</v>
          </cell>
          <cell r="J100">
            <v>200000083</v>
          </cell>
          <cell r="K100">
            <v>37145</v>
          </cell>
          <cell r="L100">
            <v>37145</v>
          </cell>
          <cell r="M100">
            <v>600000632</v>
          </cell>
          <cell r="N100">
            <v>279171</v>
          </cell>
          <cell r="O100">
            <v>37138</v>
          </cell>
          <cell r="P100">
            <v>37293</v>
          </cell>
          <cell r="Q100">
            <v>0</v>
          </cell>
          <cell r="R100">
            <v>100</v>
          </cell>
          <cell r="S100" t="str">
            <v>Wright,S C</v>
          </cell>
          <cell r="T100" t="str">
            <v>Greuber, Nevena</v>
          </cell>
          <cell r="U100">
            <v>29000</v>
          </cell>
          <cell r="V100">
            <v>13912.5</v>
          </cell>
          <cell r="W100">
            <v>0</v>
          </cell>
          <cell r="Z100">
            <v>0</v>
          </cell>
          <cell r="AA100">
            <v>0</v>
          </cell>
          <cell r="AB100">
            <v>37326</v>
          </cell>
          <cell r="AC100" t="str">
            <v xml:space="preserve">2001-09-18 This SR was originally set up under the Finance/Pay work program, PID 600000525.  </v>
          </cell>
        </row>
        <row r="101">
          <cell r="A101">
            <v>1238</v>
          </cell>
          <cell r="B101" t="str">
            <v>Green</v>
          </cell>
          <cell r="C101" t="str">
            <v>Daily Exception Reports</v>
          </cell>
          <cell r="E101" t="str">
            <v>Finance</v>
          </cell>
          <cell r="F101" t="str">
            <v>RECSV</v>
          </cell>
          <cell r="J101">
            <v>200000083</v>
          </cell>
          <cell r="K101">
            <v>37145</v>
          </cell>
          <cell r="L101">
            <v>37145</v>
          </cell>
          <cell r="M101">
            <v>600000632</v>
          </cell>
          <cell r="N101">
            <v>278779</v>
          </cell>
          <cell r="O101">
            <v>37138</v>
          </cell>
          <cell r="P101">
            <v>37315</v>
          </cell>
          <cell r="Q101">
            <v>1</v>
          </cell>
          <cell r="R101">
            <v>98</v>
          </cell>
          <cell r="S101" t="str">
            <v>Wright,S C</v>
          </cell>
          <cell r="T101" t="str">
            <v>Kilian, Janusz</v>
          </cell>
          <cell r="U101">
            <v>35000</v>
          </cell>
          <cell r="V101">
            <v>32702.5</v>
          </cell>
          <cell r="W101">
            <v>33000</v>
          </cell>
          <cell r="X101">
            <v>35000</v>
          </cell>
          <cell r="Y101">
            <v>32482</v>
          </cell>
          <cell r="Z101">
            <v>0</v>
          </cell>
          <cell r="AA101">
            <v>0</v>
          </cell>
          <cell r="AB101">
            <v>37298</v>
          </cell>
          <cell r="AC101" t="str">
            <v xml:space="preserve">2001-09-18 This SR was originally set up under the Finance/Pay work program, PID 600000525.  </v>
          </cell>
        </row>
        <row r="102">
          <cell r="A102">
            <v>1264</v>
          </cell>
          <cell r="B102" t="str">
            <v>Green</v>
          </cell>
          <cell r="C102" t="str">
            <v>BEA Project</v>
          </cell>
          <cell r="E102" t="str">
            <v>ETS</v>
          </cell>
          <cell r="F102" t="str">
            <v>OM&amp;A</v>
          </cell>
          <cell r="M102">
            <v>600000127</v>
          </cell>
          <cell r="N102">
            <v>272248</v>
          </cell>
          <cell r="O102">
            <v>37014</v>
          </cell>
          <cell r="P102">
            <v>37343</v>
          </cell>
          <cell r="Q102">
            <v>2</v>
          </cell>
          <cell r="R102">
            <v>100</v>
          </cell>
          <cell r="T102" t="str">
            <v>MacGregor, Nora</v>
          </cell>
          <cell r="U102">
            <v>600000</v>
          </cell>
          <cell r="V102">
            <v>500000</v>
          </cell>
          <cell r="W102">
            <v>600000</v>
          </cell>
          <cell r="X102">
            <v>600000</v>
          </cell>
          <cell r="Y102">
            <v>320000</v>
          </cell>
          <cell r="Z102">
            <v>600000</v>
          </cell>
          <cell r="AA102">
            <v>1</v>
          </cell>
          <cell r="AB102">
            <v>37319</v>
          </cell>
        </row>
        <row r="103">
          <cell r="A103">
            <v>1199</v>
          </cell>
          <cell r="B103" t="str">
            <v>Green</v>
          </cell>
          <cell r="C103" t="str">
            <v>PeopleSoft Asset Management Interface</v>
          </cell>
          <cell r="E103" t="str">
            <v>Finance</v>
          </cell>
          <cell r="F103" t="str">
            <v>RECSV</v>
          </cell>
          <cell r="J103">
            <v>200000083</v>
          </cell>
          <cell r="K103">
            <v>37145</v>
          </cell>
          <cell r="L103">
            <v>37145</v>
          </cell>
          <cell r="M103">
            <v>600000632</v>
          </cell>
          <cell r="N103">
            <v>279168</v>
          </cell>
          <cell r="O103">
            <v>37138</v>
          </cell>
          <cell r="P103">
            <v>37231</v>
          </cell>
          <cell r="Q103">
            <v>0</v>
          </cell>
          <cell r="R103">
            <v>96</v>
          </cell>
          <cell r="S103" t="str">
            <v>Wright,S C</v>
          </cell>
          <cell r="T103" t="str">
            <v>Brandt, Wolf</v>
          </cell>
          <cell r="U103">
            <v>175000</v>
          </cell>
          <cell r="V103">
            <v>165000</v>
          </cell>
          <cell r="W103">
            <v>165000</v>
          </cell>
          <cell r="X103">
            <v>175000</v>
          </cell>
          <cell r="Y103">
            <v>165000</v>
          </cell>
          <cell r="Z103">
            <v>10000</v>
          </cell>
          <cell r="AA103">
            <v>0</v>
          </cell>
          <cell r="AB103">
            <v>37265</v>
          </cell>
          <cell r="AC103" t="str">
            <v xml:space="preserve">2001-09-18 This SR was originally set up under the Finance/Pay work program, PID 600000525.  </v>
          </cell>
        </row>
        <row r="104">
          <cell r="A104">
            <v>1230</v>
          </cell>
          <cell r="B104" t="str">
            <v>Green</v>
          </cell>
          <cell r="C104" t="str">
            <v>Meter Reading Route Optimization</v>
          </cell>
          <cell r="E104" t="str">
            <v>SMMS</v>
          </cell>
          <cell r="F104" t="str">
            <v>RECSV</v>
          </cell>
          <cell r="J104">
            <v>600000637</v>
          </cell>
          <cell r="K104">
            <v>37097</v>
          </cell>
          <cell r="L104">
            <v>37098</v>
          </cell>
          <cell r="M104">
            <v>600000573</v>
          </cell>
          <cell r="N104">
            <v>268042</v>
          </cell>
          <cell r="Q104">
            <v>0</v>
          </cell>
          <cell r="R104">
            <v>0</v>
          </cell>
          <cell r="S104" t="str">
            <v>Ladha,Nargis</v>
          </cell>
          <cell r="T104" t="str">
            <v>Prybys, Leslie</v>
          </cell>
          <cell r="V104">
            <v>38400</v>
          </cell>
          <cell r="W104">
            <v>38400</v>
          </cell>
          <cell r="Z104">
            <v>96000</v>
          </cell>
          <cell r="AA104">
            <v>0</v>
          </cell>
          <cell r="AB104">
            <v>37186</v>
          </cell>
        </row>
        <row r="105">
          <cell r="A105">
            <v>1189</v>
          </cell>
          <cell r="B105" t="str">
            <v>Green</v>
          </cell>
          <cell r="C105" t="str">
            <v>Charity Campaign Tool Redevelopment</v>
          </cell>
          <cell r="E105" t="str">
            <v>Corporate Affairs</v>
          </cell>
          <cell r="F105" t="str">
            <v>RECSV</v>
          </cell>
          <cell r="J105">
            <v>200000080</v>
          </cell>
          <cell r="K105">
            <v>37134</v>
          </cell>
          <cell r="L105">
            <v>37138</v>
          </cell>
          <cell r="M105">
            <v>600000628</v>
          </cell>
          <cell r="N105">
            <v>275556</v>
          </cell>
          <cell r="O105">
            <v>37138</v>
          </cell>
          <cell r="P105">
            <v>37175</v>
          </cell>
          <cell r="Q105">
            <v>0</v>
          </cell>
          <cell r="R105">
            <v>70</v>
          </cell>
          <cell r="S105" t="str">
            <v>Smith,Kevin</v>
          </cell>
          <cell r="T105" t="str">
            <v>Wiles, Jeannette</v>
          </cell>
          <cell r="U105">
            <v>28380</v>
          </cell>
          <cell r="V105">
            <v>7215</v>
          </cell>
          <cell r="W105">
            <v>15000</v>
          </cell>
          <cell r="X105">
            <v>28380</v>
          </cell>
          <cell r="Y105">
            <v>15000</v>
          </cell>
          <cell r="Z105">
            <v>10000</v>
          </cell>
          <cell r="AA105">
            <v>0</v>
          </cell>
          <cell r="AB105">
            <v>37215</v>
          </cell>
        </row>
        <row r="106">
          <cell r="A106">
            <v>1227</v>
          </cell>
          <cell r="B106" t="str">
            <v>Green</v>
          </cell>
          <cell r="C106" t="str">
            <v>PS V8 Upgrade</v>
          </cell>
          <cell r="E106" t="str">
            <v>Human Resources</v>
          </cell>
          <cell r="F106" t="str">
            <v>RECSV</v>
          </cell>
          <cell r="J106">
            <v>200000039</v>
          </cell>
          <cell r="K106">
            <v>37117</v>
          </cell>
          <cell r="L106">
            <v>37118</v>
          </cell>
          <cell r="M106" t="str">
            <v xml:space="preserve">   600000594   940000086</v>
          </cell>
          <cell r="N106" t="str">
            <v xml:space="preserve">   H299417   H299418   H299411   H299415   323825</v>
          </cell>
          <cell r="O106">
            <v>37229</v>
          </cell>
          <cell r="P106">
            <v>37560</v>
          </cell>
          <cell r="Q106">
            <v>0</v>
          </cell>
          <cell r="R106">
            <v>35</v>
          </cell>
          <cell r="S106" t="str">
            <v>Wright,S C</v>
          </cell>
          <cell r="T106" t="str">
            <v>Hirani, Mef</v>
          </cell>
          <cell r="U106">
            <v>7607000</v>
          </cell>
          <cell r="V106">
            <v>3541907</v>
          </cell>
          <cell r="W106">
            <v>3812000</v>
          </cell>
          <cell r="X106">
            <v>6244969</v>
          </cell>
          <cell r="Z106">
            <v>7607000</v>
          </cell>
          <cell r="AA106">
            <v>0</v>
          </cell>
          <cell r="AB106">
            <v>37337</v>
          </cell>
          <cell r="AC106" t="str">
            <v>270663, 270666, 270664, Old W.O</v>
          </cell>
        </row>
        <row r="107">
          <cell r="A107">
            <v>1202</v>
          </cell>
          <cell r="B107" t="str">
            <v>Green</v>
          </cell>
          <cell r="C107" t="str">
            <v>Society Performance Pay</v>
          </cell>
          <cell r="E107" t="str">
            <v>Human Resources</v>
          </cell>
          <cell r="F107" t="str">
            <v>OM&amp;A</v>
          </cell>
          <cell r="M107">
            <v>600000525</v>
          </cell>
          <cell r="N107">
            <v>265436</v>
          </cell>
          <cell r="Q107">
            <v>0</v>
          </cell>
          <cell r="R107">
            <v>100</v>
          </cell>
          <cell r="S107" t="str">
            <v>Wright,S C</v>
          </cell>
          <cell r="T107" t="str">
            <v>Lai, David</v>
          </cell>
          <cell r="V107">
            <v>36000</v>
          </cell>
          <cell r="W107">
            <v>36000</v>
          </cell>
          <cell r="Y107">
            <v>34000</v>
          </cell>
          <cell r="Z107">
            <v>0</v>
          </cell>
          <cell r="AA107">
            <v>0</v>
          </cell>
          <cell r="AB107">
            <v>37266</v>
          </cell>
          <cell r="AC107" t="str">
            <v>Set up as OM&amp;A within the Finance Work program, but will convert to RECSV</v>
          </cell>
        </row>
        <row r="108">
          <cell r="A108">
            <v>1199</v>
          </cell>
          <cell r="B108" t="str">
            <v>Green</v>
          </cell>
          <cell r="C108" t="str">
            <v>PeopleSoft Asset Management Interface</v>
          </cell>
          <cell r="E108" t="str">
            <v>Finance</v>
          </cell>
          <cell r="F108" t="str">
            <v>RECSV</v>
          </cell>
          <cell r="J108">
            <v>200000083</v>
          </cell>
          <cell r="M108">
            <v>600000632</v>
          </cell>
          <cell r="N108">
            <v>279166</v>
          </cell>
          <cell r="O108">
            <v>37138</v>
          </cell>
          <cell r="P108">
            <v>37231</v>
          </cell>
          <cell r="Q108">
            <v>0</v>
          </cell>
          <cell r="R108">
            <v>96</v>
          </cell>
          <cell r="S108" t="str">
            <v>Wright,S C</v>
          </cell>
          <cell r="T108" t="str">
            <v>Brandt, Wolf</v>
          </cell>
          <cell r="V108">
            <v>165000</v>
          </cell>
          <cell r="W108">
            <v>165000</v>
          </cell>
          <cell r="Z108">
            <v>10000</v>
          </cell>
          <cell r="AA108">
            <v>0</v>
          </cell>
          <cell r="AB108">
            <v>37167</v>
          </cell>
        </row>
        <row r="109">
          <cell r="A109">
            <v>1246</v>
          </cell>
          <cell r="C109" t="str">
            <v>October 01, 2001 Price Change</v>
          </cell>
          <cell r="E109" t="str">
            <v>Customer Relations-CSO</v>
          </cell>
          <cell r="F109" t="str">
            <v>RECSV</v>
          </cell>
          <cell r="J109">
            <v>600000586</v>
          </cell>
          <cell r="M109">
            <v>600000577</v>
          </cell>
          <cell r="N109">
            <v>281390</v>
          </cell>
          <cell r="Q109">
            <v>0</v>
          </cell>
          <cell r="S109" t="str">
            <v>Ladha,Nargis</v>
          </cell>
          <cell r="T109" t="str">
            <v>Wachtel,George</v>
          </cell>
          <cell r="AA109">
            <v>0</v>
          </cell>
          <cell r="AB109">
            <v>37167</v>
          </cell>
        </row>
        <row r="110">
          <cell r="A110">
            <v>187242</v>
          </cell>
          <cell r="B110" t="str">
            <v>Green</v>
          </cell>
          <cell r="C110" t="str">
            <v>Phone Book</v>
          </cell>
          <cell r="E110" t="str">
            <v>Human Resources</v>
          </cell>
          <cell r="F110" t="str">
            <v>RECSV</v>
          </cell>
          <cell r="J110" t="str">
            <v xml:space="preserve">   HR0000003</v>
          </cell>
          <cell r="M110">
            <v>600000145</v>
          </cell>
          <cell r="N110">
            <v>232148</v>
          </cell>
          <cell r="O110">
            <v>36744</v>
          </cell>
          <cell r="P110">
            <v>37018</v>
          </cell>
          <cell r="Q110">
            <v>0</v>
          </cell>
          <cell r="R110">
            <v>99</v>
          </cell>
          <cell r="S110" t="str">
            <v>Wright,S C</v>
          </cell>
          <cell r="T110" t="str">
            <v>Moretto,Veena</v>
          </cell>
          <cell r="U110">
            <v>10000</v>
          </cell>
          <cell r="V110">
            <v>3052</v>
          </cell>
          <cell r="W110">
            <v>10000</v>
          </cell>
          <cell r="X110">
            <v>10000</v>
          </cell>
          <cell r="Y110">
            <v>3052</v>
          </cell>
          <cell r="Z110">
            <v>0</v>
          </cell>
          <cell r="AA110">
            <v>0</v>
          </cell>
          <cell r="AB110">
            <v>37167</v>
          </cell>
          <cell r="AC110" t="str">
            <v>Reported as complete 2001-09-26</v>
          </cell>
        </row>
        <row r="111">
          <cell r="A111">
            <v>1289</v>
          </cell>
          <cell r="B111" t="str">
            <v>Green</v>
          </cell>
          <cell r="C111" t="str">
            <v>SR1289 - Electronic Bill Presentment and Payment (EBPP)</v>
          </cell>
          <cell r="E111" t="str">
            <v>Customer Relations-CSO</v>
          </cell>
          <cell r="F111" t="str">
            <v>RECSV</v>
          </cell>
          <cell r="J111">
            <v>600000639</v>
          </cell>
          <cell r="K111">
            <v>37159</v>
          </cell>
          <cell r="L111">
            <v>37159</v>
          </cell>
          <cell r="M111" t="str">
            <v xml:space="preserve">   600000641   940000074</v>
          </cell>
          <cell r="N111" t="str">
            <v xml:space="preserve">   H307903   323567</v>
          </cell>
          <cell r="O111">
            <v>37138</v>
          </cell>
          <cell r="P111">
            <v>37437</v>
          </cell>
          <cell r="Q111">
            <v>0</v>
          </cell>
          <cell r="R111">
            <v>12</v>
          </cell>
          <cell r="S111" t="str">
            <v>Ladha,Nargis</v>
          </cell>
          <cell r="T111" t="str">
            <v>Lamoureux, Chris</v>
          </cell>
          <cell r="U111">
            <v>1400000</v>
          </cell>
          <cell r="V111">
            <v>410432</v>
          </cell>
          <cell r="W111">
            <v>410432</v>
          </cell>
          <cell r="X111">
            <v>899638</v>
          </cell>
          <cell r="Z111">
            <v>1022568</v>
          </cell>
          <cell r="AA111">
            <v>0</v>
          </cell>
          <cell r="AB111">
            <v>37337</v>
          </cell>
        </row>
        <row r="112">
          <cell r="A112">
            <v>1256</v>
          </cell>
          <cell r="B112" t="str">
            <v>Green</v>
          </cell>
          <cell r="C112" t="str">
            <v>HOM Sales and Approval Process Implementation</v>
          </cell>
          <cell r="E112" t="str">
            <v>Hydro One Markets</v>
          </cell>
          <cell r="F112" t="str">
            <v>RECSV</v>
          </cell>
          <cell r="H112">
            <v>37155</v>
          </cell>
          <cell r="I112">
            <v>37165</v>
          </cell>
          <cell r="J112">
            <v>600000638</v>
          </cell>
          <cell r="M112">
            <v>600000609</v>
          </cell>
          <cell r="N112">
            <v>281449</v>
          </cell>
          <cell r="O112">
            <v>37155</v>
          </cell>
          <cell r="P112">
            <v>37190</v>
          </cell>
          <cell r="Q112">
            <v>0</v>
          </cell>
          <cell r="R112">
            <v>60</v>
          </cell>
          <cell r="S112" t="str">
            <v>Ladha,Nargis</v>
          </cell>
          <cell r="T112" t="str">
            <v>Jeffrey,Patti</v>
          </cell>
          <cell r="U112">
            <v>71633</v>
          </cell>
          <cell r="V112">
            <v>37455</v>
          </cell>
          <cell r="W112">
            <v>41580</v>
          </cell>
          <cell r="X112">
            <v>71633</v>
          </cell>
          <cell r="Y112">
            <v>37455</v>
          </cell>
          <cell r="Z112">
            <v>30012</v>
          </cell>
          <cell r="AA112">
            <v>0</v>
          </cell>
          <cell r="AB112">
            <v>37173</v>
          </cell>
        </row>
        <row r="113">
          <cell r="A113">
            <v>1296</v>
          </cell>
          <cell r="B113" t="str">
            <v>Green</v>
          </cell>
          <cell r="C113" t="str">
            <v>SR1296 - EBT Exchange Implementation at HOB</v>
          </cell>
          <cell r="E113" t="str">
            <v>Hydro One Markets</v>
          </cell>
          <cell r="F113" t="str">
            <v>RECSV</v>
          </cell>
          <cell r="J113">
            <v>600000662</v>
          </cell>
          <cell r="K113">
            <v>37167</v>
          </cell>
          <cell r="L113">
            <v>37168</v>
          </cell>
          <cell r="M113" t="str">
            <v xml:space="preserve">   600000663   940000145</v>
          </cell>
          <cell r="N113" t="str">
            <v xml:space="preserve">   H287976   H287977   324211</v>
          </cell>
          <cell r="P113">
            <v>37287</v>
          </cell>
          <cell r="Q113">
            <v>0</v>
          </cell>
          <cell r="R113">
            <v>95</v>
          </cell>
          <cell r="S113" t="str">
            <v>O'Neill,George</v>
          </cell>
          <cell r="T113" t="str">
            <v>Zhu, Jing</v>
          </cell>
          <cell r="U113">
            <v>90000</v>
          </cell>
          <cell r="V113">
            <v>50000</v>
          </cell>
          <cell r="W113">
            <v>80000</v>
          </cell>
          <cell r="X113">
            <v>90000</v>
          </cell>
          <cell r="Y113">
            <v>50000</v>
          </cell>
          <cell r="Z113">
            <v>90000</v>
          </cell>
          <cell r="AA113">
            <v>0</v>
          </cell>
          <cell r="AB113">
            <v>37337</v>
          </cell>
          <cell r="AC113" t="str">
            <v>This is an external Client - thus Billing will be done through manual invoices_x000D_
600000646 to be closed once reversals are made; 284007, 286083 SAA</v>
          </cell>
        </row>
        <row r="114">
          <cell r="A114">
            <v>1302</v>
          </cell>
          <cell r="C114" t="str">
            <v>SR1302 - OHE Trillium Project</v>
          </cell>
          <cell r="E114" t="str">
            <v>Hydro One Markets</v>
          </cell>
          <cell r="F114" t="str">
            <v>RECSV</v>
          </cell>
          <cell r="I114">
            <v>37233</v>
          </cell>
          <cell r="J114">
            <v>520000013</v>
          </cell>
          <cell r="M114" t="str">
            <v xml:space="preserve">   600000673   940000083</v>
          </cell>
          <cell r="N114" t="str">
            <v xml:space="preserve">   H291676   323761</v>
          </cell>
          <cell r="O114">
            <v>37138</v>
          </cell>
          <cell r="P114">
            <v>37346</v>
          </cell>
          <cell r="Q114">
            <v>0</v>
          </cell>
          <cell r="S114" t="str">
            <v>O'Neill,George</v>
          </cell>
          <cell r="T114" t="str">
            <v>Skof, Mark</v>
          </cell>
          <cell r="U114">
            <v>8800000</v>
          </cell>
          <cell r="X114">
            <v>7578772</v>
          </cell>
          <cell r="AA114">
            <v>0</v>
          </cell>
          <cell r="AB114">
            <v>37337</v>
          </cell>
          <cell r="AC114" t="str">
            <v>Submitted 2001-10-04, been in Fulfill since Sept? - Client PID TBD_x000D_
2001-11-14 WO 264777 will be closed, and a new WO will be created</v>
          </cell>
        </row>
        <row r="115">
          <cell r="A115">
            <v>1010</v>
          </cell>
          <cell r="C115" t="str">
            <v>Automatically update Budget Billing Amounts</v>
          </cell>
          <cell r="E115" t="str">
            <v>Customer Relations-CSO</v>
          </cell>
          <cell r="F115" t="str">
            <v>RECSV</v>
          </cell>
          <cell r="G115">
            <v>37173</v>
          </cell>
          <cell r="H115">
            <v>37173</v>
          </cell>
          <cell r="I115">
            <v>37173</v>
          </cell>
          <cell r="J115">
            <v>600000159</v>
          </cell>
          <cell r="K115">
            <v>37179</v>
          </cell>
          <cell r="L115">
            <v>37180</v>
          </cell>
          <cell r="M115">
            <v>600000611</v>
          </cell>
          <cell r="N115">
            <v>271736</v>
          </cell>
          <cell r="Q115">
            <v>0</v>
          </cell>
          <cell r="S115" t="str">
            <v>Ladha,Nargis</v>
          </cell>
          <cell r="AA115">
            <v>0</v>
          </cell>
          <cell r="AB115">
            <v>37175</v>
          </cell>
        </row>
        <row r="116">
          <cell r="A116">
            <v>1133</v>
          </cell>
          <cell r="C116" t="str">
            <v>Call Monitoring/Call Distribution Replacement System</v>
          </cell>
          <cell r="E116" t="str">
            <v>Customer Relations-CSO</v>
          </cell>
          <cell r="F116" t="str">
            <v>RECSV</v>
          </cell>
          <cell r="I116">
            <v>37173</v>
          </cell>
          <cell r="J116">
            <v>600000160</v>
          </cell>
          <cell r="K116">
            <v>37174</v>
          </cell>
          <cell r="L116">
            <v>37174</v>
          </cell>
          <cell r="M116">
            <v>600000648</v>
          </cell>
          <cell r="N116">
            <v>283582</v>
          </cell>
          <cell r="O116">
            <v>37138</v>
          </cell>
          <cell r="P116">
            <v>37256</v>
          </cell>
          <cell r="Q116">
            <v>0</v>
          </cell>
          <cell r="S116" t="str">
            <v>Ladha,Nargis</v>
          </cell>
          <cell r="T116" t="str">
            <v>Baron,David</v>
          </cell>
          <cell r="AA116">
            <v>0</v>
          </cell>
          <cell r="AB116">
            <v>37193</v>
          </cell>
          <cell r="AC116" t="str">
            <v>Assessment (Sept) was charged to OM&amp;A WO - need to be moved to RECSV WO</v>
          </cell>
        </row>
        <row r="117">
          <cell r="A117">
            <v>1263</v>
          </cell>
          <cell r="B117" t="str">
            <v>Green</v>
          </cell>
          <cell r="C117" t="str">
            <v>Enterprise Backup &amp; Recovery Project</v>
          </cell>
          <cell r="E117" t="str">
            <v>ETS</v>
          </cell>
          <cell r="F117" t="str">
            <v>OM&amp;A</v>
          </cell>
          <cell r="M117">
            <v>600000127</v>
          </cell>
          <cell r="N117">
            <v>272247</v>
          </cell>
          <cell r="O117">
            <v>37036</v>
          </cell>
          <cell r="P117">
            <v>37372</v>
          </cell>
          <cell r="Q117">
            <v>2</v>
          </cell>
          <cell r="R117">
            <v>95</v>
          </cell>
          <cell r="T117" t="str">
            <v>Bartlett, Roy</v>
          </cell>
          <cell r="U117">
            <v>415805</v>
          </cell>
          <cell r="V117">
            <v>0</v>
          </cell>
          <cell r="W117">
            <v>0</v>
          </cell>
          <cell r="Z117">
            <v>0</v>
          </cell>
          <cell r="AA117">
            <v>1</v>
          </cell>
          <cell r="AB117">
            <v>37321</v>
          </cell>
        </row>
        <row r="118">
          <cell r="A118">
            <v>1242</v>
          </cell>
          <cell r="C118" t="str">
            <v>Strategic Spares Inventory Optimization</v>
          </cell>
          <cell r="E118" t="str">
            <v>Network Management</v>
          </cell>
          <cell r="F118" t="str">
            <v>RECSV</v>
          </cell>
          <cell r="H118">
            <v>37153</v>
          </cell>
          <cell r="K118">
            <v>37097</v>
          </cell>
          <cell r="L118">
            <v>37098</v>
          </cell>
          <cell r="M118">
            <v>600000584</v>
          </cell>
          <cell r="N118">
            <v>268068</v>
          </cell>
          <cell r="Q118">
            <v>0</v>
          </cell>
          <cell r="S118" t="str">
            <v>Dhaliwal,David</v>
          </cell>
          <cell r="T118" t="str">
            <v>Chari, Ravi</v>
          </cell>
          <cell r="AA118">
            <v>0</v>
          </cell>
          <cell r="AB118">
            <v>37244</v>
          </cell>
          <cell r="AC118" t="str">
            <v>2001-12-17 There is OM&amp;A PID 600000699 and W.O299436 and everthing has been journaled from RECSV PID to OM&amp;A pid as per Glenn</v>
          </cell>
        </row>
        <row r="119">
          <cell r="A119">
            <v>1268</v>
          </cell>
          <cell r="B119" t="str">
            <v>Green</v>
          </cell>
          <cell r="C119" t="str">
            <v>Operational Technology Architecture</v>
          </cell>
          <cell r="E119" t="str">
            <v>ETS</v>
          </cell>
          <cell r="F119" t="str">
            <v>OM&amp;A</v>
          </cell>
          <cell r="M119">
            <v>600000127</v>
          </cell>
          <cell r="N119">
            <v>272255</v>
          </cell>
          <cell r="O119">
            <v>37075</v>
          </cell>
          <cell r="P119">
            <v>37344</v>
          </cell>
          <cell r="Q119">
            <v>1</v>
          </cell>
          <cell r="R119">
            <v>78</v>
          </cell>
          <cell r="T119" t="str">
            <v>Bartlett, Roy</v>
          </cell>
          <cell r="U119">
            <v>487750</v>
          </cell>
          <cell r="V119">
            <v>378812</v>
          </cell>
          <cell r="W119">
            <v>378812</v>
          </cell>
          <cell r="Z119">
            <v>35000</v>
          </cell>
          <cell r="AA119">
            <v>1</v>
          </cell>
          <cell r="AB119">
            <v>37322</v>
          </cell>
        </row>
        <row r="120">
          <cell r="A120">
            <v>1273</v>
          </cell>
          <cell r="B120" t="str">
            <v>Green</v>
          </cell>
          <cell r="C120" t="str">
            <v>ERO-SENS System Implementation</v>
          </cell>
          <cell r="E120" t="str">
            <v>Network Services</v>
          </cell>
          <cell r="F120" t="str">
            <v>RECSV</v>
          </cell>
          <cell r="M120">
            <v>600000624</v>
          </cell>
          <cell r="N120">
            <v>274225</v>
          </cell>
          <cell r="O120">
            <v>37130</v>
          </cell>
          <cell r="P120">
            <v>37164</v>
          </cell>
          <cell r="Q120">
            <v>0</v>
          </cell>
          <cell r="R120">
            <v>99</v>
          </cell>
          <cell r="S120" t="str">
            <v>Dhaliwal,David</v>
          </cell>
          <cell r="T120" t="str">
            <v>Srinivasan, Srini</v>
          </cell>
          <cell r="V120">
            <v>4000</v>
          </cell>
          <cell r="W120">
            <v>16000</v>
          </cell>
          <cell r="Z120">
            <v>0</v>
          </cell>
          <cell r="AA120">
            <v>0</v>
          </cell>
          <cell r="AB120">
            <v>37244</v>
          </cell>
          <cell r="AC120" t="str">
            <v>2001-12-17 There is OM&amp;A PID 600000700 and W.O299437 and everthing has been journaled from RECSV PID to OM&amp;A pid as per Glenn</v>
          </cell>
        </row>
        <row r="121">
          <cell r="A121">
            <v>1019</v>
          </cell>
          <cell r="C121" t="str">
            <v>Customer DataMart</v>
          </cell>
          <cell r="E121" t="str">
            <v>Customer Relations-CSO</v>
          </cell>
          <cell r="F121" t="str">
            <v>RECSV</v>
          </cell>
          <cell r="G121">
            <v>37162</v>
          </cell>
          <cell r="K121">
            <v>37123</v>
          </cell>
          <cell r="L121">
            <v>37123</v>
          </cell>
          <cell r="M121">
            <v>600000619</v>
          </cell>
          <cell r="N121">
            <v>272657</v>
          </cell>
          <cell r="Q121">
            <v>0</v>
          </cell>
          <cell r="S121" t="str">
            <v>Ladha,Nargis</v>
          </cell>
          <cell r="T121" t="str">
            <v>Sidhu, Manjit</v>
          </cell>
          <cell r="AA121">
            <v>0</v>
          </cell>
          <cell r="AB121">
            <v>37228</v>
          </cell>
          <cell r="AC121" t="str">
            <v>As per Glen, This SR is on HOLD as of 2001-11-26</v>
          </cell>
        </row>
        <row r="122">
          <cell r="A122">
            <v>1254</v>
          </cell>
          <cell r="B122" t="str">
            <v>Green</v>
          </cell>
          <cell r="C122" t="str">
            <v>Contact/Customer Management Tool</v>
          </cell>
          <cell r="E122" t="str">
            <v>Network Services</v>
          </cell>
          <cell r="F122" t="str">
            <v>RECSV</v>
          </cell>
          <cell r="H122">
            <v>37175</v>
          </cell>
          <cell r="K122">
            <v>37116</v>
          </cell>
          <cell r="L122">
            <v>37116</v>
          </cell>
          <cell r="M122">
            <v>600000601</v>
          </cell>
          <cell r="N122">
            <v>283585</v>
          </cell>
          <cell r="O122">
            <v>37138</v>
          </cell>
          <cell r="P122">
            <v>37287</v>
          </cell>
          <cell r="Q122">
            <v>1</v>
          </cell>
          <cell r="R122">
            <v>100</v>
          </cell>
          <cell r="S122" t="str">
            <v>Dhaliwal,David</v>
          </cell>
          <cell r="T122" t="str">
            <v>Chow, Stephen</v>
          </cell>
          <cell r="U122">
            <v>51000</v>
          </cell>
          <cell r="V122">
            <v>21994</v>
          </cell>
          <cell r="W122">
            <v>22000</v>
          </cell>
          <cell r="X122">
            <v>51000</v>
          </cell>
          <cell r="Y122">
            <v>28900</v>
          </cell>
          <cell r="Z122">
            <v>0</v>
          </cell>
          <cell r="AA122">
            <v>0</v>
          </cell>
          <cell r="AB122">
            <v>37320</v>
          </cell>
          <cell r="AC122" t="str">
            <v>2001-12-17 There is OM&amp;A PID 600000697 and W.O299435 and everthing has been journaled from RECSV PID to OM&amp;A pid as per Glenn</v>
          </cell>
        </row>
        <row r="123">
          <cell r="A123">
            <v>1287</v>
          </cell>
          <cell r="B123" t="str">
            <v>Green</v>
          </cell>
          <cell r="C123" t="str">
            <v>CSS Extract C1638MIP Monthly to Weekly</v>
          </cell>
          <cell r="E123" t="str">
            <v>Regulatory &amp; Govt Affairs</v>
          </cell>
          <cell r="F123" t="str">
            <v>RECSV</v>
          </cell>
          <cell r="I123">
            <v>37159</v>
          </cell>
          <cell r="J123">
            <v>200000091</v>
          </cell>
          <cell r="K123">
            <v>37159</v>
          </cell>
          <cell r="L123">
            <v>37161</v>
          </cell>
          <cell r="M123">
            <v>600000640</v>
          </cell>
          <cell r="N123">
            <v>283697</v>
          </cell>
          <cell r="O123">
            <v>37159</v>
          </cell>
          <cell r="P123">
            <v>37176</v>
          </cell>
          <cell r="Q123">
            <v>0</v>
          </cell>
          <cell r="R123">
            <v>100</v>
          </cell>
          <cell r="S123" t="str">
            <v>Smith,Kevin</v>
          </cell>
          <cell r="T123" t="str">
            <v>Wachtel,George</v>
          </cell>
          <cell r="V123">
            <v>4100</v>
          </cell>
          <cell r="W123">
            <v>4100</v>
          </cell>
          <cell r="Z123">
            <v>0</v>
          </cell>
          <cell r="AA123">
            <v>0</v>
          </cell>
          <cell r="AB123">
            <v>37203</v>
          </cell>
        </row>
        <row r="124">
          <cell r="A124">
            <v>1269</v>
          </cell>
          <cell r="B124" t="str">
            <v>Green</v>
          </cell>
          <cell r="C124" t="str">
            <v>Database Rights</v>
          </cell>
          <cell r="E124" t="str">
            <v>ETS</v>
          </cell>
          <cell r="F124" t="str">
            <v>OM&amp;A</v>
          </cell>
          <cell r="M124">
            <v>600000127</v>
          </cell>
          <cell r="N124">
            <v>272256</v>
          </cell>
          <cell r="O124">
            <v>37075</v>
          </cell>
          <cell r="P124">
            <v>37299</v>
          </cell>
          <cell r="Q124">
            <v>0</v>
          </cell>
          <cell r="R124">
            <v>100</v>
          </cell>
          <cell r="T124" t="str">
            <v>Hasoulas, Paul</v>
          </cell>
          <cell r="U124">
            <v>28000</v>
          </cell>
          <cell r="V124">
            <v>14492.5</v>
          </cell>
          <cell r="W124">
            <v>14492.5</v>
          </cell>
          <cell r="X124">
            <v>28000</v>
          </cell>
          <cell r="Y124">
            <v>6763</v>
          </cell>
          <cell r="Z124">
            <v>5900</v>
          </cell>
          <cell r="AA124">
            <v>0</v>
          </cell>
          <cell r="AB124">
            <v>37295</v>
          </cell>
        </row>
        <row r="125">
          <cell r="A125">
            <v>1270</v>
          </cell>
          <cell r="B125" t="str">
            <v>Green</v>
          </cell>
          <cell r="C125" t="str">
            <v>Database Standards</v>
          </cell>
          <cell r="E125" t="str">
            <v>ETS</v>
          </cell>
          <cell r="F125" t="str">
            <v>OM&amp;A</v>
          </cell>
          <cell r="M125">
            <v>600000127</v>
          </cell>
          <cell r="N125">
            <v>272257</v>
          </cell>
          <cell r="O125">
            <v>37075</v>
          </cell>
          <cell r="P125">
            <v>37295</v>
          </cell>
          <cell r="Q125">
            <v>0</v>
          </cell>
          <cell r="R125">
            <v>100</v>
          </cell>
          <cell r="T125" t="str">
            <v>Hasoulas, Paul</v>
          </cell>
          <cell r="V125">
            <v>36306.720000000001</v>
          </cell>
          <cell r="W125">
            <v>36306.720000000001</v>
          </cell>
          <cell r="Y125">
            <v>13707</v>
          </cell>
          <cell r="Z125">
            <v>8600</v>
          </cell>
          <cell r="AA125">
            <v>0</v>
          </cell>
          <cell r="AB125">
            <v>37295</v>
          </cell>
        </row>
        <row r="126">
          <cell r="A126">
            <v>1237</v>
          </cell>
          <cell r="B126" t="str">
            <v>Yellow</v>
          </cell>
          <cell r="C126" t="str">
            <v>Enhancements to the Resource Library for distribution system data</v>
          </cell>
          <cell r="E126" t="str">
            <v>Network Management</v>
          </cell>
          <cell r="F126" t="str">
            <v>RECSV</v>
          </cell>
          <cell r="J126">
            <v>200000135</v>
          </cell>
          <cell r="M126" t="str">
            <v xml:space="preserve">   940000075   600000706</v>
          </cell>
          <cell r="N126" t="str">
            <v xml:space="preserve">   H306918   323577</v>
          </cell>
          <cell r="O126">
            <v>37165</v>
          </cell>
          <cell r="P126">
            <v>37346</v>
          </cell>
          <cell r="Q126">
            <v>1</v>
          </cell>
          <cell r="R126">
            <v>95</v>
          </cell>
          <cell r="S126" t="str">
            <v>Dhaliwal,David</v>
          </cell>
          <cell r="T126" t="str">
            <v>Chow, Stephen</v>
          </cell>
          <cell r="U126">
            <v>76000</v>
          </cell>
          <cell r="V126">
            <v>42508</v>
          </cell>
          <cell r="W126">
            <v>50000</v>
          </cell>
          <cell r="X126">
            <v>46265</v>
          </cell>
          <cell r="Y126">
            <v>24555</v>
          </cell>
          <cell r="Z126">
            <v>22000</v>
          </cell>
          <cell r="AA126">
            <v>0</v>
          </cell>
          <cell r="AB126">
            <v>37337</v>
          </cell>
        </row>
        <row r="127">
          <cell r="A127">
            <v>1255</v>
          </cell>
          <cell r="B127" t="str">
            <v>Green</v>
          </cell>
          <cell r="C127" t="str">
            <v>Enhancements to Passport Panels (049, 650, 652)</v>
          </cell>
          <cell r="E127" t="str">
            <v>Network Services</v>
          </cell>
          <cell r="F127" t="str">
            <v>RECSV</v>
          </cell>
          <cell r="H127">
            <v>37176</v>
          </cell>
          <cell r="I127">
            <v>37181</v>
          </cell>
          <cell r="J127">
            <v>300009484</v>
          </cell>
          <cell r="K127">
            <v>37181</v>
          </cell>
          <cell r="L127">
            <v>37182</v>
          </cell>
          <cell r="M127">
            <v>600000659</v>
          </cell>
          <cell r="N127">
            <v>285496</v>
          </cell>
          <cell r="O127">
            <v>37165</v>
          </cell>
          <cell r="P127">
            <v>37330</v>
          </cell>
          <cell r="Q127">
            <v>0</v>
          </cell>
          <cell r="R127">
            <v>100</v>
          </cell>
          <cell r="S127" t="str">
            <v>Dhaliwal,David</v>
          </cell>
          <cell r="T127" t="str">
            <v>Fry,Doug</v>
          </cell>
          <cell r="U127">
            <v>71000</v>
          </cell>
          <cell r="V127">
            <v>29807.15</v>
          </cell>
          <cell r="W127">
            <v>36000</v>
          </cell>
          <cell r="X127">
            <v>71000</v>
          </cell>
          <cell r="Y127">
            <v>29807</v>
          </cell>
          <cell r="Z127">
            <v>0</v>
          </cell>
          <cell r="AA127">
            <v>0</v>
          </cell>
          <cell r="AB127">
            <v>37298</v>
          </cell>
        </row>
        <row r="128">
          <cell r="A128">
            <v>1281</v>
          </cell>
          <cell r="B128" t="str">
            <v>Green</v>
          </cell>
          <cell r="C128" t="str">
            <v>Projects At a Glance</v>
          </cell>
          <cell r="E128" t="str">
            <v>ETS</v>
          </cell>
          <cell r="F128" t="str">
            <v>OM&amp;A</v>
          </cell>
          <cell r="K128">
            <v>37176</v>
          </cell>
          <cell r="L128">
            <v>37179</v>
          </cell>
          <cell r="M128">
            <v>600000105</v>
          </cell>
          <cell r="N128" t="str">
            <v xml:space="preserve">   289782   289786</v>
          </cell>
          <cell r="O128">
            <v>37155</v>
          </cell>
          <cell r="P128">
            <v>37407</v>
          </cell>
          <cell r="Q128">
            <v>0</v>
          </cell>
          <cell r="R128">
            <v>0</v>
          </cell>
          <cell r="S128" t="str">
            <v>Ladha,Nargis</v>
          </cell>
          <cell r="T128" t="str">
            <v>Srinivasan, Srini</v>
          </cell>
          <cell r="U128">
            <v>118000</v>
          </cell>
          <cell r="V128">
            <v>0</v>
          </cell>
          <cell r="W128">
            <v>0</v>
          </cell>
          <cell r="Y128">
            <v>68000</v>
          </cell>
          <cell r="Z128">
            <v>0</v>
          </cell>
          <cell r="AA128">
            <v>1</v>
          </cell>
          <cell r="AB128">
            <v>37295</v>
          </cell>
          <cell r="AC128" t="str">
            <v xml:space="preserve">PID600000650, WOs 283692, 284529 were intially set up - needed to be changed. </v>
          </cell>
        </row>
        <row r="129">
          <cell r="A129">
            <v>1306</v>
          </cell>
          <cell r="B129" t="str">
            <v>Green</v>
          </cell>
          <cell r="C129" t="str">
            <v>SR1306 - Replace Autosys with Control-M</v>
          </cell>
          <cell r="E129" t="str">
            <v>ETS</v>
          </cell>
          <cell r="F129" t="str">
            <v>OM&amp;A</v>
          </cell>
          <cell r="M129">
            <v>600000127</v>
          </cell>
          <cell r="N129">
            <v>284070</v>
          </cell>
          <cell r="O129">
            <v>37165</v>
          </cell>
          <cell r="P129">
            <v>37337</v>
          </cell>
          <cell r="Q129">
            <v>1</v>
          </cell>
          <cell r="R129">
            <v>99</v>
          </cell>
          <cell r="T129" t="str">
            <v>Bartlett, Roy</v>
          </cell>
          <cell r="U129">
            <v>128000</v>
          </cell>
          <cell r="V129">
            <v>96720.42</v>
          </cell>
          <cell r="W129">
            <v>96720.42</v>
          </cell>
          <cell r="Y129">
            <v>150440</v>
          </cell>
          <cell r="Z129">
            <v>10000</v>
          </cell>
          <cell r="AA129">
            <v>1</v>
          </cell>
          <cell r="AB129">
            <v>37354</v>
          </cell>
          <cell r="AC129" t="str">
            <v>Credit from over charge from IBM 40K</v>
          </cell>
        </row>
        <row r="130">
          <cell r="A130">
            <v>1232</v>
          </cell>
          <cell r="B130" t="str">
            <v>Green</v>
          </cell>
          <cell r="C130" t="str">
            <v>ETS Process Improvement Project</v>
          </cell>
          <cell r="E130" t="str">
            <v>ETS</v>
          </cell>
          <cell r="F130" t="str">
            <v>OM&amp;A</v>
          </cell>
          <cell r="K130">
            <v>37179</v>
          </cell>
          <cell r="L130">
            <v>37182</v>
          </cell>
          <cell r="M130" t="str">
            <v xml:space="preserve">   940000132   600000657</v>
          </cell>
          <cell r="N130" t="str">
            <v xml:space="preserve">   H285491   H285490   H285492   H285493   H285494   H285495</v>
          </cell>
          <cell r="O130">
            <v>37165</v>
          </cell>
          <cell r="P130">
            <v>37344</v>
          </cell>
          <cell r="Q130">
            <v>1</v>
          </cell>
          <cell r="R130">
            <v>85</v>
          </cell>
          <cell r="S130" t="str">
            <v>Ladha,Nargis</v>
          </cell>
          <cell r="T130" t="str">
            <v>Welch, Vickie</v>
          </cell>
          <cell r="U130">
            <v>1114823.06</v>
          </cell>
          <cell r="V130">
            <v>1003553</v>
          </cell>
          <cell r="W130">
            <v>1025365</v>
          </cell>
          <cell r="X130">
            <v>799000</v>
          </cell>
          <cell r="Y130">
            <v>899335</v>
          </cell>
          <cell r="Z130">
            <v>100000</v>
          </cell>
          <cell r="AA130">
            <v>1</v>
          </cell>
          <cell r="AB130">
            <v>37354</v>
          </cell>
          <cell r="AC130" t="str">
            <v>Budget for 2002 - 200K_x000D_
WO #285490 - SR1232, WO #285491 - SR1232,WO  #285492 -SR1232, WO #285493, _x000D_
WO #285494,WO #285495</v>
          </cell>
        </row>
        <row r="131">
          <cell r="A131">
            <v>1260</v>
          </cell>
          <cell r="C131" t="str">
            <v>Best-In-Class Info. Mgmt - Info Architecture</v>
          </cell>
          <cell r="E131" t="str">
            <v>Network Management</v>
          </cell>
          <cell r="F131" t="str">
            <v>OM&amp;A</v>
          </cell>
          <cell r="M131">
            <v>600000613</v>
          </cell>
          <cell r="N131">
            <v>284069</v>
          </cell>
          <cell r="O131">
            <v>37138</v>
          </cell>
          <cell r="P131">
            <v>37240</v>
          </cell>
          <cell r="Q131">
            <v>0</v>
          </cell>
          <cell r="S131" t="str">
            <v>Dhaliwal,David</v>
          </cell>
          <cell r="T131" t="str">
            <v>Kumra, Sushil</v>
          </cell>
          <cell r="AA131">
            <v>0</v>
          </cell>
          <cell r="AB131">
            <v>37180</v>
          </cell>
        </row>
        <row r="132">
          <cell r="A132">
            <v>1258</v>
          </cell>
          <cell r="B132" t="str">
            <v>Green</v>
          </cell>
          <cell r="C132" t="str">
            <v>Data Extracts &amp; Reports to Reconcile CSS and CONS</v>
          </cell>
          <cell r="E132" t="str">
            <v>Network Management</v>
          </cell>
          <cell r="F132" t="str">
            <v>RECSV</v>
          </cell>
          <cell r="H132">
            <v>37180</v>
          </cell>
          <cell r="I132">
            <v>37301</v>
          </cell>
          <cell r="J132">
            <v>200000134</v>
          </cell>
          <cell r="K132">
            <v>37118</v>
          </cell>
          <cell r="L132">
            <v>37118</v>
          </cell>
          <cell r="M132" t="str">
            <v xml:space="preserve">   600000605   940000070</v>
          </cell>
          <cell r="N132" t="str">
            <v xml:space="preserve">   H318496   323540</v>
          </cell>
          <cell r="O132">
            <v>37165</v>
          </cell>
          <cell r="P132">
            <v>37437</v>
          </cell>
          <cell r="Q132">
            <v>0</v>
          </cell>
          <cell r="R132">
            <v>90</v>
          </cell>
          <cell r="S132" t="str">
            <v>Dhaliwal,David</v>
          </cell>
          <cell r="T132" t="str">
            <v>Chow, Stephen</v>
          </cell>
          <cell r="U132">
            <v>76000</v>
          </cell>
          <cell r="V132">
            <v>52714</v>
          </cell>
          <cell r="W132">
            <v>53000</v>
          </cell>
          <cell r="X132">
            <v>27639</v>
          </cell>
          <cell r="Y132">
            <v>46473</v>
          </cell>
          <cell r="Z132">
            <v>22000</v>
          </cell>
          <cell r="AA132">
            <v>0</v>
          </cell>
          <cell r="AB132">
            <v>37337</v>
          </cell>
          <cell r="AC132" t="str">
            <v>2001-12-17 There is OM&amp;A PID 600000698 and W.O299438 and everthing has been journaled from RECSV PID to OM&amp;A pid as per Glenn</v>
          </cell>
        </row>
        <row r="133">
          <cell r="A133">
            <v>1091</v>
          </cell>
          <cell r="C133" t="str">
            <v>HODS Document Management Enhancements</v>
          </cell>
          <cell r="E133" t="str">
            <v>Network Management</v>
          </cell>
          <cell r="F133" t="str">
            <v>RECSV</v>
          </cell>
          <cell r="J133">
            <v>300004856</v>
          </cell>
          <cell r="M133">
            <v>600000331</v>
          </cell>
          <cell r="N133">
            <v>245254</v>
          </cell>
          <cell r="Q133">
            <v>0</v>
          </cell>
          <cell r="S133" t="str">
            <v>Dhaliwal,David</v>
          </cell>
          <cell r="T133" t="str">
            <v>Grybas,Edward</v>
          </cell>
          <cell r="AA133">
            <v>0</v>
          </cell>
          <cell r="AB133">
            <v>37210</v>
          </cell>
        </row>
        <row r="134">
          <cell r="A134">
            <v>1109</v>
          </cell>
          <cell r="C134" t="str">
            <v>PeopleSoft Training Tracking Full Functionality</v>
          </cell>
          <cell r="E134" t="str">
            <v>Network Services</v>
          </cell>
          <cell r="F134" t="str">
            <v>RECSV</v>
          </cell>
          <cell r="J134">
            <v>300008071</v>
          </cell>
          <cell r="M134">
            <v>600000378</v>
          </cell>
          <cell r="N134">
            <v>251962</v>
          </cell>
          <cell r="Q134">
            <v>0</v>
          </cell>
          <cell r="S134" t="str">
            <v>Dhaliwal,David</v>
          </cell>
          <cell r="T134" t="str">
            <v>Partridge,John</v>
          </cell>
          <cell r="AA134">
            <v>0</v>
          </cell>
          <cell r="AB134">
            <v>37210</v>
          </cell>
        </row>
        <row r="135">
          <cell r="A135">
            <v>1144</v>
          </cell>
          <cell r="C135" t="str">
            <v>Change in Hours of Operation - London Collections</v>
          </cell>
          <cell r="E135" t="str">
            <v>Customer Relations-CSO</v>
          </cell>
          <cell r="F135" t="str">
            <v>RECSV</v>
          </cell>
          <cell r="J135">
            <v>600000181</v>
          </cell>
          <cell r="M135">
            <v>600000223</v>
          </cell>
          <cell r="N135">
            <v>238936</v>
          </cell>
          <cell r="Q135">
            <v>0</v>
          </cell>
          <cell r="S135" t="str">
            <v>Ladha,Nargis</v>
          </cell>
          <cell r="T135" t="str">
            <v>Baron,David</v>
          </cell>
          <cell r="AA135">
            <v>0</v>
          </cell>
          <cell r="AB135">
            <v>37207</v>
          </cell>
        </row>
        <row r="136">
          <cell r="A136">
            <v>1151</v>
          </cell>
          <cell r="B136" t="str">
            <v>Green</v>
          </cell>
          <cell r="C136" t="str">
            <v>TWE Fleet Card Implementation</v>
          </cell>
          <cell r="E136" t="str">
            <v>Network Services</v>
          </cell>
          <cell r="F136" t="str">
            <v>RECSV</v>
          </cell>
          <cell r="I136">
            <v>37036</v>
          </cell>
          <cell r="J136">
            <v>300007900</v>
          </cell>
          <cell r="M136">
            <v>600000334</v>
          </cell>
          <cell r="N136">
            <v>245252</v>
          </cell>
          <cell r="Q136">
            <v>0</v>
          </cell>
          <cell r="R136">
            <v>100</v>
          </cell>
          <cell r="S136" t="str">
            <v>Dhaliwal,David</v>
          </cell>
          <cell r="T136" t="str">
            <v>Fry,Doug</v>
          </cell>
          <cell r="U136">
            <v>48000</v>
          </cell>
          <cell r="V136">
            <v>24000</v>
          </cell>
          <cell r="W136">
            <v>24000</v>
          </cell>
          <cell r="X136">
            <v>48000</v>
          </cell>
          <cell r="Y136">
            <v>24801</v>
          </cell>
          <cell r="Z136">
            <v>0</v>
          </cell>
          <cell r="AA136">
            <v>0</v>
          </cell>
          <cell r="AB136">
            <v>37208</v>
          </cell>
        </row>
        <row r="137">
          <cell r="A137">
            <v>1267</v>
          </cell>
          <cell r="B137" t="str">
            <v>Green</v>
          </cell>
          <cell r="C137" t="str">
            <v>HP SAN/XP512 Migration</v>
          </cell>
          <cell r="E137" t="str">
            <v>ETS</v>
          </cell>
          <cell r="F137" t="str">
            <v>OM&amp;A</v>
          </cell>
          <cell r="M137">
            <v>600000127</v>
          </cell>
          <cell r="N137">
            <v>272254</v>
          </cell>
          <cell r="Q137">
            <v>0</v>
          </cell>
          <cell r="R137">
            <v>99</v>
          </cell>
          <cell r="T137" t="str">
            <v>Bartlett, Roy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37180</v>
          </cell>
        </row>
        <row r="138">
          <cell r="A138">
            <v>1223</v>
          </cell>
          <cell r="C138" t="str">
            <v>Java Developer Tools</v>
          </cell>
          <cell r="E138" t="str">
            <v>ETS</v>
          </cell>
          <cell r="F138" t="str">
            <v>OM&amp;A</v>
          </cell>
          <cell r="K138">
            <v>37180</v>
          </cell>
          <cell r="L138">
            <v>37182</v>
          </cell>
          <cell r="M138">
            <v>600000656</v>
          </cell>
          <cell r="N138">
            <v>285355</v>
          </cell>
          <cell r="P138">
            <v>37253</v>
          </cell>
          <cell r="Q138">
            <v>0</v>
          </cell>
          <cell r="S138" t="str">
            <v>Ladha,Nargis</v>
          </cell>
          <cell r="T138" t="str">
            <v>Wong,Edwin</v>
          </cell>
          <cell r="AA138">
            <v>0</v>
          </cell>
          <cell r="AB138">
            <v>37182</v>
          </cell>
        </row>
        <row r="139">
          <cell r="A139">
            <v>1136</v>
          </cell>
          <cell r="B139" t="str">
            <v>Yellow</v>
          </cell>
          <cell r="C139" t="str">
            <v>E-Customer</v>
          </cell>
          <cell r="E139" t="str">
            <v>Customer Relations-CSO</v>
          </cell>
          <cell r="F139" t="str">
            <v>RECSV</v>
          </cell>
          <cell r="I139">
            <v>37182</v>
          </cell>
          <cell r="J139">
            <v>600000654</v>
          </cell>
          <cell r="K139">
            <v>37180</v>
          </cell>
          <cell r="L139">
            <v>37182</v>
          </cell>
          <cell r="M139" t="str">
            <v xml:space="preserve">   600000658   940000072</v>
          </cell>
          <cell r="N139" t="str">
            <v xml:space="preserve">   H290756   H285421   323551</v>
          </cell>
          <cell r="O139">
            <v>37104</v>
          </cell>
          <cell r="P139">
            <v>37435</v>
          </cell>
          <cell r="Q139">
            <v>0</v>
          </cell>
          <cell r="R139">
            <v>33</v>
          </cell>
          <cell r="S139" t="str">
            <v>Ladha,Nargis</v>
          </cell>
          <cell r="T139" t="str">
            <v>Lamoureux, Chris</v>
          </cell>
          <cell r="U139">
            <v>3300000</v>
          </cell>
          <cell r="V139">
            <v>1316222</v>
          </cell>
          <cell r="W139">
            <v>1316222</v>
          </cell>
          <cell r="X139">
            <v>2300000</v>
          </cell>
          <cell r="Z139">
            <v>2020806</v>
          </cell>
          <cell r="AA139">
            <v>0</v>
          </cell>
          <cell r="AB139">
            <v>37354</v>
          </cell>
          <cell r="AC139" t="str">
            <v xml:space="preserve">3 Client PIDs_x000D_
Manual Front end 600 000 654_x000D_
Backend Phase 1(web Centric/Account Action)	600 000 652_x000D_
Backend Phase 2	600 000 653_x000D_
</v>
          </cell>
        </row>
        <row r="140">
          <cell r="A140">
            <v>1248</v>
          </cell>
          <cell r="C140" t="str">
            <v>Field GPS/GIS, Mapping, Data Collection</v>
          </cell>
          <cell r="E140" t="str">
            <v>Network Services</v>
          </cell>
          <cell r="F140" t="str">
            <v>RECSV</v>
          </cell>
          <cell r="G140">
            <v>37166</v>
          </cell>
          <cell r="J140">
            <v>300010382</v>
          </cell>
          <cell r="K140">
            <v>37097</v>
          </cell>
          <cell r="L140">
            <v>37098</v>
          </cell>
          <cell r="M140" t="str">
            <v xml:space="preserve">   600000585   940000076</v>
          </cell>
          <cell r="N140" t="str">
            <v xml:space="preserve">   H285771   323583</v>
          </cell>
          <cell r="O140">
            <v>37217</v>
          </cell>
          <cell r="P140">
            <v>37407</v>
          </cell>
          <cell r="Q140">
            <v>0</v>
          </cell>
          <cell r="S140" t="str">
            <v>Dhaliwal,David</v>
          </cell>
          <cell r="T140" t="str">
            <v>Vu,Tien</v>
          </cell>
          <cell r="U140">
            <v>30000</v>
          </cell>
          <cell r="X140">
            <v>29000</v>
          </cell>
          <cell r="AA140">
            <v>0</v>
          </cell>
          <cell r="AB140">
            <v>37337</v>
          </cell>
        </row>
        <row r="141">
          <cell r="A141">
            <v>1266</v>
          </cell>
          <cell r="B141" t="str">
            <v>Green</v>
          </cell>
          <cell r="C141" t="str">
            <v>High Availability</v>
          </cell>
          <cell r="E141" t="str">
            <v>ETS</v>
          </cell>
          <cell r="F141" t="str">
            <v>OM&amp;A</v>
          </cell>
          <cell r="M141">
            <v>600000127</v>
          </cell>
          <cell r="N141">
            <v>272253</v>
          </cell>
          <cell r="O141">
            <v>37075</v>
          </cell>
          <cell r="P141">
            <v>37337</v>
          </cell>
          <cell r="Q141">
            <v>0</v>
          </cell>
          <cell r="R141">
            <v>75</v>
          </cell>
          <cell r="T141" t="str">
            <v>Hasoulas, Paul</v>
          </cell>
          <cell r="U141">
            <v>329880</v>
          </cell>
          <cell r="V141">
            <v>243262.5</v>
          </cell>
          <cell r="W141">
            <v>243262.5</v>
          </cell>
          <cell r="Y141">
            <v>168000</v>
          </cell>
          <cell r="Z141">
            <v>12250</v>
          </cell>
          <cell r="AA141">
            <v>0</v>
          </cell>
          <cell r="AB141">
            <v>37354</v>
          </cell>
        </row>
        <row r="142">
          <cell r="A142">
            <v>1265</v>
          </cell>
          <cell r="B142" t="str">
            <v>Yellow</v>
          </cell>
          <cell r="C142" t="str">
            <v>HDS Migration</v>
          </cell>
          <cell r="E142" t="str">
            <v>ETS</v>
          </cell>
          <cell r="F142" t="str">
            <v>OM&amp;A</v>
          </cell>
          <cell r="N142">
            <v>272251</v>
          </cell>
          <cell r="Q142">
            <v>0</v>
          </cell>
          <cell r="R142">
            <v>99</v>
          </cell>
          <cell r="V142">
            <v>0</v>
          </cell>
          <cell r="W142">
            <v>0</v>
          </cell>
          <cell r="Z142">
            <v>0</v>
          </cell>
          <cell r="AA142">
            <v>0</v>
          </cell>
          <cell r="AB142">
            <v>37183</v>
          </cell>
        </row>
        <row r="143">
          <cell r="A143">
            <v>1218</v>
          </cell>
          <cell r="B143" t="str">
            <v>Green</v>
          </cell>
          <cell r="C143" t="str">
            <v>Project Costing Reporting</v>
          </cell>
          <cell r="E143" t="str">
            <v>Finance</v>
          </cell>
          <cell r="F143" t="str">
            <v>RECSV</v>
          </cell>
          <cell r="J143">
            <v>200000081</v>
          </cell>
          <cell r="K143">
            <v>37138</v>
          </cell>
          <cell r="L143">
            <v>37139</v>
          </cell>
          <cell r="M143">
            <v>600000631</v>
          </cell>
          <cell r="N143">
            <v>276031</v>
          </cell>
          <cell r="O143">
            <v>37297</v>
          </cell>
          <cell r="P143">
            <v>37315</v>
          </cell>
          <cell r="Q143">
            <v>0</v>
          </cell>
          <cell r="R143">
            <v>100</v>
          </cell>
          <cell r="S143" t="str">
            <v>Wright,S C</v>
          </cell>
          <cell r="T143" t="str">
            <v>Rueda, Edgardo</v>
          </cell>
          <cell r="U143">
            <v>21000</v>
          </cell>
          <cell r="V143">
            <v>14265</v>
          </cell>
          <cell r="W143">
            <v>14265</v>
          </cell>
          <cell r="Y143">
            <v>14265</v>
          </cell>
          <cell r="Z143">
            <v>0</v>
          </cell>
          <cell r="AA143">
            <v>0</v>
          </cell>
          <cell r="AB143">
            <v>37326</v>
          </cell>
        </row>
        <row r="144">
          <cell r="A144">
            <v>1249</v>
          </cell>
          <cell r="B144" t="str">
            <v>Green</v>
          </cell>
          <cell r="C144" t="str">
            <v>Automated Time Sheet Entry</v>
          </cell>
          <cell r="E144" t="str">
            <v>Customer Relations-CSO</v>
          </cell>
          <cell r="F144" t="str">
            <v>RECSV</v>
          </cell>
          <cell r="H144">
            <v>37186</v>
          </cell>
          <cell r="J144">
            <v>600000175</v>
          </cell>
          <cell r="K144">
            <v>37097</v>
          </cell>
          <cell r="L144">
            <v>37098</v>
          </cell>
          <cell r="M144" t="str">
            <v xml:space="preserve">   600000578   940000064</v>
          </cell>
          <cell r="N144" t="str">
            <v xml:space="preserve">   H286007   323336</v>
          </cell>
          <cell r="O144">
            <v>37551</v>
          </cell>
          <cell r="P144">
            <v>37330</v>
          </cell>
          <cell r="Q144">
            <v>0</v>
          </cell>
          <cell r="R144">
            <v>65</v>
          </cell>
          <cell r="S144" t="str">
            <v>Ladha,Nargis</v>
          </cell>
          <cell r="T144" t="str">
            <v>Harris,Jim</v>
          </cell>
          <cell r="U144">
            <v>225000</v>
          </cell>
          <cell r="V144">
            <v>103000</v>
          </cell>
          <cell r="W144">
            <v>103000</v>
          </cell>
          <cell r="X144">
            <v>98935</v>
          </cell>
          <cell r="Y144">
            <v>103000</v>
          </cell>
          <cell r="Z144">
            <v>212000</v>
          </cell>
          <cell r="AA144">
            <v>0</v>
          </cell>
          <cell r="AB144">
            <v>37337</v>
          </cell>
        </row>
        <row r="145">
          <cell r="A145">
            <v>1195</v>
          </cell>
          <cell r="C145" t="str">
            <v>SR1195 - Quarterly Billing</v>
          </cell>
          <cell r="E145" t="str">
            <v>Customer Relations-CSO</v>
          </cell>
          <cell r="F145" t="str">
            <v>RECSV</v>
          </cell>
          <cell r="G145">
            <v>37180</v>
          </cell>
          <cell r="H145">
            <v>37180</v>
          </cell>
          <cell r="I145">
            <v>37187</v>
          </cell>
          <cell r="J145">
            <v>600000182</v>
          </cell>
          <cell r="K145">
            <v>37187</v>
          </cell>
          <cell r="L145">
            <v>37187</v>
          </cell>
          <cell r="M145">
            <v>600000660</v>
          </cell>
          <cell r="N145">
            <v>286638</v>
          </cell>
          <cell r="Q145">
            <v>0</v>
          </cell>
          <cell r="S145" t="str">
            <v>Ladha,Nargis</v>
          </cell>
          <cell r="AA145">
            <v>0</v>
          </cell>
          <cell r="AB145">
            <v>37188</v>
          </cell>
        </row>
        <row r="146">
          <cell r="A146">
            <v>1133</v>
          </cell>
          <cell r="C146" t="str">
            <v>Call Monitoring/Call Distribution Replacement System</v>
          </cell>
          <cell r="E146" t="str">
            <v>Customer Relations-CSO</v>
          </cell>
          <cell r="F146" t="str">
            <v>RECSV</v>
          </cell>
          <cell r="J146">
            <v>600000160</v>
          </cell>
          <cell r="M146">
            <v>600000648</v>
          </cell>
          <cell r="N146">
            <v>287041</v>
          </cell>
          <cell r="O146">
            <v>37138</v>
          </cell>
          <cell r="P146">
            <v>37256</v>
          </cell>
          <cell r="Q146">
            <v>0</v>
          </cell>
          <cell r="S146" t="str">
            <v>Ladha,Nargis</v>
          </cell>
          <cell r="T146" t="str">
            <v>Baron,David</v>
          </cell>
          <cell r="U146">
            <v>550000</v>
          </cell>
          <cell r="X146">
            <v>550000</v>
          </cell>
          <cell r="Y146">
            <v>510000</v>
          </cell>
          <cell r="AA146">
            <v>0</v>
          </cell>
          <cell r="AB146">
            <v>37274</v>
          </cell>
        </row>
        <row r="147">
          <cell r="A147">
            <v>1058</v>
          </cell>
          <cell r="B147" t="str">
            <v>Green</v>
          </cell>
          <cell r="C147" t="str">
            <v>HR - Data Warehouse Upgrade</v>
          </cell>
          <cell r="E147" t="str">
            <v>Human Resources</v>
          </cell>
          <cell r="F147" t="str">
            <v>RECSV</v>
          </cell>
          <cell r="I147">
            <v>37201</v>
          </cell>
          <cell r="J147" t="str">
            <v xml:space="preserve">   HR0000003</v>
          </cell>
          <cell r="K147">
            <v>37201</v>
          </cell>
          <cell r="L147">
            <v>37202</v>
          </cell>
          <cell r="M147">
            <v>600000669</v>
          </cell>
          <cell r="N147">
            <v>290205</v>
          </cell>
          <cell r="O147">
            <v>37127</v>
          </cell>
          <cell r="P147">
            <v>37314</v>
          </cell>
          <cell r="Q147">
            <v>1</v>
          </cell>
          <cell r="R147">
            <v>100</v>
          </cell>
          <cell r="S147" t="str">
            <v>Wright,S C</v>
          </cell>
          <cell r="T147" t="str">
            <v>Usmani, Ashu</v>
          </cell>
          <cell r="U147">
            <v>87000</v>
          </cell>
          <cell r="V147">
            <v>62500</v>
          </cell>
          <cell r="W147">
            <v>80000</v>
          </cell>
          <cell r="Y147">
            <v>51000</v>
          </cell>
          <cell r="Z147">
            <v>0</v>
          </cell>
          <cell r="AA147">
            <v>0</v>
          </cell>
          <cell r="AB147">
            <v>37298</v>
          </cell>
        </row>
        <row r="148">
          <cell r="A148">
            <v>1162</v>
          </cell>
          <cell r="B148" t="str">
            <v>Red</v>
          </cell>
          <cell r="C148" t="str">
            <v>Source Code Management System</v>
          </cell>
          <cell r="E148" t="str">
            <v>ETS</v>
          </cell>
          <cell r="F148" t="str">
            <v>OM&amp;A</v>
          </cell>
          <cell r="M148" t="str">
            <v xml:space="preserve">   600000691   940000134</v>
          </cell>
          <cell r="N148" t="str">
            <v xml:space="preserve">   H298733</v>
          </cell>
          <cell r="O148">
            <v>37231</v>
          </cell>
          <cell r="P148">
            <v>37376</v>
          </cell>
          <cell r="Q148">
            <v>0</v>
          </cell>
          <cell r="R148">
            <v>25</v>
          </cell>
          <cell r="S148" t="str">
            <v>Ladha,Nargis</v>
          </cell>
          <cell r="T148" t="str">
            <v>Kolar, Jan</v>
          </cell>
          <cell r="U148">
            <v>105000</v>
          </cell>
          <cell r="V148">
            <v>62597.22</v>
          </cell>
          <cell r="W148">
            <v>87597.22</v>
          </cell>
          <cell r="X148">
            <v>105000</v>
          </cell>
          <cell r="Y148">
            <v>59895</v>
          </cell>
          <cell r="Z148">
            <v>17402.78</v>
          </cell>
          <cell r="AA148">
            <v>0</v>
          </cell>
          <cell r="AB148">
            <v>37340</v>
          </cell>
        </row>
        <row r="149">
          <cell r="A149">
            <v>1235</v>
          </cell>
          <cell r="B149" t="str">
            <v>Yellow</v>
          </cell>
          <cell r="C149" t="str">
            <v>PCB Equipment Records Enhancements</v>
          </cell>
          <cell r="E149" t="str">
            <v>Network Management</v>
          </cell>
          <cell r="F149" t="str">
            <v>RECSV</v>
          </cell>
          <cell r="G149">
            <v>37193</v>
          </cell>
          <cell r="I149">
            <v>37304</v>
          </cell>
          <cell r="J149">
            <v>200000126</v>
          </cell>
          <cell r="K149">
            <v>37097</v>
          </cell>
          <cell r="L149">
            <v>37098</v>
          </cell>
          <cell r="M149" t="str">
            <v xml:space="preserve">   940000084   600000583</v>
          </cell>
          <cell r="N149" t="str">
            <v xml:space="preserve">   H318446   323782</v>
          </cell>
          <cell r="O149">
            <v>37165</v>
          </cell>
          <cell r="P149">
            <v>37346</v>
          </cell>
          <cell r="Q149">
            <v>1</v>
          </cell>
          <cell r="R149">
            <v>95</v>
          </cell>
          <cell r="S149" t="str">
            <v>O'Neill,George</v>
          </cell>
          <cell r="T149" t="str">
            <v>Chow, Stephen</v>
          </cell>
          <cell r="U149">
            <v>50000</v>
          </cell>
          <cell r="V149">
            <v>26756</v>
          </cell>
          <cell r="W149">
            <v>31800</v>
          </cell>
          <cell r="X149">
            <v>38950</v>
          </cell>
          <cell r="Y149">
            <v>18941</v>
          </cell>
          <cell r="Z149">
            <v>21000</v>
          </cell>
          <cell r="AA149">
            <v>0</v>
          </cell>
          <cell r="AB149">
            <v>37354</v>
          </cell>
          <cell r="AC149" t="str">
            <v>2001-12-17 There is OM&amp;A PID 600000696 and W.O299434 and everthing has been journaled from RECSV PID to OM&amp;A pid as per Glenn</v>
          </cell>
        </row>
        <row r="150">
          <cell r="A150">
            <v>1005</v>
          </cell>
          <cell r="B150" t="str">
            <v>Green</v>
          </cell>
          <cell r="C150" t="str">
            <v>M&amp;A Integration</v>
          </cell>
          <cell r="D150" t="str">
            <v>Caledon</v>
          </cell>
          <cell r="E150" t="str">
            <v>Corporate Development</v>
          </cell>
          <cell r="F150" t="str">
            <v>RECSV</v>
          </cell>
          <cell r="J150">
            <v>230002817</v>
          </cell>
          <cell r="K150">
            <v>37189</v>
          </cell>
          <cell r="L150">
            <v>37194</v>
          </cell>
          <cell r="M150" t="str">
            <v xml:space="preserve">   600000664   940000149</v>
          </cell>
          <cell r="N150" t="str">
            <v xml:space="preserve">   H288435   324216</v>
          </cell>
          <cell r="O150">
            <v>36923</v>
          </cell>
          <cell r="P150">
            <v>37343</v>
          </cell>
          <cell r="Q150">
            <v>0</v>
          </cell>
          <cell r="R150">
            <v>99</v>
          </cell>
          <cell r="S150" t="str">
            <v>O'Neill,George</v>
          </cell>
          <cell r="T150" t="str">
            <v>Vodenicarov,Kveta</v>
          </cell>
          <cell r="U150">
            <v>1257500</v>
          </cell>
          <cell r="V150">
            <v>668746</v>
          </cell>
          <cell r="W150">
            <v>668746</v>
          </cell>
          <cell r="X150">
            <v>10000</v>
          </cell>
          <cell r="Z150">
            <v>2000</v>
          </cell>
          <cell r="AA150">
            <v>0</v>
          </cell>
          <cell r="AB150">
            <v>37354</v>
          </cell>
        </row>
        <row r="151">
          <cell r="A151">
            <v>1060</v>
          </cell>
          <cell r="B151" t="str">
            <v>Green</v>
          </cell>
          <cell r="C151" t="str">
            <v>General Counsel Intranet</v>
          </cell>
          <cell r="E151" t="str">
            <v>General Counsel &amp; Secretary/HO/HONI</v>
          </cell>
          <cell r="F151" t="str">
            <v>OM&amp;A</v>
          </cell>
          <cell r="K151">
            <v>37195</v>
          </cell>
          <cell r="L151">
            <v>37196</v>
          </cell>
          <cell r="M151">
            <v>600000666</v>
          </cell>
          <cell r="N151">
            <v>289249</v>
          </cell>
          <cell r="O151">
            <v>37075</v>
          </cell>
          <cell r="P151">
            <v>37315</v>
          </cell>
          <cell r="Q151">
            <v>0</v>
          </cell>
          <cell r="R151">
            <v>100</v>
          </cell>
          <cell r="S151" t="str">
            <v>O'Neill,George</v>
          </cell>
          <cell r="T151" t="str">
            <v>Chari, Ravi</v>
          </cell>
          <cell r="U151">
            <v>69000</v>
          </cell>
          <cell r="V151">
            <v>33346</v>
          </cell>
          <cell r="W151">
            <v>0</v>
          </cell>
          <cell r="Y151">
            <v>28790</v>
          </cell>
          <cell r="Z151">
            <v>0</v>
          </cell>
          <cell r="AA151">
            <v>0</v>
          </cell>
          <cell r="AB151">
            <v>37298</v>
          </cell>
          <cell r="AC151" t="str">
            <v>As per Glenn,  this is an ETS OM&amp;A project</v>
          </cell>
        </row>
        <row r="152">
          <cell r="A152">
            <v>1314</v>
          </cell>
          <cell r="C152" t="str">
            <v>SR1314 - ETS Assistance to OHE Proposal Development</v>
          </cell>
          <cell r="E152" t="str">
            <v>Hydro One Markets</v>
          </cell>
          <cell r="F152" t="str">
            <v>RECSV</v>
          </cell>
          <cell r="H152">
            <v>37195</v>
          </cell>
          <cell r="I152">
            <v>37196</v>
          </cell>
          <cell r="J152">
            <v>600000665</v>
          </cell>
          <cell r="K152">
            <v>37195</v>
          </cell>
          <cell r="L152">
            <v>37196</v>
          </cell>
          <cell r="M152">
            <v>600000667</v>
          </cell>
          <cell r="N152">
            <v>289253</v>
          </cell>
          <cell r="P152">
            <v>37253</v>
          </cell>
          <cell r="Q152">
            <v>0</v>
          </cell>
          <cell r="S152" t="str">
            <v>Ladha,Nargis</v>
          </cell>
          <cell r="AA152">
            <v>0</v>
          </cell>
          <cell r="AB152">
            <v>37197</v>
          </cell>
        </row>
        <row r="153">
          <cell r="A153">
            <v>1321</v>
          </cell>
          <cell r="C153" t="str">
            <v>SR1321 - Staff Move from Trinity to AllState</v>
          </cell>
          <cell r="E153" t="str">
            <v>ETS</v>
          </cell>
          <cell r="F153" t="str">
            <v>OM&amp;A</v>
          </cell>
          <cell r="K153">
            <v>37203</v>
          </cell>
          <cell r="L153">
            <v>37203</v>
          </cell>
          <cell r="M153">
            <v>600000671</v>
          </cell>
          <cell r="N153">
            <v>290684</v>
          </cell>
          <cell r="Q153">
            <v>0</v>
          </cell>
          <cell r="S153" t="str">
            <v>Ladha,Nargis</v>
          </cell>
          <cell r="T153" t="str">
            <v>Ycas,Martin Marcus</v>
          </cell>
          <cell r="U153">
            <v>125000</v>
          </cell>
          <cell r="AA153">
            <v>0</v>
          </cell>
          <cell r="AB153">
            <v>37204</v>
          </cell>
          <cell r="AC153" t="str">
            <v>2001-11-09 Budget No. comes from Project Charter</v>
          </cell>
        </row>
        <row r="154">
          <cell r="A154">
            <v>1149</v>
          </cell>
          <cell r="B154" t="str">
            <v>Green</v>
          </cell>
          <cell r="C154" t="str">
            <v>Real Time Adherence Software</v>
          </cell>
          <cell r="E154" t="str">
            <v>Customer Relations-CSO</v>
          </cell>
          <cell r="F154" t="str">
            <v>RECSV</v>
          </cell>
          <cell r="J154">
            <v>600000161</v>
          </cell>
          <cell r="M154">
            <v>600000547</v>
          </cell>
          <cell r="N154">
            <v>262112</v>
          </cell>
          <cell r="P154">
            <v>37256</v>
          </cell>
          <cell r="Q154">
            <v>0</v>
          </cell>
          <cell r="R154">
            <v>100</v>
          </cell>
          <cell r="S154" t="str">
            <v>Ladha,Nargis</v>
          </cell>
          <cell r="T154" t="str">
            <v>Milburn,Scott</v>
          </cell>
          <cell r="V154">
            <v>39000</v>
          </cell>
          <cell r="W154">
            <v>40000</v>
          </cell>
          <cell r="Z154">
            <v>0</v>
          </cell>
          <cell r="AA154">
            <v>0</v>
          </cell>
          <cell r="AB154">
            <v>37207</v>
          </cell>
        </row>
        <row r="155">
          <cell r="A155">
            <v>1250</v>
          </cell>
          <cell r="B155" t="str">
            <v>Green</v>
          </cell>
          <cell r="C155" t="str">
            <v>Upgrade Project Management Software (P3) to P3E</v>
          </cell>
          <cell r="E155" t="str">
            <v>Network Services</v>
          </cell>
          <cell r="F155" t="str">
            <v>RECSV</v>
          </cell>
          <cell r="I155">
            <v>37204</v>
          </cell>
          <cell r="J155">
            <v>300008907</v>
          </cell>
          <cell r="K155">
            <v>37106</v>
          </cell>
          <cell r="L155">
            <v>37110</v>
          </cell>
          <cell r="M155" t="str">
            <v xml:space="preserve">   940000093   600000591</v>
          </cell>
          <cell r="N155" t="str">
            <v xml:space="preserve">   H329175   323921   H290763   329194</v>
          </cell>
          <cell r="O155">
            <v>37280</v>
          </cell>
          <cell r="P155">
            <v>37372</v>
          </cell>
          <cell r="Q155">
            <v>0</v>
          </cell>
          <cell r="R155">
            <v>92</v>
          </cell>
          <cell r="S155" t="str">
            <v>Dhaliwal,David</v>
          </cell>
          <cell r="T155" t="str">
            <v>Labeque,Jaime</v>
          </cell>
          <cell r="U155">
            <v>151000</v>
          </cell>
          <cell r="V155">
            <v>74300</v>
          </cell>
          <cell r="W155">
            <v>98000</v>
          </cell>
          <cell r="X155">
            <v>61852</v>
          </cell>
          <cell r="Z155">
            <v>75000</v>
          </cell>
          <cell r="AA155">
            <v>0</v>
          </cell>
          <cell r="AB155">
            <v>37354</v>
          </cell>
          <cell r="AC155" t="str">
            <v>2001-11-12 SR1250 is in the Approve status</v>
          </cell>
        </row>
        <row r="156">
          <cell r="A156">
            <v>1293</v>
          </cell>
          <cell r="B156" t="str">
            <v>Green</v>
          </cell>
          <cell r="C156" t="str">
            <v>SR1293 - New Connects Estimating Tool - Phase II - Stage 3</v>
          </cell>
          <cell r="E156" t="str">
            <v>Network Services</v>
          </cell>
          <cell r="F156" t="str">
            <v>RECSV</v>
          </cell>
          <cell r="I156">
            <v>37208</v>
          </cell>
          <cell r="J156">
            <v>300009806</v>
          </cell>
          <cell r="K156">
            <v>37209</v>
          </cell>
          <cell r="L156">
            <v>37211</v>
          </cell>
          <cell r="M156">
            <v>600000674</v>
          </cell>
          <cell r="N156">
            <v>292103</v>
          </cell>
          <cell r="P156">
            <v>37307</v>
          </cell>
          <cell r="Q156">
            <v>0</v>
          </cell>
          <cell r="R156">
            <v>100</v>
          </cell>
          <cell r="S156" t="str">
            <v>O'Neill,George</v>
          </cell>
          <cell r="T156" t="str">
            <v>Wong, Sam</v>
          </cell>
          <cell r="U156">
            <v>52000</v>
          </cell>
          <cell r="V156">
            <v>24342.5</v>
          </cell>
          <cell r="W156">
            <v>0</v>
          </cell>
          <cell r="Y156">
            <v>10100</v>
          </cell>
          <cell r="Z156">
            <v>0</v>
          </cell>
          <cell r="AA156">
            <v>0</v>
          </cell>
          <cell r="AB156">
            <v>37326</v>
          </cell>
        </row>
        <row r="157">
          <cell r="A157">
            <v>1246</v>
          </cell>
          <cell r="C157" t="str">
            <v>October 01, 2001 Price Change</v>
          </cell>
          <cell r="E157" t="str">
            <v>Customer Relations-CSO</v>
          </cell>
          <cell r="F157" t="str">
            <v>RECSV</v>
          </cell>
          <cell r="J157">
            <v>600000586</v>
          </cell>
          <cell r="M157">
            <v>600000577</v>
          </cell>
          <cell r="N157">
            <v>268050</v>
          </cell>
          <cell r="Q157">
            <v>0</v>
          </cell>
          <cell r="S157" t="str">
            <v>Ladha,Nargis</v>
          </cell>
          <cell r="T157" t="str">
            <v>Wachtel,George</v>
          </cell>
          <cell r="AA157">
            <v>0</v>
          </cell>
          <cell r="AB157">
            <v>37209</v>
          </cell>
        </row>
        <row r="158">
          <cell r="A158">
            <v>1317</v>
          </cell>
          <cell r="B158" t="str">
            <v>Green</v>
          </cell>
          <cell r="C158" t="str">
            <v>SR1317 - Optical Character Recognition for time sheets</v>
          </cell>
          <cell r="E158" t="str">
            <v>Customer Relations-CSO</v>
          </cell>
          <cell r="F158" t="str">
            <v>RECSV</v>
          </cell>
          <cell r="H158">
            <v>37209</v>
          </cell>
          <cell r="I158">
            <v>37214</v>
          </cell>
          <cell r="J158">
            <v>600000676</v>
          </cell>
          <cell r="K158">
            <v>37214</v>
          </cell>
          <cell r="L158">
            <v>37214</v>
          </cell>
          <cell r="M158">
            <v>600000679</v>
          </cell>
          <cell r="N158">
            <v>292823</v>
          </cell>
          <cell r="O158">
            <v>37312</v>
          </cell>
          <cell r="P158">
            <v>37391</v>
          </cell>
          <cell r="Q158">
            <v>0</v>
          </cell>
          <cell r="R158">
            <v>5</v>
          </cell>
          <cell r="S158" t="str">
            <v>Ladha,Nargis</v>
          </cell>
          <cell r="T158" t="str">
            <v>Harris,Jim</v>
          </cell>
          <cell r="U158">
            <v>327000</v>
          </cell>
          <cell r="V158">
            <v>10000</v>
          </cell>
          <cell r="W158">
            <v>10000</v>
          </cell>
          <cell r="Z158">
            <v>327000</v>
          </cell>
          <cell r="AA158">
            <v>0</v>
          </cell>
          <cell r="AB158">
            <v>37354</v>
          </cell>
        </row>
        <row r="159">
          <cell r="A159">
            <v>1257</v>
          </cell>
          <cell r="C159" t="str">
            <v>Intranet Web Site for the Workforce Acquisition Department</v>
          </cell>
          <cell r="E159" t="str">
            <v>Network Services</v>
          </cell>
          <cell r="F159" t="str">
            <v>RECSV</v>
          </cell>
          <cell r="H159">
            <v>37203</v>
          </cell>
          <cell r="I159">
            <v>37211</v>
          </cell>
          <cell r="J159">
            <v>300009855</v>
          </cell>
          <cell r="M159">
            <v>600000608</v>
          </cell>
          <cell r="N159">
            <v>292489</v>
          </cell>
          <cell r="O159">
            <v>37221</v>
          </cell>
          <cell r="P159">
            <v>37280</v>
          </cell>
          <cell r="Q159">
            <v>0</v>
          </cell>
          <cell r="S159" t="str">
            <v>O'Neill,George</v>
          </cell>
          <cell r="T159" t="str">
            <v>Lam,S N</v>
          </cell>
          <cell r="AA159">
            <v>0</v>
          </cell>
          <cell r="AB159">
            <v>37354</v>
          </cell>
        </row>
        <row r="160">
          <cell r="A160">
            <v>1301</v>
          </cell>
          <cell r="C160" t="str">
            <v>SR1301 - HODS CD produced for field staff</v>
          </cell>
          <cell r="E160" t="str">
            <v>Network Services</v>
          </cell>
          <cell r="F160" t="str">
            <v>RECSV</v>
          </cell>
          <cell r="J160">
            <v>300008772</v>
          </cell>
          <cell r="M160">
            <v>600000591</v>
          </cell>
          <cell r="N160">
            <v>290368</v>
          </cell>
          <cell r="Q160">
            <v>0</v>
          </cell>
          <cell r="S160" t="str">
            <v>Dhaliwal,David</v>
          </cell>
          <cell r="AA160">
            <v>0</v>
          </cell>
          <cell r="AB160">
            <v>37211</v>
          </cell>
          <cell r="AC160" t="str">
            <v xml:space="preserve">2001-11-16 As per George email:Our client has authorized us to charge this 2 day effort to the SR1251 PID, since the most recent work was really an addendum to that previous effort (which was longer than one week)._x000D_
</v>
          </cell>
        </row>
        <row r="161">
          <cell r="A161">
            <v>1274</v>
          </cell>
          <cell r="B161" t="str">
            <v>Green</v>
          </cell>
          <cell r="C161" t="str">
            <v>Audit 2000 - Tariff Change Control</v>
          </cell>
          <cell r="E161" t="str">
            <v>Customer Relations-CSO</v>
          </cell>
          <cell r="F161" t="str">
            <v>RECSV</v>
          </cell>
          <cell r="H161">
            <v>37214</v>
          </cell>
          <cell r="I161">
            <v>37231</v>
          </cell>
          <cell r="J161">
            <v>600000690</v>
          </cell>
          <cell r="L161">
            <v>37131</v>
          </cell>
          <cell r="M161">
            <v>600000623</v>
          </cell>
          <cell r="N161">
            <v>297931</v>
          </cell>
          <cell r="O161">
            <v>37221</v>
          </cell>
          <cell r="P161">
            <v>37330</v>
          </cell>
          <cell r="Q161">
            <v>1</v>
          </cell>
          <cell r="R161">
            <v>95</v>
          </cell>
          <cell r="S161" t="str">
            <v>Ladha,Nargis</v>
          </cell>
          <cell r="T161" t="str">
            <v>Prybys, Leslie</v>
          </cell>
          <cell r="U161">
            <v>63000</v>
          </cell>
          <cell r="V161">
            <v>0</v>
          </cell>
          <cell r="W161">
            <v>0</v>
          </cell>
          <cell r="Z161">
            <v>0</v>
          </cell>
          <cell r="AA161">
            <v>1</v>
          </cell>
          <cell r="AB161">
            <v>37354</v>
          </cell>
        </row>
        <row r="162">
          <cell r="A162">
            <v>1329</v>
          </cell>
          <cell r="C162" t="str">
            <v>SR1329 - OHE EBT Customer Enrollment Solution</v>
          </cell>
          <cell r="E162" t="str">
            <v>Network Services</v>
          </cell>
          <cell r="F162" t="str">
            <v>RECSV</v>
          </cell>
          <cell r="I162">
            <v>37210</v>
          </cell>
          <cell r="J162">
            <v>520000014</v>
          </cell>
          <cell r="L162">
            <v>37211</v>
          </cell>
          <cell r="M162">
            <v>600000677</v>
          </cell>
          <cell r="N162">
            <v>292514</v>
          </cell>
          <cell r="O162">
            <v>37022</v>
          </cell>
          <cell r="P162">
            <v>37286</v>
          </cell>
          <cell r="Q162">
            <v>0</v>
          </cell>
          <cell r="S162" t="str">
            <v>O'Neill,George</v>
          </cell>
          <cell r="T162" t="str">
            <v>Kaminker, Vered</v>
          </cell>
          <cell r="AA162">
            <v>0</v>
          </cell>
          <cell r="AB162">
            <v>37354</v>
          </cell>
          <cell r="AC162" t="str">
            <v>2001-11-20 The total project is about M $1.1M as per Glenn email</v>
          </cell>
        </row>
        <row r="163">
          <cell r="A163">
            <v>176438</v>
          </cell>
          <cell r="C163" t="str">
            <v>Hydro One Telecom Inc. Web Site</v>
          </cell>
          <cell r="E163" t="str">
            <v>Telecom</v>
          </cell>
          <cell r="F163" t="str">
            <v>RECSV</v>
          </cell>
          <cell r="O163">
            <v>36831</v>
          </cell>
          <cell r="P163">
            <v>36921</v>
          </cell>
          <cell r="Q163">
            <v>0</v>
          </cell>
          <cell r="S163" t="str">
            <v>Dhaliwal,David</v>
          </cell>
          <cell r="T163" t="str">
            <v>Iordanous,Hermes</v>
          </cell>
          <cell r="AA163">
            <v>0</v>
          </cell>
          <cell r="AB163">
            <v>37215</v>
          </cell>
        </row>
        <row r="164">
          <cell r="A164">
            <v>165936</v>
          </cell>
          <cell r="C164" t="str">
            <v>Preventative Maintenance Optimization (PMO)</v>
          </cell>
          <cell r="E164" t="str">
            <v>Network Management</v>
          </cell>
          <cell r="F164" t="str">
            <v>RECSV</v>
          </cell>
          <cell r="O164">
            <v>36831</v>
          </cell>
          <cell r="P164">
            <v>36950</v>
          </cell>
          <cell r="Q164">
            <v>0</v>
          </cell>
          <cell r="S164" t="str">
            <v>Dhaliwal,David</v>
          </cell>
          <cell r="T164" t="str">
            <v>Libaque,Jaime</v>
          </cell>
          <cell r="AA164">
            <v>0</v>
          </cell>
          <cell r="AB164">
            <v>37215</v>
          </cell>
        </row>
        <row r="165">
          <cell r="A165">
            <v>172785</v>
          </cell>
          <cell r="B165" t="str">
            <v>Green</v>
          </cell>
          <cell r="C165" t="str">
            <v>Unbillable Staff on Fixed Distribution</v>
          </cell>
          <cell r="E165" t="str">
            <v>Finance</v>
          </cell>
          <cell r="F165" t="str">
            <v>RECSV</v>
          </cell>
          <cell r="O165">
            <v>36768</v>
          </cell>
          <cell r="P165">
            <v>36980</v>
          </cell>
          <cell r="Q165">
            <v>0</v>
          </cell>
          <cell r="R165">
            <v>100</v>
          </cell>
          <cell r="S165" t="str">
            <v>Wright,S C</v>
          </cell>
          <cell r="T165" t="str">
            <v>Fry,Doug</v>
          </cell>
          <cell r="V165">
            <v>0</v>
          </cell>
          <cell r="W165">
            <v>0</v>
          </cell>
          <cell r="Z165">
            <v>0</v>
          </cell>
          <cell r="AA165">
            <v>0</v>
          </cell>
          <cell r="AB165">
            <v>37215</v>
          </cell>
        </row>
        <row r="166">
          <cell r="A166">
            <v>202985</v>
          </cell>
          <cell r="B166" t="str">
            <v>Green</v>
          </cell>
          <cell r="C166" t="str">
            <v>PeopleSoft Pay Server Consolidation</v>
          </cell>
          <cell r="E166" t="str">
            <v>ETS</v>
          </cell>
          <cell r="F166" t="str">
            <v>RECSV</v>
          </cell>
          <cell r="O166">
            <v>36879</v>
          </cell>
          <cell r="P166">
            <v>37012</v>
          </cell>
          <cell r="Q166">
            <v>0</v>
          </cell>
          <cell r="R166">
            <v>100</v>
          </cell>
          <cell r="S166" t="str">
            <v>Wright,S C</v>
          </cell>
          <cell r="T166" t="str">
            <v>Fry,Doug</v>
          </cell>
          <cell r="V166">
            <v>0</v>
          </cell>
          <cell r="W166">
            <v>0</v>
          </cell>
          <cell r="Z166">
            <v>0</v>
          </cell>
          <cell r="AA166">
            <v>0</v>
          </cell>
          <cell r="AB166">
            <v>37215</v>
          </cell>
        </row>
        <row r="167">
          <cell r="A167">
            <v>202186</v>
          </cell>
          <cell r="B167" t="str">
            <v>Green</v>
          </cell>
          <cell r="C167" t="str">
            <v>Bi-Monthly Billing</v>
          </cell>
          <cell r="E167" t="str">
            <v>Customer Relations-CSO</v>
          </cell>
          <cell r="F167" t="str">
            <v>RECSV</v>
          </cell>
          <cell r="O167">
            <v>36434</v>
          </cell>
          <cell r="P167">
            <v>37043</v>
          </cell>
          <cell r="Q167">
            <v>0</v>
          </cell>
          <cell r="R167">
            <v>0</v>
          </cell>
          <cell r="S167" t="str">
            <v>Ladha,Nargis</v>
          </cell>
          <cell r="T167" t="str">
            <v>Poon,Alfred</v>
          </cell>
          <cell r="V167">
            <v>0</v>
          </cell>
          <cell r="W167">
            <v>0</v>
          </cell>
          <cell r="Z167">
            <v>0</v>
          </cell>
          <cell r="AA167">
            <v>0</v>
          </cell>
          <cell r="AB167">
            <v>37215</v>
          </cell>
        </row>
        <row r="168">
          <cell r="A168">
            <v>153418</v>
          </cell>
          <cell r="C168" t="str">
            <v>I*NET - Phase 2</v>
          </cell>
          <cell r="E168" t="str">
            <v>ETS</v>
          </cell>
          <cell r="F168" t="str">
            <v>RECSV</v>
          </cell>
          <cell r="O168">
            <v>36557</v>
          </cell>
          <cell r="P168">
            <v>36951</v>
          </cell>
          <cell r="Q168">
            <v>0</v>
          </cell>
          <cell r="S168" t="str">
            <v>Dhaliwal,David</v>
          </cell>
          <cell r="T168" t="str">
            <v>LaPlante, L</v>
          </cell>
          <cell r="AA168">
            <v>0</v>
          </cell>
          <cell r="AB168">
            <v>37215</v>
          </cell>
        </row>
        <row r="169">
          <cell r="A169">
            <v>148905</v>
          </cell>
          <cell r="B169" t="str">
            <v>Yellow</v>
          </cell>
          <cell r="C169" t="str">
            <v>Enterprise Data Warehouse (EDW)</v>
          </cell>
          <cell r="E169" t="str">
            <v>Enterprise</v>
          </cell>
          <cell r="F169" t="str">
            <v>RECSV</v>
          </cell>
          <cell r="O169">
            <v>36527</v>
          </cell>
          <cell r="P169">
            <v>36965</v>
          </cell>
          <cell r="Q169">
            <v>0</v>
          </cell>
          <cell r="R169">
            <v>0</v>
          </cell>
          <cell r="S169" t="str">
            <v>Dhaliwal,David</v>
          </cell>
          <cell r="T169" t="str">
            <v>Harris,Jim</v>
          </cell>
          <cell r="V169">
            <v>3208988</v>
          </cell>
          <cell r="W169">
            <v>0</v>
          </cell>
          <cell r="Z169">
            <v>0</v>
          </cell>
          <cell r="AA169">
            <v>0</v>
          </cell>
          <cell r="AB169">
            <v>37215</v>
          </cell>
        </row>
        <row r="170">
          <cell r="A170">
            <v>205737</v>
          </cell>
          <cell r="C170" t="str">
            <v>Enterprise GIS Environment</v>
          </cell>
          <cell r="E170" t="str">
            <v>ETS</v>
          </cell>
          <cell r="F170" t="str">
            <v>RECSV</v>
          </cell>
          <cell r="O170">
            <v>36831</v>
          </cell>
          <cell r="P170">
            <v>36982</v>
          </cell>
          <cell r="Q170">
            <v>0</v>
          </cell>
          <cell r="S170" t="str">
            <v>Dhaliwal,David</v>
          </cell>
          <cell r="T170" t="str">
            <v>Gilligan, Brian</v>
          </cell>
          <cell r="AA170">
            <v>0</v>
          </cell>
          <cell r="AB170">
            <v>37215</v>
          </cell>
        </row>
        <row r="171">
          <cell r="A171">
            <v>1271</v>
          </cell>
          <cell r="B171" t="str">
            <v>Green</v>
          </cell>
          <cell r="C171" t="str">
            <v>Banking Products/Services Service Provider Selection</v>
          </cell>
          <cell r="E171" t="str">
            <v>Finance</v>
          </cell>
          <cell r="F171" t="str">
            <v>RECSV</v>
          </cell>
          <cell r="G171">
            <v>37183</v>
          </cell>
          <cell r="I171">
            <v>37244</v>
          </cell>
          <cell r="J171">
            <v>900000003</v>
          </cell>
          <cell r="M171" t="str">
            <v xml:space="preserve">   600000705   940000066</v>
          </cell>
          <cell r="N171" t="str">
            <v xml:space="preserve">   302425   324196</v>
          </cell>
          <cell r="O171">
            <v>37244</v>
          </cell>
          <cell r="P171">
            <v>37407</v>
          </cell>
          <cell r="Q171">
            <v>0</v>
          </cell>
          <cell r="R171">
            <v>48</v>
          </cell>
          <cell r="S171" t="str">
            <v>Wright,S C</v>
          </cell>
          <cell r="T171" t="str">
            <v>Wiles, Jeannette</v>
          </cell>
          <cell r="U171">
            <v>419000</v>
          </cell>
          <cell r="V171">
            <v>182000</v>
          </cell>
          <cell r="W171">
            <v>182000</v>
          </cell>
          <cell r="X171">
            <v>299863</v>
          </cell>
          <cell r="Z171">
            <v>270000</v>
          </cell>
          <cell r="AA171">
            <v>0</v>
          </cell>
          <cell r="AB171">
            <v>37337</v>
          </cell>
          <cell r="AC171" t="str">
            <v>2001-12-17 There is OM&amp;A PID 600000701 and W.O299433 and everthing has been journaled from RECSV PID to OM&amp;A pid as per Glenn</v>
          </cell>
        </row>
        <row r="172">
          <cell r="A172">
            <v>1297</v>
          </cell>
          <cell r="B172" t="str">
            <v>Green</v>
          </cell>
          <cell r="C172" t="str">
            <v>SR1297 - IVR Enhancements/Revamp</v>
          </cell>
          <cell r="E172" t="str">
            <v>Customer Relations-CSO</v>
          </cell>
          <cell r="F172" t="str">
            <v>RECSV</v>
          </cell>
          <cell r="I172">
            <v>37222</v>
          </cell>
          <cell r="J172">
            <v>600000172</v>
          </cell>
          <cell r="K172">
            <v>37223</v>
          </cell>
          <cell r="L172">
            <v>37224</v>
          </cell>
          <cell r="M172" t="str">
            <v xml:space="preserve">   940000078   600000683</v>
          </cell>
          <cell r="N172" t="str">
            <v xml:space="preserve">   H294894   323738</v>
          </cell>
          <cell r="O172">
            <v>37196</v>
          </cell>
          <cell r="P172">
            <v>37350</v>
          </cell>
          <cell r="Q172">
            <v>1</v>
          </cell>
          <cell r="R172">
            <v>25</v>
          </cell>
          <cell r="S172" t="str">
            <v>Ladha,Nargis</v>
          </cell>
          <cell r="T172" t="str">
            <v>Milburn,Scott</v>
          </cell>
          <cell r="U172">
            <v>62000</v>
          </cell>
          <cell r="V172">
            <v>19000</v>
          </cell>
          <cell r="W172">
            <v>25000</v>
          </cell>
          <cell r="X172">
            <v>22245</v>
          </cell>
          <cell r="Y172">
            <v>19000</v>
          </cell>
          <cell r="Z172">
            <v>50000</v>
          </cell>
          <cell r="AA172">
            <v>1</v>
          </cell>
          <cell r="AB172">
            <v>37337</v>
          </cell>
        </row>
        <row r="173">
          <cell r="A173">
            <v>1259</v>
          </cell>
          <cell r="B173" t="str">
            <v>Green</v>
          </cell>
          <cell r="C173" t="str">
            <v>GTA Op Centres Amalgamation - Cherrywood, Manby &amp; Trafalgar to Richview</v>
          </cell>
          <cell r="E173" t="str">
            <v>Network Management</v>
          </cell>
          <cell r="F173" t="str">
            <v>RECSV</v>
          </cell>
          <cell r="H173">
            <v>37222</v>
          </cell>
          <cell r="L173">
            <v>37118</v>
          </cell>
          <cell r="M173">
            <v>600000606</v>
          </cell>
          <cell r="O173">
            <v>37221</v>
          </cell>
          <cell r="P173">
            <v>37339</v>
          </cell>
          <cell r="Q173">
            <v>0</v>
          </cell>
          <cell r="R173">
            <v>99</v>
          </cell>
          <cell r="S173" t="str">
            <v>Dhaliwal,David</v>
          </cell>
          <cell r="T173" t="str">
            <v>Weller,Steve</v>
          </cell>
          <cell r="V173">
            <v>0</v>
          </cell>
          <cell r="W173">
            <v>0</v>
          </cell>
          <cell r="Y173">
            <v>102000</v>
          </cell>
          <cell r="Z173">
            <v>0</v>
          </cell>
          <cell r="AA173">
            <v>0</v>
          </cell>
          <cell r="AB173">
            <v>37354</v>
          </cell>
          <cell r="AC173" t="str">
            <v xml:space="preserve">transitioned straight to fulfill on approval from Bill Babichuk and Ray Lefort as of Nov 23._x000D_
2001-12-03 Fulfill cost is going to be absorbed in assessment_x000D_
</v>
          </cell>
        </row>
        <row r="174">
          <cell r="A174">
            <v>1328</v>
          </cell>
          <cell r="B174" t="str">
            <v>Green</v>
          </cell>
          <cell r="C174" t="str">
            <v>SR1328  24/7 ER Hospitals - Maps</v>
          </cell>
          <cell r="E174" t="str">
            <v>Network Services</v>
          </cell>
          <cell r="F174" t="str">
            <v>RECSV</v>
          </cell>
          <cell r="H174">
            <v>37222</v>
          </cell>
          <cell r="J174" t="str">
            <v xml:space="preserve">   ADMIN1007</v>
          </cell>
          <cell r="M174">
            <v>600000702</v>
          </cell>
          <cell r="N174">
            <v>299586</v>
          </cell>
          <cell r="O174">
            <v>37196</v>
          </cell>
          <cell r="P174">
            <v>37256</v>
          </cell>
          <cell r="Q174">
            <v>0</v>
          </cell>
          <cell r="R174">
            <v>100</v>
          </cell>
          <cell r="S174" t="str">
            <v>O'Neill,George</v>
          </cell>
          <cell r="T174" t="str">
            <v>Cameron,Geoffrey</v>
          </cell>
          <cell r="U174">
            <v>10000</v>
          </cell>
          <cell r="V174">
            <v>7762</v>
          </cell>
          <cell r="W174">
            <v>0</v>
          </cell>
          <cell r="X174">
            <v>10000</v>
          </cell>
          <cell r="Y174">
            <v>7762</v>
          </cell>
          <cell r="Z174">
            <v>9876</v>
          </cell>
          <cell r="AA174">
            <v>0</v>
          </cell>
          <cell r="AB174">
            <v>37291</v>
          </cell>
        </row>
        <row r="175">
          <cell r="A175">
            <v>1185</v>
          </cell>
          <cell r="B175" t="str">
            <v>Green</v>
          </cell>
          <cell r="C175" t="str">
            <v>Outage Response Management System (ORMS) Ph1</v>
          </cell>
          <cell r="E175" t="str">
            <v>Network Management</v>
          </cell>
          <cell r="F175" t="str">
            <v>RECSV</v>
          </cell>
          <cell r="J175">
            <v>220002127</v>
          </cell>
          <cell r="M175" t="str">
            <v xml:space="preserve">   940000067   600000693</v>
          </cell>
          <cell r="N175" t="str">
            <v xml:space="preserve">   H298706   323428</v>
          </cell>
          <cell r="O175">
            <v>37214</v>
          </cell>
          <cell r="P175">
            <v>37463</v>
          </cell>
          <cell r="Q175">
            <v>0</v>
          </cell>
          <cell r="R175">
            <v>48</v>
          </cell>
          <cell r="S175" t="str">
            <v>Dhaliwal,David</v>
          </cell>
          <cell r="T175" t="str">
            <v>Leerdam, Ed</v>
          </cell>
          <cell r="U175">
            <v>6966707</v>
          </cell>
          <cell r="V175">
            <v>2214532</v>
          </cell>
          <cell r="W175">
            <v>4204997</v>
          </cell>
          <cell r="X175">
            <v>6040564</v>
          </cell>
          <cell r="Y175">
            <v>2214532</v>
          </cell>
          <cell r="Z175">
            <v>6169867</v>
          </cell>
          <cell r="AA175">
            <v>0</v>
          </cell>
          <cell r="AB175">
            <v>37337</v>
          </cell>
        </row>
        <row r="176">
          <cell r="A176">
            <v>1338</v>
          </cell>
          <cell r="B176" t="str">
            <v>Green</v>
          </cell>
          <cell r="C176" t="str">
            <v>SR1338 - Geo Coding of CSS</v>
          </cell>
          <cell r="E176" t="str">
            <v>Network Services</v>
          </cell>
          <cell r="F176" t="str">
            <v>RECSV</v>
          </cell>
          <cell r="I176">
            <v>37313</v>
          </cell>
          <cell r="J176">
            <v>200000181</v>
          </cell>
          <cell r="M176" t="str">
            <v xml:space="preserve">   940000144   600000731</v>
          </cell>
          <cell r="N176" t="str">
            <v xml:space="preserve">   H320699   324206</v>
          </cell>
          <cell r="O176">
            <v>37316</v>
          </cell>
          <cell r="P176">
            <v>37368</v>
          </cell>
          <cell r="Q176">
            <v>1</v>
          </cell>
          <cell r="R176">
            <v>80</v>
          </cell>
          <cell r="S176" t="str">
            <v>Ladha,Nargis</v>
          </cell>
          <cell r="T176" t="str">
            <v>Overy, Alan</v>
          </cell>
          <cell r="U176">
            <v>8750</v>
          </cell>
          <cell r="V176">
            <v>7000</v>
          </cell>
          <cell r="W176">
            <v>7000</v>
          </cell>
          <cell r="X176">
            <v>8750</v>
          </cell>
          <cell r="Z176">
            <v>8750</v>
          </cell>
          <cell r="AA176">
            <v>0</v>
          </cell>
          <cell r="AB176">
            <v>37337</v>
          </cell>
        </row>
        <row r="177">
          <cell r="A177">
            <v>1334</v>
          </cell>
          <cell r="B177" t="str">
            <v>Green</v>
          </cell>
          <cell r="C177" t="str">
            <v>SR1334 - Networks Refresh</v>
          </cell>
          <cell r="E177" t="str">
            <v>Network Services</v>
          </cell>
          <cell r="F177" t="str">
            <v>RECSV</v>
          </cell>
          <cell r="H177">
            <v>37231</v>
          </cell>
          <cell r="I177">
            <v>37308</v>
          </cell>
          <cell r="J177">
            <v>200000183</v>
          </cell>
          <cell r="L177">
            <v>37308</v>
          </cell>
          <cell r="M177" t="str">
            <v xml:space="preserve">   600000729   940000146</v>
          </cell>
          <cell r="N177" t="str">
            <v xml:space="preserve">   H319072   324217</v>
          </cell>
          <cell r="O177">
            <v>37206</v>
          </cell>
          <cell r="P177">
            <v>37363</v>
          </cell>
          <cell r="Q177">
            <v>0</v>
          </cell>
          <cell r="R177">
            <v>60</v>
          </cell>
          <cell r="S177" t="str">
            <v>O'Neill,George</v>
          </cell>
          <cell r="T177" t="str">
            <v>Weller,Steve</v>
          </cell>
          <cell r="U177">
            <v>1341441</v>
          </cell>
          <cell r="V177">
            <v>1112500</v>
          </cell>
          <cell r="W177">
            <v>1112500</v>
          </cell>
          <cell r="X177">
            <v>303241</v>
          </cell>
          <cell r="Y177">
            <v>1038200</v>
          </cell>
          <cell r="Z177">
            <v>175500</v>
          </cell>
          <cell r="AA177">
            <v>0</v>
          </cell>
          <cell r="AB177">
            <v>37337</v>
          </cell>
        </row>
        <row r="178">
          <cell r="A178">
            <v>1325</v>
          </cell>
          <cell r="B178" t="str">
            <v>Green</v>
          </cell>
          <cell r="C178" t="str">
            <v>SR-1325 Transmission Line GIS Development Estimate</v>
          </cell>
          <cell r="E178" t="str">
            <v>Network Management</v>
          </cell>
          <cell r="F178" t="str">
            <v>RECSV</v>
          </cell>
          <cell r="J178">
            <v>210004801</v>
          </cell>
          <cell r="L178">
            <v>37231</v>
          </cell>
          <cell r="M178" t="str">
            <v xml:space="preserve">   600000692   940000155</v>
          </cell>
          <cell r="N178" t="str">
            <v xml:space="preserve">   H298747   325049</v>
          </cell>
          <cell r="O178">
            <v>37312</v>
          </cell>
          <cell r="P178">
            <v>37376</v>
          </cell>
          <cell r="Q178">
            <v>0</v>
          </cell>
          <cell r="R178">
            <v>85</v>
          </cell>
          <cell r="S178" t="str">
            <v>O'Neill,George</v>
          </cell>
          <cell r="T178" t="str">
            <v>Gilligan, Brian</v>
          </cell>
          <cell r="U178">
            <v>123000</v>
          </cell>
          <cell r="V178">
            <v>45000</v>
          </cell>
          <cell r="W178">
            <v>90000</v>
          </cell>
          <cell r="Z178">
            <v>75000</v>
          </cell>
          <cell r="AA178">
            <v>0</v>
          </cell>
          <cell r="AB178">
            <v>37340</v>
          </cell>
        </row>
        <row r="179">
          <cell r="A179">
            <v>1336</v>
          </cell>
          <cell r="B179" t="str">
            <v>Green</v>
          </cell>
          <cell r="C179" t="str">
            <v>SR1336 - Infrastructure Development</v>
          </cell>
          <cell r="E179" t="str">
            <v>ETS</v>
          </cell>
          <cell r="F179" t="str">
            <v>OM&amp;A</v>
          </cell>
          <cell r="L179">
            <v>37231</v>
          </cell>
          <cell r="M179" t="str">
            <v xml:space="preserve">   940000129   600000688</v>
          </cell>
          <cell r="N179" t="str">
            <v xml:space="preserve">   H297907   H297948   H297903   H297909   H297923   H297925   H297927   H297928   H297905</v>
          </cell>
          <cell r="O179">
            <v>37215</v>
          </cell>
          <cell r="P179">
            <v>37363</v>
          </cell>
          <cell r="Q179">
            <v>0</v>
          </cell>
          <cell r="R179">
            <v>65</v>
          </cell>
          <cell r="S179" t="str">
            <v>O'Neill,George</v>
          </cell>
          <cell r="T179" t="str">
            <v>Pavli,Alfonz</v>
          </cell>
          <cell r="U179">
            <v>671522</v>
          </cell>
          <cell r="V179">
            <v>534840</v>
          </cell>
          <cell r="W179">
            <v>540840</v>
          </cell>
          <cell r="Z179">
            <v>130682</v>
          </cell>
          <cell r="AA179">
            <v>0</v>
          </cell>
          <cell r="AB179">
            <v>37354</v>
          </cell>
        </row>
        <row r="180">
          <cell r="A180">
            <v>1140</v>
          </cell>
          <cell r="C180" t="str">
            <v>ITPM - Problem Management Process for ETS</v>
          </cell>
          <cell r="E180" t="str">
            <v>ETS</v>
          </cell>
          <cell r="F180" t="str">
            <v>RECSV</v>
          </cell>
          <cell r="G180">
            <v>37236</v>
          </cell>
          <cell r="Q180">
            <v>0</v>
          </cell>
          <cell r="S180" t="str">
            <v>Ladha,Nargis</v>
          </cell>
          <cell r="T180" t="str">
            <v>Muckle,Susan E</v>
          </cell>
          <cell r="AA180">
            <v>0</v>
          </cell>
          <cell r="AB180">
            <v>37236</v>
          </cell>
        </row>
        <row r="181">
          <cell r="A181">
            <v>1141</v>
          </cell>
          <cell r="B181" t="str">
            <v>Green</v>
          </cell>
          <cell r="C181" t="str">
            <v>P-Synch - Self  Serve Web Enabled Password Resets</v>
          </cell>
          <cell r="E181" t="str">
            <v>ETS</v>
          </cell>
          <cell r="F181" t="str">
            <v>OM&amp;A</v>
          </cell>
          <cell r="L181">
            <v>37237</v>
          </cell>
          <cell r="M181">
            <v>600000694</v>
          </cell>
          <cell r="N181">
            <v>299585</v>
          </cell>
          <cell r="O181">
            <v>37075</v>
          </cell>
          <cell r="P181">
            <v>37343</v>
          </cell>
          <cell r="Q181">
            <v>0</v>
          </cell>
          <cell r="R181">
            <v>10</v>
          </cell>
          <cell r="S181" t="str">
            <v>Ladha,Nargis</v>
          </cell>
          <cell r="T181" t="str">
            <v>Chari, Ravi</v>
          </cell>
          <cell r="U181">
            <v>31000</v>
          </cell>
          <cell r="V181">
            <v>0</v>
          </cell>
          <cell r="W181">
            <v>0</v>
          </cell>
          <cell r="Z181">
            <v>0</v>
          </cell>
          <cell r="AA181">
            <v>0</v>
          </cell>
          <cell r="AB181">
            <v>37354</v>
          </cell>
        </row>
        <row r="182">
          <cell r="A182">
            <v>1331</v>
          </cell>
          <cell r="B182" t="str">
            <v>Green</v>
          </cell>
          <cell r="C182" t="str">
            <v>SR1331 - CGE&amp;Y Pay Transition</v>
          </cell>
          <cell r="E182" t="str">
            <v>Human Resources</v>
          </cell>
          <cell r="F182" t="str">
            <v>OM&amp;A</v>
          </cell>
          <cell r="M182">
            <v>600000525</v>
          </cell>
          <cell r="N182">
            <v>293539</v>
          </cell>
          <cell r="O182">
            <v>37022</v>
          </cell>
          <cell r="P182">
            <v>37345</v>
          </cell>
          <cell r="Q182">
            <v>0</v>
          </cell>
          <cell r="R182">
            <v>94</v>
          </cell>
          <cell r="S182" t="str">
            <v>O'Neill,George</v>
          </cell>
          <cell r="T182" t="str">
            <v>Thoms,Marylou</v>
          </cell>
          <cell r="U182">
            <v>187000</v>
          </cell>
          <cell r="V182">
            <v>111391</v>
          </cell>
          <cell r="W182">
            <v>187000</v>
          </cell>
          <cell r="Y182">
            <v>19500</v>
          </cell>
          <cell r="Z182">
            <v>115000</v>
          </cell>
          <cell r="AA182">
            <v>0</v>
          </cell>
          <cell r="AB182">
            <v>37354</v>
          </cell>
        </row>
        <row r="183">
          <cell r="A183">
            <v>1261</v>
          </cell>
          <cell r="C183" t="str">
            <v>Upgrade Project Planning Tools (P3E 2.1)</v>
          </cell>
          <cell r="E183" t="str">
            <v>Network Services</v>
          </cell>
          <cell r="F183" t="str">
            <v>RECSV</v>
          </cell>
          <cell r="J183">
            <v>300009259</v>
          </cell>
          <cell r="K183">
            <v>37237</v>
          </cell>
          <cell r="M183" t="str">
            <v xml:space="preserve">   600000695   940000089</v>
          </cell>
          <cell r="N183" t="str">
            <v xml:space="preserve">   H299429   H299431   323882</v>
          </cell>
          <cell r="Q183">
            <v>0</v>
          </cell>
          <cell r="S183" t="str">
            <v>Dhaliwal,David</v>
          </cell>
          <cell r="T183" t="str">
            <v>Chari, Ravi</v>
          </cell>
          <cell r="AA183">
            <v>0</v>
          </cell>
          <cell r="AB183">
            <v>37340</v>
          </cell>
        </row>
        <row r="184">
          <cell r="A184">
            <v>1278</v>
          </cell>
          <cell r="C184" t="str">
            <v>Fax Software for Individual Desktop / Laptops</v>
          </cell>
          <cell r="E184" t="str">
            <v>Corporate Development</v>
          </cell>
          <cell r="F184" t="str">
            <v>RECSV</v>
          </cell>
          <cell r="Q184">
            <v>0</v>
          </cell>
          <cell r="S184" t="str">
            <v>O'Neill,George</v>
          </cell>
          <cell r="T184" t="str">
            <v>Pierre, Marc</v>
          </cell>
          <cell r="AA184">
            <v>0</v>
          </cell>
          <cell r="AB184">
            <v>37239</v>
          </cell>
        </row>
        <row r="185">
          <cell r="A185">
            <v>1102</v>
          </cell>
          <cell r="C185" t="str">
            <v>Meter Production &amp; Inventory</v>
          </cell>
          <cell r="E185" t="str">
            <v>Network Services</v>
          </cell>
          <cell r="F185" t="str">
            <v>RECSV</v>
          </cell>
          <cell r="Q185">
            <v>0</v>
          </cell>
          <cell r="S185" t="str">
            <v>Dhaliwal,David</v>
          </cell>
          <cell r="T185" t="str">
            <v>Esmail, Azeem</v>
          </cell>
          <cell r="AA185">
            <v>0</v>
          </cell>
          <cell r="AB185">
            <v>37243</v>
          </cell>
        </row>
        <row r="186">
          <cell r="A186">
            <v>1288</v>
          </cell>
          <cell r="B186" t="str">
            <v>Green</v>
          </cell>
          <cell r="C186" t="str">
            <v>SR1288 -  O/S 390 Upgrade</v>
          </cell>
          <cell r="E186" t="str">
            <v>ETS</v>
          </cell>
          <cell r="F186" t="str">
            <v>OM&amp;A</v>
          </cell>
          <cell r="M186">
            <v>600000704</v>
          </cell>
          <cell r="N186">
            <v>300544</v>
          </cell>
          <cell r="P186">
            <v>37304</v>
          </cell>
          <cell r="Q186">
            <v>0</v>
          </cell>
          <cell r="R186">
            <v>100</v>
          </cell>
          <cell r="S186" t="str">
            <v>Ladha,Nargis</v>
          </cell>
          <cell r="T186" t="str">
            <v>Bartlett, Roy</v>
          </cell>
          <cell r="U186">
            <v>87360</v>
          </cell>
          <cell r="V186">
            <v>17520</v>
          </cell>
          <cell r="W186">
            <v>17520</v>
          </cell>
          <cell r="Y186">
            <v>17040</v>
          </cell>
          <cell r="Z186">
            <v>200</v>
          </cell>
          <cell r="AA186">
            <v>0</v>
          </cell>
          <cell r="AB186">
            <v>37295</v>
          </cell>
        </row>
        <row r="187">
          <cell r="A187">
            <v>2006</v>
          </cell>
          <cell r="B187" t="str">
            <v>Green</v>
          </cell>
          <cell r="C187" t="str">
            <v>SR2006-Unbundle sentinel light billing</v>
          </cell>
          <cell r="E187" t="str">
            <v>Customer Relations-CSO</v>
          </cell>
          <cell r="F187" t="str">
            <v>RECSV</v>
          </cell>
          <cell r="J187">
            <v>220001816</v>
          </cell>
          <cell r="K187">
            <v>37273</v>
          </cell>
          <cell r="L187">
            <v>37274</v>
          </cell>
          <cell r="M187" t="str">
            <v xml:space="preserve">   600000708   940000090</v>
          </cell>
          <cell r="N187" t="str">
            <v xml:space="preserve">   H312078   323892</v>
          </cell>
          <cell r="O187">
            <v>37270</v>
          </cell>
          <cell r="P187">
            <v>37377</v>
          </cell>
          <cell r="Q187">
            <v>0</v>
          </cell>
          <cell r="R187">
            <v>80</v>
          </cell>
          <cell r="T187" t="str">
            <v>Prybys, Leslie</v>
          </cell>
          <cell r="V187">
            <v>0</v>
          </cell>
          <cell r="W187">
            <v>0</v>
          </cell>
          <cell r="Z187">
            <v>0</v>
          </cell>
          <cell r="AA187">
            <v>0</v>
          </cell>
          <cell r="AB187">
            <v>37354</v>
          </cell>
        </row>
        <row r="188">
          <cell r="A188">
            <v>2004</v>
          </cell>
          <cell r="B188" t="str">
            <v>Green</v>
          </cell>
          <cell r="C188" t="str">
            <v>SR2004-2002 Price Change for 80 MEU’s</v>
          </cell>
          <cell r="E188" t="str">
            <v>Customer Relations-CSO</v>
          </cell>
          <cell r="F188" t="str">
            <v>RECSV</v>
          </cell>
          <cell r="I188">
            <v>37280</v>
          </cell>
          <cell r="J188">
            <v>600000710</v>
          </cell>
          <cell r="K188">
            <v>37285</v>
          </cell>
          <cell r="L188">
            <v>37285</v>
          </cell>
          <cell r="M188" t="str">
            <v xml:space="preserve">   600000717   940000092</v>
          </cell>
          <cell r="N188" t="str">
            <v xml:space="preserve">   323903   H314620</v>
          </cell>
          <cell r="O188">
            <v>37278</v>
          </cell>
          <cell r="P188">
            <v>37365</v>
          </cell>
          <cell r="Q188">
            <v>1</v>
          </cell>
          <cell r="R188">
            <v>80</v>
          </cell>
          <cell r="S188" t="str">
            <v>Ladha,Nargis</v>
          </cell>
          <cell r="T188" t="str">
            <v>Prybys, Leslie</v>
          </cell>
          <cell r="U188">
            <v>61000</v>
          </cell>
          <cell r="V188">
            <v>0</v>
          </cell>
          <cell r="W188">
            <v>0</v>
          </cell>
          <cell r="Z188">
            <v>0</v>
          </cell>
          <cell r="AA188">
            <v>0</v>
          </cell>
          <cell r="AB188">
            <v>37343</v>
          </cell>
        </row>
        <row r="189">
          <cell r="A189">
            <v>1310</v>
          </cell>
          <cell r="B189" t="str">
            <v>Green</v>
          </cell>
          <cell r="C189" t="str">
            <v>SR1310 - Locator Moving To Web</v>
          </cell>
          <cell r="E189" t="str">
            <v>Customer Relations-CSO</v>
          </cell>
          <cell r="F189" t="str">
            <v>RECSV</v>
          </cell>
          <cell r="I189">
            <v>37280</v>
          </cell>
          <cell r="J189">
            <v>600000712</v>
          </cell>
          <cell r="K189">
            <v>37285</v>
          </cell>
          <cell r="L189">
            <v>37285</v>
          </cell>
          <cell r="M189" t="str">
            <v xml:space="preserve">   600000719   940000091</v>
          </cell>
          <cell r="N189" t="str">
            <v xml:space="preserve">   H314629   323902</v>
          </cell>
          <cell r="O189">
            <v>37273</v>
          </cell>
          <cell r="P189">
            <v>37695</v>
          </cell>
          <cell r="Q189">
            <v>0</v>
          </cell>
          <cell r="R189">
            <v>70</v>
          </cell>
          <cell r="S189" t="str">
            <v>Ladha,Nargis</v>
          </cell>
          <cell r="T189" t="str">
            <v>Kowgier,Edward</v>
          </cell>
          <cell r="U189">
            <v>23000</v>
          </cell>
          <cell r="V189">
            <v>13800</v>
          </cell>
          <cell r="W189">
            <v>0</v>
          </cell>
          <cell r="X189">
            <v>21000</v>
          </cell>
          <cell r="Z189">
            <v>0</v>
          </cell>
          <cell r="AA189">
            <v>0</v>
          </cell>
          <cell r="AB189">
            <v>37337</v>
          </cell>
        </row>
        <row r="190">
          <cell r="A190">
            <v>1319</v>
          </cell>
          <cell r="B190" t="str">
            <v>Green</v>
          </cell>
          <cell r="C190" t="str">
            <v>SR1319 - Change to 1 Service # for Hydro One Trouble Reporting</v>
          </cell>
          <cell r="E190" t="str">
            <v>Customer Relations-CSO</v>
          </cell>
          <cell r="F190" t="str">
            <v>RECSV</v>
          </cell>
          <cell r="I190">
            <v>37284</v>
          </cell>
          <cell r="J190">
            <v>600000714</v>
          </cell>
          <cell r="K190">
            <v>37285</v>
          </cell>
          <cell r="L190">
            <v>37285</v>
          </cell>
          <cell r="M190" t="str">
            <v xml:space="preserve">   940000118   600000718</v>
          </cell>
          <cell r="N190" t="str">
            <v xml:space="preserve">   323936   H314624</v>
          </cell>
          <cell r="O190">
            <v>37281</v>
          </cell>
          <cell r="P190">
            <v>37312</v>
          </cell>
          <cell r="Q190">
            <v>0</v>
          </cell>
          <cell r="R190">
            <v>100</v>
          </cell>
          <cell r="S190" t="str">
            <v>Ladha,Nargis</v>
          </cell>
          <cell r="T190" t="str">
            <v>Milburn,Scott</v>
          </cell>
          <cell r="U190">
            <v>18500</v>
          </cell>
          <cell r="V190">
            <v>12000</v>
          </cell>
          <cell r="W190">
            <v>13000</v>
          </cell>
          <cell r="X190">
            <v>13500</v>
          </cell>
          <cell r="Z190">
            <v>0</v>
          </cell>
          <cell r="AA190">
            <v>0</v>
          </cell>
          <cell r="AB190">
            <v>37337</v>
          </cell>
        </row>
        <row r="191">
          <cell r="A191">
            <v>1332</v>
          </cell>
          <cell r="B191" t="str">
            <v>Green</v>
          </cell>
          <cell r="C191" t="str">
            <v>SR1332 - MCP 40 Hr Work Week</v>
          </cell>
          <cell r="E191" t="str">
            <v>Human Resources</v>
          </cell>
          <cell r="F191" t="str">
            <v>RECSV</v>
          </cell>
          <cell r="M191">
            <v>600000525</v>
          </cell>
          <cell r="N191">
            <v>293543</v>
          </cell>
          <cell r="P191">
            <v>37287</v>
          </cell>
          <cell r="Q191">
            <v>1</v>
          </cell>
          <cell r="R191">
            <v>100</v>
          </cell>
          <cell r="S191" t="str">
            <v>O'Neill,George</v>
          </cell>
          <cell r="T191" t="str">
            <v>Tung, Sui-Yung</v>
          </cell>
          <cell r="U191">
            <v>74000</v>
          </cell>
          <cell r="V191">
            <v>20000</v>
          </cell>
          <cell r="W191">
            <v>20000</v>
          </cell>
          <cell r="Y191">
            <v>20000</v>
          </cell>
          <cell r="Z191">
            <v>0</v>
          </cell>
          <cell r="AA191">
            <v>0</v>
          </cell>
          <cell r="AB191">
            <v>37298</v>
          </cell>
        </row>
        <row r="192">
          <cell r="A192">
            <v>1283</v>
          </cell>
          <cell r="C192" t="str">
            <v>Account Security Changes</v>
          </cell>
          <cell r="E192" t="str">
            <v>Customer Relations-CSO</v>
          </cell>
          <cell r="F192" t="str">
            <v>RECSV</v>
          </cell>
          <cell r="I192">
            <v>37284</v>
          </cell>
          <cell r="J192">
            <v>600000715</v>
          </cell>
          <cell r="K192">
            <v>37285</v>
          </cell>
          <cell r="L192">
            <v>37286</v>
          </cell>
          <cell r="M192" t="str">
            <v xml:space="preserve">   600000720   940000117</v>
          </cell>
          <cell r="N192" t="str">
            <v xml:space="preserve">   H314688   323930</v>
          </cell>
          <cell r="Q192">
            <v>0</v>
          </cell>
          <cell r="S192" t="str">
            <v>Ladha,Nargis</v>
          </cell>
          <cell r="T192" t="str">
            <v>Esmail, Azeem</v>
          </cell>
          <cell r="AA192">
            <v>0</v>
          </cell>
          <cell r="AB192">
            <v>37340</v>
          </cell>
        </row>
        <row r="193">
          <cell r="A193">
            <v>1340</v>
          </cell>
          <cell r="B193" t="str">
            <v>Green</v>
          </cell>
          <cell r="C193" t="str">
            <v>SR1340- High Speed Dial-up Access</v>
          </cell>
          <cell r="E193" t="str">
            <v>Regulatory &amp; Govt Affairs</v>
          </cell>
          <cell r="F193" t="str">
            <v>RECSV</v>
          </cell>
          <cell r="J193">
            <v>2000000171</v>
          </cell>
          <cell r="K193">
            <v>37287</v>
          </cell>
          <cell r="L193">
            <v>37287</v>
          </cell>
          <cell r="M193">
            <v>600000721</v>
          </cell>
          <cell r="N193">
            <v>315548</v>
          </cell>
          <cell r="O193">
            <v>37286</v>
          </cell>
          <cell r="P193">
            <v>37302</v>
          </cell>
          <cell r="Q193">
            <v>0</v>
          </cell>
          <cell r="R193">
            <v>100</v>
          </cell>
          <cell r="S193" t="str">
            <v>O'Neill,George</v>
          </cell>
          <cell r="T193" t="str">
            <v>Gilligan, Brian</v>
          </cell>
          <cell r="U193">
            <v>10000</v>
          </cell>
          <cell r="V193">
            <v>5000</v>
          </cell>
          <cell r="W193">
            <v>10000</v>
          </cell>
          <cell r="Z193">
            <v>3000</v>
          </cell>
          <cell r="AA193">
            <v>0</v>
          </cell>
          <cell r="AB193">
            <v>37326</v>
          </cell>
        </row>
        <row r="194">
          <cell r="A194">
            <v>1233</v>
          </cell>
          <cell r="B194" t="str">
            <v>Red</v>
          </cell>
          <cell r="C194" t="str">
            <v>Automation Testing Tools: WinRunner/TestDirector</v>
          </cell>
          <cell r="E194" t="str">
            <v>ETS</v>
          </cell>
          <cell r="F194" t="str">
            <v>OM&amp;A</v>
          </cell>
          <cell r="M194" t="str">
            <v xml:space="preserve">   600000687   940000128</v>
          </cell>
          <cell r="N194" t="str">
            <v xml:space="preserve">   H297930</v>
          </cell>
          <cell r="O194">
            <v>37221</v>
          </cell>
          <cell r="P194">
            <v>37309</v>
          </cell>
          <cell r="Q194">
            <v>0</v>
          </cell>
          <cell r="R194">
            <v>85</v>
          </cell>
          <cell r="S194" t="str">
            <v>Ladha,Nargis</v>
          </cell>
          <cell r="T194" t="str">
            <v>D'Silva, Brian</v>
          </cell>
          <cell r="U194">
            <v>172000</v>
          </cell>
          <cell r="V194">
            <v>163600</v>
          </cell>
          <cell r="W194">
            <v>160400</v>
          </cell>
          <cell r="Y194">
            <v>133129</v>
          </cell>
          <cell r="Z194">
            <v>9500</v>
          </cell>
          <cell r="AA194">
            <v>0</v>
          </cell>
          <cell r="AB194">
            <v>37354</v>
          </cell>
        </row>
        <row r="195">
          <cell r="A195">
            <v>2007</v>
          </cell>
          <cell r="B195" t="str">
            <v>Green</v>
          </cell>
          <cell r="C195" t="str">
            <v>SR2007-NAM-CIS Enhancements 2002</v>
          </cell>
          <cell r="E195" t="str">
            <v>Network Services</v>
          </cell>
          <cell r="F195" t="str">
            <v>RECSV</v>
          </cell>
          <cell r="J195">
            <v>200000070</v>
          </cell>
          <cell r="M195">
            <v>940000122</v>
          </cell>
          <cell r="N195">
            <v>323959</v>
          </cell>
          <cell r="O195">
            <v>37272</v>
          </cell>
          <cell r="P195">
            <v>37621</v>
          </cell>
          <cell r="Q195">
            <v>0</v>
          </cell>
          <cell r="R195">
            <v>0</v>
          </cell>
          <cell r="S195" t="str">
            <v>O'Neill,George</v>
          </cell>
          <cell r="T195" t="str">
            <v>Fry,Doug</v>
          </cell>
          <cell r="U195">
            <v>120000</v>
          </cell>
          <cell r="V195">
            <v>0</v>
          </cell>
          <cell r="W195">
            <v>10000</v>
          </cell>
          <cell r="X195">
            <v>112000</v>
          </cell>
          <cell r="Z195">
            <v>110000</v>
          </cell>
          <cell r="AA195">
            <v>0</v>
          </cell>
          <cell r="AB195">
            <v>37335</v>
          </cell>
          <cell r="AC195" t="str">
            <v>Client has moved 24k to old NAM-CIS PID(200000070)</v>
          </cell>
        </row>
        <row r="196">
          <cell r="A196">
            <v>1292</v>
          </cell>
          <cell r="C196" t="str">
            <v>SR1292 - Enterprise Directory Services</v>
          </cell>
          <cell r="E196" t="str">
            <v>ETS</v>
          </cell>
          <cell r="F196" t="str">
            <v>OM&amp;A</v>
          </cell>
          <cell r="M196" t="str">
            <v xml:space="preserve">   600000688   940000129</v>
          </cell>
          <cell r="N196" t="str">
            <v xml:space="preserve">   H315398</v>
          </cell>
          <cell r="Q196">
            <v>0</v>
          </cell>
          <cell r="S196" t="str">
            <v>Ladha,Nargis</v>
          </cell>
          <cell r="T196" t="str">
            <v>Runowski,  Richard</v>
          </cell>
          <cell r="AA196">
            <v>0</v>
          </cell>
          <cell r="AB196">
            <v>37340</v>
          </cell>
          <cell r="AC196" t="str">
            <v>This SR is Part of I-Net Program</v>
          </cell>
        </row>
        <row r="197">
          <cell r="A197">
            <v>2012</v>
          </cell>
          <cell r="B197" t="str">
            <v>Green</v>
          </cell>
          <cell r="C197" t="str">
            <v>SR2012-Estimating Tool  DSC Modifications</v>
          </cell>
          <cell r="E197" t="str">
            <v>Network Services</v>
          </cell>
          <cell r="F197" t="str">
            <v>RECSV</v>
          </cell>
          <cell r="I197">
            <v>37291</v>
          </cell>
          <cell r="J197">
            <v>300010097</v>
          </cell>
          <cell r="M197" t="str">
            <v xml:space="preserve">   600000724   940000119</v>
          </cell>
          <cell r="N197" t="str">
            <v xml:space="preserve">   H318931   323940</v>
          </cell>
          <cell r="O197">
            <v>37286</v>
          </cell>
          <cell r="P197">
            <v>37349</v>
          </cell>
          <cell r="Q197">
            <v>0</v>
          </cell>
          <cell r="R197">
            <v>97</v>
          </cell>
          <cell r="S197" t="str">
            <v>O'Neill,George</v>
          </cell>
          <cell r="T197" t="str">
            <v>Wong, Sam</v>
          </cell>
          <cell r="U197">
            <v>86700</v>
          </cell>
          <cell r="V197">
            <v>25642</v>
          </cell>
          <cell r="W197">
            <v>0</v>
          </cell>
          <cell r="X197">
            <v>79700</v>
          </cell>
          <cell r="Z197">
            <v>2500</v>
          </cell>
          <cell r="AA197">
            <v>0</v>
          </cell>
          <cell r="AB197">
            <v>37354</v>
          </cell>
          <cell r="AC197" t="str">
            <v>This SR is in Review as of 2002-02-04 but PM is working on fulfill stuff so W.O is being requested</v>
          </cell>
        </row>
        <row r="198">
          <cell r="A198">
            <v>1304</v>
          </cell>
          <cell r="B198" t="str">
            <v>Green</v>
          </cell>
          <cell r="C198" t="str">
            <v>SR1304 - Forestry - Customer Notification Data Base</v>
          </cell>
          <cell r="E198" t="str">
            <v>Network Services</v>
          </cell>
          <cell r="F198" t="str">
            <v>RECSV</v>
          </cell>
          <cell r="J198">
            <v>600000736</v>
          </cell>
          <cell r="L198">
            <v>37326</v>
          </cell>
          <cell r="M198" t="str">
            <v xml:space="preserve">   940000147   600000739</v>
          </cell>
          <cell r="N198" t="str">
            <v xml:space="preserve">   H324091   324097</v>
          </cell>
          <cell r="O198">
            <v>37285</v>
          </cell>
          <cell r="P198">
            <v>37323</v>
          </cell>
          <cell r="Q198">
            <v>1</v>
          </cell>
          <cell r="R198">
            <v>0</v>
          </cell>
          <cell r="S198" t="str">
            <v>Dhaliwal,David</v>
          </cell>
          <cell r="T198" t="str">
            <v>Prybys, Leslie</v>
          </cell>
          <cell r="U198">
            <v>16360</v>
          </cell>
          <cell r="V198">
            <v>0</v>
          </cell>
          <cell r="W198">
            <v>0</v>
          </cell>
          <cell r="X198">
            <v>16360</v>
          </cell>
          <cell r="Z198">
            <v>0</v>
          </cell>
          <cell r="AA198">
            <v>0</v>
          </cell>
          <cell r="AB198">
            <v>37354</v>
          </cell>
        </row>
        <row r="199">
          <cell r="A199">
            <v>2017</v>
          </cell>
          <cell r="C199" t="str">
            <v>SR2017- Finance Related Migration and Transition Work</v>
          </cell>
          <cell r="E199" t="str">
            <v>Finance</v>
          </cell>
          <cell r="F199" t="str">
            <v>OM&amp;A</v>
          </cell>
          <cell r="M199">
            <v>600000722</v>
          </cell>
          <cell r="N199" t="str">
            <v xml:space="preserve">   315394   315391</v>
          </cell>
          <cell r="O199">
            <v>37288</v>
          </cell>
          <cell r="P199">
            <v>37355</v>
          </cell>
          <cell r="Q199">
            <v>0</v>
          </cell>
          <cell r="S199" t="str">
            <v>O'Neill,George</v>
          </cell>
          <cell r="T199" t="str">
            <v>Bal, Satinder</v>
          </cell>
          <cell r="AA199">
            <v>0</v>
          </cell>
          <cell r="AB199">
            <v>37291</v>
          </cell>
          <cell r="AC199" t="str">
            <v>315394-fufill</v>
          </cell>
        </row>
        <row r="200">
          <cell r="A200">
            <v>1317</v>
          </cell>
          <cell r="B200" t="str">
            <v>Green</v>
          </cell>
          <cell r="C200" t="str">
            <v>SR1317 - Optical Character Recognition for time sheets</v>
          </cell>
          <cell r="E200" t="str">
            <v>Customer Relations-CSO</v>
          </cell>
          <cell r="F200" t="str">
            <v>RECSV</v>
          </cell>
          <cell r="J200">
            <v>600000676</v>
          </cell>
          <cell r="M200" t="str">
            <v xml:space="preserve">   60000679   940000123</v>
          </cell>
          <cell r="N200" t="str">
            <v xml:space="preserve">   H316651   324220</v>
          </cell>
          <cell r="O200">
            <v>37312</v>
          </cell>
          <cell r="P200">
            <v>37391</v>
          </cell>
          <cell r="Q200">
            <v>0</v>
          </cell>
          <cell r="R200">
            <v>5</v>
          </cell>
          <cell r="S200" t="str">
            <v>Ladha,Nargis</v>
          </cell>
          <cell r="T200" t="str">
            <v>Harris,Jim</v>
          </cell>
          <cell r="U200">
            <v>327000</v>
          </cell>
          <cell r="V200">
            <v>10000</v>
          </cell>
          <cell r="W200">
            <v>10000</v>
          </cell>
          <cell r="X200">
            <v>311000</v>
          </cell>
          <cell r="Z200">
            <v>327000</v>
          </cell>
          <cell r="AA200">
            <v>0</v>
          </cell>
          <cell r="AB200">
            <v>37337</v>
          </cell>
        </row>
        <row r="201">
          <cell r="A201">
            <v>2008</v>
          </cell>
          <cell r="C201" t="str">
            <v>SR2008-Distribution Resource Library Data Enhancements</v>
          </cell>
          <cell r="E201" t="str">
            <v>Network Management</v>
          </cell>
          <cell r="F201" t="str">
            <v>RECSV</v>
          </cell>
          <cell r="J201">
            <v>200000146</v>
          </cell>
          <cell r="L201">
            <v>37298</v>
          </cell>
          <cell r="M201" t="str">
            <v xml:space="preserve">   600000726   940000126</v>
          </cell>
          <cell r="N201" t="str">
            <v xml:space="preserve">   H316843   324209</v>
          </cell>
          <cell r="Q201">
            <v>0</v>
          </cell>
          <cell r="S201" t="str">
            <v>O'Neill,George</v>
          </cell>
          <cell r="T201" t="str">
            <v>Bal, Satinder</v>
          </cell>
          <cell r="U201">
            <v>26900</v>
          </cell>
          <cell r="X201">
            <v>25900</v>
          </cell>
          <cell r="AA201">
            <v>0</v>
          </cell>
          <cell r="AB201">
            <v>37337</v>
          </cell>
        </row>
        <row r="202">
          <cell r="A202">
            <v>2020</v>
          </cell>
          <cell r="C202" t="str">
            <v>SR2020-Finance Data Mart - 2002</v>
          </cell>
          <cell r="E202" t="str">
            <v>Finance</v>
          </cell>
          <cell r="F202" t="str">
            <v>RECSV</v>
          </cell>
          <cell r="J202">
            <v>200000063</v>
          </cell>
          <cell r="M202" t="str">
            <v xml:space="preserve">   600000563   940000125</v>
          </cell>
          <cell r="N202" t="str">
            <v xml:space="preserve">   H317068   327150   327145</v>
          </cell>
          <cell r="O202">
            <v>37272</v>
          </cell>
          <cell r="P202">
            <v>37544</v>
          </cell>
          <cell r="Q202">
            <v>0</v>
          </cell>
          <cell r="S202" t="str">
            <v>O'Neill,George</v>
          </cell>
          <cell r="T202" t="str">
            <v>Fry,Doug</v>
          </cell>
          <cell r="U202">
            <v>1300000</v>
          </cell>
          <cell r="X202">
            <v>1296500</v>
          </cell>
          <cell r="AA202">
            <v>0</v>
          </cell>
          <cell r="AB202">
            <v>37341</v>
          </cell>
        </row>
        <row r="203">
          <cell r="A203">
            <v>2013</v>
          </cell>
          <cell r="C203" t="str">
            <v>SR2013-Electronic Document Management System</v>
          </cell>
          <cell r="E203" t="str">
            <v>Network Management</v>
          </cell>
          <cell r="F203" t="str">
            <v>RECSV</v>
          </cell>
          <cell r="J203">
            <v>200000170</v>
          </cell>
          <cell r="K203">
            <v>37299</v>
          </cell>
          <cell r="M203" t="str">
            <v xml:space="preserve">   600000727   940000127</v>
          </cell>
          <cell r="N203" t="str">
            <v xml:space="preserve">   H317388   324225</v>
          </cell>
          <cell r="O203">
            <v>37284</v>
          </cell>
          <cell r="P203">
            <v>37498</v>
          </cell>
          <cell r="Q203">
            <v>0</v>
          </cell>
          <cell r="S203" t="str">
            <v>O'Neill,George</v>
          </cell>
          <cell r="T203" t="str">
            <v>Vodenicarov,Kveta</v>
          </cell>
          <cell r="AA203">
            <v>0</v>
          </cell>
          <cell r="AB203">
            <v>37340</v>
          </cell>
        </row>
        <row r="204">
          <cell r="A204">
            <v>1280</v>
          </cell>
          <cell r="B204" t="str">
            <v>Green</v>
          </cell>
          <cell r="C204" t="str">
            <v>Intranet Web Site for NS - Stations and Operations</v>
          </cell>
          <cell r="E204" t="str">
            <v>Network Services</v>
          </cell>
          <cell r="F204" t="str">
            <v>RECSV</v>
          </cell>
          <cell r="J204">
            <v>300009926</v>
          </cell>
          <cell r="M204" t="str">
            <v xml:space="preserve">   600000728   940000148</v>
          </cell>
          <cell r="N204" t="str">
            <v xml:space="preserve">   H317409   324213</v>
          </cell>
          <cell r="O204">
            <v>37291</v>
          </cell>
          <cell r="P204">
            <v>37330</v>
          </cell>
          <cell r="Q204">
            <v>0</v>
          </cell>
          <cell r="R204">
            <v>99</v>
          </cell>
          <cell r="S204" t="str">
            <v>O'Neill,George</v>
          </cell>
          <cell r="T204" t="str">
            <v>Chari, Ravi</v>
          </cell>
          <cell r="U204">
            <v>12780</v>
          </cell>
          <cell r="V204">
            <v>6158</v>
          </cell>
          <cell r="W204">
            <v>11000</v>
          </cell>
          <cell r="Z204">
            <v>1000</v>
          </cell>
          <cell r="AA204">
            <v>1</v>
          </cell>
          <cell r="AB204">
            <v>37354</v>
          </cell>
        </row>
        <row r="205">
          <cell r="A205">
            <v>2023</v>
          </cell>
          <cell r="C205" t="str">
            <v>IREIS-LVR</v>
          </cell>
          <cell r="E205" t="str">
            <v>Corporate Services</v>
          </cell>
          <cell r="F205" t="str">
            <v>RECSV</v>
          </cell>
          <cell r="J205">
            <v>200000069</v>
          </cell>
          <cell r="M205" t="str">
            <v xml:space="preserve">   600000557   940000077</v>
          </cell>
          <cell r="N205" t="str">
            <v xml:space="preserve">   H265762   323586</v>
          </cell>
          <cell r="O205">
            <v>37075</v>
          </cell>
          <cell r="P205">
            <v>37344</v>
          </cell>
          <cell r="Q205">
            <v>0</v>
          </cell>
          <cell r="T205" t="str">
            <v>Gilligan, Brian</v>
          </cell>
          <cell r="U205">
            <v>350000</v>
          </cell>
          <cell r="AA205">
            <v>0</v>
          </cell>
          <cell r="AB205">
            <v>37337</v>
          </cell>
        </row>
        <row r="206">
          <cell r="A206">
            <v>2033</v>
          </cell>
          <cell r="B206" t="str">
            <v>Green</v>
          </cell>
          <cell r="C206" t="str">
            <v>SR2033-BEA Project Phase 2</v>
          </cell>
          <cell r="E206" t="str">
            <v>ETS</v>
          </cell>
          <cell r="F206" t="str">
            <v>OM&amp;A</v>
          </cell>
          <cell r="M206">
            <v>600000127</v>
          </cell>
          <cell r="N206">
            <v>272248</v>
          </cell>
          <cell r="O206">
            <v>37286</v>
          </cell>
          <cell r="P206">
            <v>37730</v>
          </cell>
          <cell r="Q206">
            <v>1</v>
          </cell>
          <cell r="R206">
            <v>85</v>
          </cell>
          <cell r="T206" t="str">
            <v>MacGregor, Nora</v>
          </cell>
          <cell r="U206">
            <v>723360</v>
          </cell>
          <cell r="V206">
            <v>625000</v>
          </cell>
          <cell r="W206">
            <v>625000</v>
          </cell>
          <cell r="Z206">
            <v>723360</v>
          </cell>
          <cell r="AA206">
            <v>1</v>
          </cell>
          <cell r="AB206">
            <v>37319</v>
          </cell>
        </row>
        <row r="207">
          <cell r="A207">
            <v>1033</v>
          </cell>
          <cell r="C207" t="str">
            <v>Data Archiving for ERP Systems</v>
          </cell>
          <cell r="E207" t="str">
            <v>ETS</v>
          </cell>
          <cell r="F207" t="str">
            <v>OM&amp;A</v>
          </cell>
          <cell r="P207">
            <v>37391</v>
          </cell>
          <cell r="Q207">
            <v>0</v>
          </cell>
          <cell r="S207" t="str">
            <v>Dhaliwal,David</v>
          </cell>
          <cell r="T207" t="str">
            <v>Prybys, Leslie</v>
          </cell>
          <cell r="U207">
            <v>118000</v>
          </cell>
          <cell r="AA207">
            <v>0</v>
          </cell>
          <cell r="AB207">
            <v>37315</v>
          </cell>
          <cell r="AC207" t="str">
            <v>($159,000 w/contingency)</v>
          </cell>
        </row>
        <row r="208">
          <cell r="A208">
            <v>2011</v>
          </cell>
          <cell r="C208" t="str">
            <v>SR2011-Upgrade Faxgate to Pulse for FAX</v>
          </cell>
          <cell r="E208" t="str">
            <v>SMMS</v>
          </cell>
          <cell r="F208" t="str">
            <v>RECSV</v>
          </cell>
          <cell r="Q208">
            <v>0</v>
          </cell>
          <cell r="S208" t="str">
            <v>Ladha,Nargis</v>
          </cell>
          <cell r="T208" t="str">
            <v>Wong,Edwin</v>
          </cell>
          <cell r="AA208">
            <v>0</v>
          </cell>
          <cell r="AB208">
            <v>37323</v>
          </cell>
        </row>
        <row r="209">
          <cell r="A209">
            <v>2014</v>
          </cell>
          <cell r="C209" t="str">
            <v>SR2014-Decommission Reuters and Invision</v>
          </cell>
          <cell r="E209" t="str">
            <v>Finance</v>
          </cell>
          <cell r="F209" t="str">
            <v>RECSV</v>
          </cell>
          <cell r="Q209">
            <v>0</v>
          </cell>
          <cell r="S209" t="str">
            <v>O'Neill,George</v>
          </cell>
          <cell r="T209" t="str">
            <v>Wong,Edwin</v>
          </cell>
          <cell r="AA209">
            <v>0</v>
          </cell>
          <cell r="AB209">
            <v>37323</v>
          </cell>
        </row>
        <row r="210">
          <cell r="A210">
            <v>2021</v>
          </cell>
          <cell r="C210" t="str">
            <v>SR2021-Network Services Training Material Database</v>
          </cell>
          <cell r="E210" t="str">
            <v>Network Services</v>
          </cell>
          <cell r="F210" t="str">
            <v>RECSV</v>
          </cell>
          <cell r="J210">
            <v>300010536</v>
          </cell>
          <cell r="L210">
            <v>37326</v>
          </cell>
          <cell r="M210" t="str">
            <v xml:space="preserve">   940000150   600000738</v>
          </cell>
          <cell r="N210" t="str">
            <v xml:space="preserve">   H324077   324223</v>
          </cell>
          <cell r="O210">
            <v>37327</v>
          </cell>
          <cell r="P210">
            <v>37376</v>
          </cell>
          <cell r="Q210">
            <v>0</v>
          </cell>
          <cell r="S210" t="str">
            <v>O'Neill,George</v>
          </cell>
          <cell r="T210" t="str">
            <v>Wong,Edwin</v>
          </cell>
          <cell r="U210">
            <v>68200</v>
          </cell>
          <cell r="AA210">
            <v>0</v>
          </cell>
          <cell r="AB210">
            <v>37349</v>
          </cell>
        </row>
        <row r="211">
          <cell r="A211">
            <v>2022</v>
          </cell>
          <cell r="C211" t="str">
            <v>SR2022-Implement Revenue Management</v>
          </cell>
          <cell r="E211" t="str">
            <v>Customer Relations-CSO</v>
          </cell>
          <cell r="F211" t="str">
            <v>RECSV</v>
          </cell>
          <cell r="J211">
            <v>600000734</v>
          </cell>
          <cell r="L211">
            <v>37326</v>
          </cell>
          <cell r="M211">
            <v>600000737</v>
          </cell>
          <cell r="N211" t="str">
            <v xml:space="preserve">   i324224   324074</v>
          </cell>
          <cell r="O211">
            <v>37319</v>
          </cell>
          <cell r="P211">
            <v>37427</v>
          </cell>
          <cell r="Q211">
            <v>0</v>
          </cell>
          <cell r="S211" t="str">
            <v>Chornomaz,W P</v>
          </cell>
          <cell r="T211" t="str">
            <v>Wachtel,George</v>
          </cell>
          <cell r="U211">
            <v>250000</v>
          </cell>
          <cell r="AA211">
            <v>0</v>
          </cell>
          <cell r="AB211">
            <v>37349</v>
          </cell>
          <cell r="AC211" t="str">
            <v>Budget includes the Business cost</v>
          </cell>
        </row>
        <row r="212">
          <cell r="A212">
            <v>1303</v>
          </cell>
          <cell r="C212" t="str">
            <v>SR1303 - Install Estimating Tool Timberline</v>
          </cell>
          <cell r="E212" t="str">
            <v>Network Services</v>
          </cell>
          <cell r="F212" t="str">
            <v>RECSV</v>
          </cell>
          <cell r="Q212">
            <v>0</v>
          </cell>
          <cell r="S212" t="str">
            <v>Dhaliwal,David</v>
          </cell>
          <cell r="T212" t="str">
            <v>Chari, Ravi</v>
          </cell>
          <cell r="AA212">
            <v>0</v>
          </cell>
          <cell r="AB212">
            <v>37323</v>
          </cell>
        </row>
        <row r="213">
          <cell r="A213">
            <v>2027</v>
          </cell>
          <cell r="C213" t="str">
            <v>SR2027-NS GPS Field Data Collection</v>
          </cell>
          <cell r="E213" t="str">
            <v>Network Services</v>
          </cell>
          <cell r="F213" t="str">
            <v>RECSV</v>
          </cell>
          <cell r="J213">
            <v>300008825</v>
          </cell>
          <cell r="L213">
            <v>37319</v>
          </cell>
          <cell r="M213">
            <v>940000153</v>
          </cell>
          <cell r="N213">
            <v>325719</v>
          </cell>
          <cell r="Q213">
            <v>0</v>
          </cell>
          <cell r="S213" t="str">
            <v>O'Neill,George</v>
          </cell>
          <cell r="AA213">
            <v>0</v>
          </cell>
          <cell r="AB213">
            <v>37335</v>
          </cell>
        </row>
        <row r="214">
          <cell r="A214">
            <v>2036</v>
          </cell>
          <cell r="C214" t="str">
            <v>SR2036 NM Wood Pole Assessment</v>
          </cell>
          <cell r="E214" t="str">
            <v>Network Management</v>
          </cell>
          <cell r="F214" t="str">
            <v>RECSV</v>
          </cell>
          <cell r="M214">
            <v>940000159</v>
          </cell>
          <cell r="N214">
            <v>325818</v>
          </cell>
          <cell r="Q214">
            <v>0</v>
          </cell>
          <cell r="S214" t="str">
            <v>O'Neill,George</v>
          </cell>
          <cell r="AA214">
            <v>0</v>
          </cell>
          <cell r="AB214">
            <v>37335</v>
          </cell>
        </row>
        <row r="215">
          <cell r="A215">
            <v>2032</v>
          </cell>
          <cell r="C215" t="str">
            <v>SR2032-OHE Electricity Settlement Process</v>
          </cell>
          <cell r="E215" t="str">
            <v>Finance</v>
          </cell>
          <cell r="F215" t="str">
            <v>RECSV</v>
          </cell>
          <cell r="M215">
            <v>940000158</v>
          </cell>
          <cell r="N215">
            <v>325810</v>
          </cell>
          <cell r="Q215">
            <v>0</v>
          </cell>
          <cell r="S215" t="str">
            <v>O'Neill,George</v>
          </cell>
          <cell r="AA215">
            <v>0</v>
          </cell>
          <cell r="AB215">
            <v>37335</v>
          </cell>
        </row>
        <row r="216">
          <cell r="A216">
            <v>2024</v>
          </cell>
          <cell r="C216" t="str">
            <v>SR2024-FDC middleware for CSS / GIS</v>
          </cell>
          <cell r="E216" t="str">
            <v>Hydro One Markets</v>
          </cell>
          <cell r="F216" t="str">
            <v>RECSV</v>
          </cell>
          <cell r="M216">
            <v>940000157</v>
          </cell>
          <cell r="N216">
            <v>325806</v>
          </cell>
          <cell r="Q216">
            <v>0</v>
          </cell>
          <cell r="S216" t="str">
            <v>O'Neill,George</v>
          </cell>
          <cell r="AA216">
            <v>0</v>
          </cell>
          <cell r="AB216">
            <v>37335</v>
          </cell>
        </row>
        <row r="217">
          <cell r="A217">
            <v>2025</v>
          </cell>
          <cell r="C217" t="str">
            <v>SR2025-NM Asset Information Capturing Solution</v>
          </cell>
          <cell r="E217" t="str">
            <v>Network Management</v>
          </cell>
          <cell r="F217" t="str">
            <v>RECSV</v>
          </cell>
          <cell r="J217">
            <v>200000176</v>
          </cell>
          <cell r="M217">
            <v>940000162</v>
          </cell>
          <cell r="N217">
            <v>325907</v>
          </cell>
          <cell r="Q217">
            <v>0</v>
          </cell>
          <cell r="S217" t="str">
            <v>O'Neill,George</v>
          </cell>
          <cell r="AA217">
            <v>0</v>
          </cell>
          <cell r="AB217">
            <v>37335</v>
          </cell>
        </row>
        <row r="218">
          <cell r="A218">
            <v>2035</v>
          </cell>
          <cell r="C218" t="str">
            <v>SR2035-NM BRPR Order Book Interface</v>
          </cell>
          <cell r="E218" t="str">
            <v>Network Management</v>
          </cell>
          <cell r="F218" t="str">
            <v>RECSV</v>
          </cell>
          <cell r="Q218">
            <v>0</v>
          </cell>
          <cell r="S218" t="str">
            <v>O'Neill,George</v>
          </cell>
          <cell r="AA218">
            <v>0</v>
          </cell>
          <cell r="AB218">
            <v>37334</v>
          </cell>
        </row>
        <row r="219">
          <cell r="A219">
            <v>2035</v>
          </cell>
          <cell r="C219" t="str">
            <v>SR2035-NM BRPR Order Book Interface</v>
          </cell>
          <cell r="E219" t="str">
            <v>Network Management</v>
          </cell>
          <cell r="F219" t="str">
            <v>RECSV</v>
          </cell>
          <cell r="J219">
            <v>200000182</v>
          </cell>
          <cell r="M219">
            <v>940000163</v>
          </cell>
          <cell r="N219">
            <v>325905</v>
          </cell>
          <cell r="Q219">
            <v>0</v>
          </cell>
          <cell r="S219" t="str">
            <v>O'Neill,George</v>
          </cell>
          <cell r="AA219">
            <v>0</v>
          </cell>
          <cell r="AB219">
            <v>37335</v>
          </cell>
        </row>
        <row r="220">
          <cell r="A220">
            <v>2039</v>
          </cell>
          <cell r="C220" t="str">
            <v>SR2039-Answer Supervision</v>
          </cell>
          <cell r="E220" t="str">
            <v>Telecom</v>
          </cell>
          <cell r="F220" t="str">
            <v>RECSV</v>
          </cell>
          <cell r="M220">
            <v>940000167</v>
          </cell>
          <cell r="O220">
            <v>37334</v>
          </cell>
          <cell r="P220">
            <v>37404</v>
          </cell>
          <cell r="Q220">
            <v>0</v>
          </cell>
          <cell r="S220" t="str">
            <v>O'Neill,George</v>
          </cell>
          <cell r="T220" t="str">
            <v>Wilson, Denise</v>
          </cell>
          <cell r="AA220">
            <v>0</v>
          </cell>
          <cell r="AB220">
            <v>37336</v>
          </cell>
        </row>
        <row r="221">
          <cell r="A221">
            <v>2040</v>
          </cell>
          <cell r="C221" t="str">
            <v>SR2040-Richview-GTA Revisions &amp; Further Amalgamations</v>
          </cell>
          <cell r="E221" t="str">
            <v>Network Services</v>
          </cell>
          <cell r="F221" t="str">
            <v>RECSV</v>
          </cell>
          <cell r="M221">
            <v>940000166</v>
          </cell>
          <cell r="O221">
            <v>37334</v>
          </cell>
          <cell r="P221">
            <v>37529</v>
          </cell>
          <cell r="Q221">
            <v>0</v>
          </cell>
          <cell r="S221" t="str">
            <v>O'Neill,George</v>
          </cell>
          <cell r="T221" t="str">
            <v>Wilson, Denise</v>
          </cell>
          <cell r="AA221">
            <v>0</v>
          </cell>
          <cell r="AB221">
            <v>37336</v>
          </cell>
        </row>
        <row r="222">
          <cell r="A222">
            <v>2041</v>
          </cell>
          <cell r="C222" t="str">
            <v>SR2041-Richview-TOMC Revisions &amp; Amalgamations</v>
          </cell>
          <cell r="E222" t="str">
            <v>Network Services</v>
          </cell>
          <cell r="F222" t="str">
            <v>RECSV</v>
          </cell>
          <cell r="M222">
            <v>940000165</v>
          </cell>
          <cell r="O222">
            <v>37334</v>
          </cell>
          <cell r="P222">
            <v>37452</v>
          </cell>
          <cell r="Q222">
            <v>0</v>
          </cell>
          <cell r="S222" t="str">
            <v>O'Neill,George</v>
          </cell>
          <cell r="T222" t="str">
            <v>Wilson, Denise</v>
          </cell>
          <cell r="AA222">
            <v>0</v>
          </cell>
          <cell r="AB222">
            <v>37336</v>
          </cell>
        </row>
        <row r="223">
          <cell r="A223">
            <v>2042</v>
          </cell>
          <cell r="C223" t="str">
            <v>SR2042-Remotes OEB/ACD</v>
          </cell>
          <cell r="E223" t="str">
            <v>Remote Communities</v>
          </cell>
          <cell r="F223" t="str">
            <v>RECSV</v>
          </cell>
          <cell r="M223">
            <v>940000164</v>
          </cell>
          <cell r="O223">
            <v>37334</v>
          </cell>
          <cell r="P223">
            <v>37376</v>
          </cell>
          <cell r="Q223">
            <v>0</v>
          </cell>
          <cell r="S223" t="str">
            <v>O'Neill,George</v>
          </cell>
          <cell r="T223" t="str">
            <v>Wilson, Denise</v>
          </cell>
          <cell r="AA223">
            <v>0</v>
          </cell>
          <cell r="AB223">
            <v>37336</v>
          </cell>
        </row>
        <row r="224">
          <cell r="A224">
            <v>1294</v>
          </cell>
          <cell r="C224" t="str">
            <v>SR1294 - Migrate Existing PM Reporting from Business Object to Cognos</v>
          </cell>
          <cell r="E224" t="str">
            <v>Regulatory &amp; Govt Affairs</v>
          </cell>
          <cell r="F224" t="str">
            <v>RECSV</v>
          </cell>
          <cell r="J224">
            <v>200000186</v>
          </cell>
          <cell r="M224">
            <v>940000172</v>
          </cell>
          <cell r="Q224">
            <v>0</v>
          </cell>
          <cell r="S224" t="str">
            <v>Smith,Kevin</v>
          </cell>
          <cell r="AA224">
            <v>0</v>
          </cell>
          <cell r="AB224">
            <v>37340</v>
          </cell>
        </row>
        <row r="225">
          <cell r="A225">
            <v>2037</v>
          </cell>
          <cell r="C225" t="str">
            <v>SR2037-Passport Auto-populate</v>
          </cell>
          <cell r="E225" t="str">
            <v>Network Services</v>
          </cell>
          <cell r="F225" t="str">
            <v>RECSV</v>
          </cell>
          <cell r="J225">
            <v>300010097</v>
          </cell>
          <cell r="M225">
            <v>940000178</v>
          </cell>
          <cell r="N225">
            <v>328045</v>
          </cell>
          <cell r="Q225">
            <v>0</v>
          </cell>
          <cell r="S225" t="str">
            <v>O'Neill,George</v>
          </cell>
          <cell r="AA225">
            <v>0</v>
          </cell>
          <cell r="AB225">
            <v>37348</v>
          </cell>
        </row>
        <row r="226">
          <cell r="A226">
            <v>2005</v>
          </cell>
          <cell r="B226" t="str">
            <v>Green</v>
          </cell>
          <cell r="C226" t="str">
            <v>SR2005-Deployment of five new UNIX servers</v>
          </cell>
          <cell r="E226" t="str">
            <v>ETS</v>
          </cell>
          <cell r="F226" t="str">
            <v>OM&amp;A</v>
          </cell>
          <cell r="O226">
            <v>37323</v>
          </cell>
          <cell r="P226">
            <v>37438</v>
          </cell>
          <cell r="Q226">
            <v>0</v>
          </cell>
          <cell r="R226">
            <v>40</v>
          </cell>
          <cell r="S226" t="str">
            <v>Ladha,Nargis</v>
          </cell>
          <cell r="T226" t="str">
            <v>Bisnett, Robert</v>
          </cell>
          <cell r="U226">
            <v>378000</v>
          </cell>
          <cell r="V226">
            <v>48600</v>
          </cell>
          <cell r="W226">
            <v>48600</v>
          </cell>
          <cell r="Z226">
            <v>230000</v>
          </cell>
          <cell r="AA226">
            <v>0</v>
          </cell>
          <cell r="AB226">
            <v>37349</v>
          </cell>
          <cell r="AC226" t="str">
            <v>Budget includes the business cost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P$"/>
      <sheetName val="2010_Units"/>
      <sheetName val="Forecast schedule"/>
      <sheetName val="2010_Forecast"/>
      <sheetName val="Unit Budget_Forecast"/>
      <sheetName val="DX RATE FILING SUMMARY"/>
      <sheetName val="Forestry P&amp;P$"/>
      <sheetName val="OPs_present_P&amp;P$"/>
      <sheetName val="OPs_present_Units"/>
      <sheetName val="Forecast schedule "/>
      <sheetName val="Forestry Units"/>
      <sheetName val="2010_Actuals"/>
      <sheetName val="2010_Budget"/>
      <sheetName val="Month"/>
      <sheetName val="Unit New trend"/>
      <sheetName val="P&amp;P$_2009"/>
      <sheetName val="2009_Units"/>
      <sheetName val="2009_Actuals"/>
      <sheetName val="2009_Forecast "/>
      <sheetName val="2009_Budget"/>
      <sheetName val="2008_Units"/>
      <sheetName val="2008_Actuals"/>
      <sheetName val="2008_Forecast"/>
      <sheetName val="2008_Budget"/>
      <sheetName val="2008_Equip Alloc Jrnl"/>
      <sheetName val="2008_Labour Alloc Jrnl"/>
      <sheetName val="2007_Actuals"/>
      <sheetName val="2007_Budget"/>
      <sheetName val="2007_Forecast"/>
      <sheetName val="2008 to 2006 Units"/>
      <sheetName val="2006_Actuals"/>
      <sheetName val="2005_Actuals"/>
      <sheetName val="2004_ Actuals"/>
    </sheetNames>
    <sheetDataSet>
      <sheetData sheetId="0"/>
      <sheetData sheetId="1"/>
      <sheetData sheetId="2"/>
      <sheetData sheetId="3" refreshError="1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</row>
        <row r="3">
          <cell r="D3" t="str">
            <v>Data</v>
          </cell>
        </row>
        <row r="4">
          <cell r="B4" t="str">
            <v>Sort</v>
          </cell>
          <cell r="C4" t="str">
            <v>Title</v>
          </cell>
          <cell r="D4" t="str">
            <v>Dec YTD</v>
          </cell>
          <cell r="E4" t="str">
            <v>Jan</v>
          </cell>
          <cell r="F4" t="str">
            <v>Feb</v>
          </cell>
          <cell r="G4" t="str">
            <v>Mar</v>
          </cell>
          <cell r="H4" t="str">
            <v>Apr</v>
          </cell>
          <cell r="I4" t="str">
            <v>May</v>
          </cell>
          <cell r="J4" t="str">
            <v>Jun</v>
          </cell>
          <cell r="K4" t="str">
            <v>Jul</v>
          </cell>
          <cell r="L4" t="str">
            <v>Aug</v>
          </cell>
          <cell r="M4" t="str">
            <v>Sep</v>
          </cell>
          <cell r="N4" t="str">
            <v>Oct</v>
          </cell>
          <cell r="O4" t="str">
            <v>Nov</v>
          </cell>
          <cell r="P4" t="str">
            <v>Dec</v>
          </cell>
          <cell r="Q4" t="str">
            <v>YE forecast</v>
          </cell>
          <cell r="S4" t="str">
            <v>Prior Month Y/E forecast</v>
          </cell>
        </row>
        <row r="5">
          <cell r="B5" t="str">
            <v>TML01</v>
          </cell>
          <cell r="C5" t="str">
            <v xml:space="preserve">Trouble Call </v>
          </cell>
          <cell r="D5">
            <v>2.9009999999999998</v>
          </cell>
          <cell r="Q5">
            <v>2.9009999999999998</v>
          </cell>
          <cell r="S5">
            <v>2.9009999999999998</v>
          </cell>
        </row>
        <row r="6">
          <cell r="B6" t="str">
            <v>TML02</v>
          </cell>
          <cell r="C6" t="str">
            <v>Unplanned</v>
          </cell>
          <cell r="D6">
            <v>1.85</v>
          </cell>
          <cell r="Q6">
            <v>1.85</v>
          </cell>
          <cell r="S6">
            <v>1.85</v>
          </cell>
        </row>
        <row r="7">
          <cell r="B7" t="str">
            <v>TML10</v>
          </cell>
          <cell r="C7" t="str">
            <v>Preventative Maintenance</v>
          </cell>
          <cell r="D7">
            <v>6.1</v>
          </cell>
          <cell r="Q7">
            <v>6.1</v>
          </cell>
          <cell r="S7">
            <v>6.1</v>
          </cell>
        </row>
        <row r="8">
          <cell r="B8" t="str">
            <v>TML11</v>
          </cell>
          <cell r="C8" t="str">
            <v>Condition Assessment</v>
          </cell>
          <cell r="D8">
            <v>4.8000000000000007</v>
          </cell>
          <cell r="Q8">
            <v>4.8000000000000007</v>
          </cell>
          <cell r="S8">
            <v>4.8000000000000007</v>
          </cell>
        </row>
        <row r="9">
          <cell r="B9" t="str">
            <v>TML12</v>
          </cell>
          <cell r="C9" t="str">
            <v>Major Component Maintenance</v>
          </cell>
          <cell r="D9">
            <v>3.1999999999999997</v>
          </cell>
          <cell r="Q9">
            <v>3.1999999999999997</v>
          </cell>
          <cell r="S9">
            <v>3.1999999999999997</v>
          </cell>
        </row>
        <row r="10">
          <cell r="B10" t="str">
            <v>TML13</v>
          </cell>
          <cell r="C10" t="str">
            <v>Other Lines TM P&amp;P's</v>
          </cell>
          <cell r="D10">
            <v>1.7460000000000002</v>
          </cell>
          <cell r="Q10">
            <v>1.7460000000000002</v>
          </cell>
          <cell r="S10">
            <v>1.7460000000000002</v>
          </cell>
        </row>
        <row r="11">
          <cell r="D11">
            <v>20.596999999999998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20.596999999999998</v>
          </cell>
          <cell r="S11">
            <v>20.596999999999998</v>
          </cell>
        </row>
        <row r="12">
          <cell r="B12" t="str">
            <v>DML01</v>
          </cell>
          <cell r="C12" t="str">
            <v>Trouble Call</v>
          </cell>
          <cell r="D12">
            <v>56.018000000000001</v>
          </cell>
          <cell r="J12">
            <v>-4</v>
          </cell>
          <cell r="Q12">
            <v>52.018000000000001</v>
          </cell>
          <cell r="S12">
            <v>52.018000000000001</v>
          </cell>
        </row>
        <row r="13">
          <cell r="B13" t="str">
            <v>DML02</v>
          </cell>
          <cell r="C13" t="str">
            <v>Lines OT &amp; Forestry Storm Costs</v>
          </cell>
          <cell r="D13">
            <v>7.9959999999999987</v>
          </cell>
          <cell r="J13">
            <v>-3</v>
          </cell>
          <cell r="Q13">
            <v>4.9959999999999987</v>
          </cell>
          <cell r="S13">
            <v>4.9959999999999987</v>
          </cell>
        </row>
        <row r="14">
          <cell r="B14" t="str">
            <v>DML03</v>
          </cell>
          <cell r="C14" t="str">
            <v>Cable Locates</v>
          </cell>
          <cell r="D14">
            <v>12.847000000000001</v>
          </cell>
          <cell r="H14">
            <v>1.1000000000000001</v>
          </cell>
          <cell r="Q14">
            <v>13.947000000000001</v>
          </cell>
          <cell r="S14">
            <v>13.947000000000001</v>
          </cell>
        </row>
        <row r="15">
          <cell r="B15" t="str">
            <v>DML04</v>
          </cell>
          <cell r="C15" t="str">
            <v>Disconnects &amp; Reconnects</v>
          </cell>
          <cell r="D15">
            <v>10.154999999999999</v>
          </cell>
          <cell r="Q15">
            <v>10.154999999999999</v>
          </cell>
          <cell r="S15">
            <v>10.154999999999999</v>
          </cell>
        </row>
        <row r="16">
          <cell r="B16" t="str">
            <v>DML05</v>
          </cell>
          <cell r="C16" t="str">
            <v>Field Collections, Special Investigations</v>
          </cell>
          <cell r="D16">
            <v>10.43</v>
          </cell>
          <cell r="Q16">
            <v>10.43</v>
          </cell>
          <cell r="S16">
            <v>10.43</v>
          </cell>
        </row>
        <row r="17">
          <cell r="B17" t="str">
            <v>DML06</v>
          </cell>
          <cell r="C17" t="str">
            <v>Pole Transformer Inspect &amp; Test</v>
          </cell>
          <cell r="D17">
            <v>0.84899999999999998</v>
          </cell>
          <cell r="H17">
            <v>0.2</v>
          </cell>
          <cell r="K17">
            <v>0.1</v>
          </cell>
          <cell r="Q17">
            <v>1.149</v>
          </cell>
          <cell r="S17">
            <v>1.0489999999999999</v>
          </cell>
        </row>
        <row r="18">
          <cell r="B18" t="str">
            <v>DML09</v>
          </cell>
          <cell r="C18" t="str">
            <v>Other Demand Lines DM P&amp;P's</v>
          </cell>
          <cell r="D18">
            <v>11.068</v>
          </cell>
          <cell r="Q18">
            <v>11.068</v>
          </cell>
          <cell r="S18">
            <v>11.068</v>
          </cell>
        </row>
        <row r="19">
          <cell r="B19" t="str">
            <v>DML10</v>
          </cell>
          <cell r="C19" t="str">
            <v xml:space="preserve"> Field Meter Reading</v>
          </cell>
          <cell r="D19">
            <v>11.005999999999998</v>
          </cell>
          <cell r="H19">
            <v>-1</v>
          </cell>
          <cell r="Q19">
            <v>10.005999999999998</v>
          </cell>
          <cell r="S19">
            <v>10.005999999999998</v>
          </cell>
        </row>
        <row r="20">
          <cell r="B20" t="str">
            <v>DML11</v>
          </cell>
          <cell r="C20" t="str">
            <v xml:space="preserve"> Meter Replacement Services</v>
          </cell>
          <cell r="D20">
            <v>4.0949999999999998</v>
          </cell>
          <cell r="Q20">
            <v>4.0949999999999998</v>
          </cell>
          <cell r="S20">
            <v>4.0949999999999998</v>
          </cell>
        </row>
        <row r="21">
          <cell r="B21" t="str">
            <v>DML12</v>
          </cell>
          <cell r="C21" t="str">
            <v>Eng/Tech Studies &amp; ERA</v>
          </cell>
          <cell r="D21">
            <v>6.81</v>
          </cell>
          <cell r="Q21">
            <v>6.81</v>
          </cell>
          <cell r="S21">
            <v>6.81</v>
          </cell>
        </row>
        <row r="22">
          <cell r="B22" t="str">
            <v>DML13</v>
          </cell>
          <cell r="C22" t="str">
            <v>Line Patrol; Pole Testing &amp; Data Collection</v>
          </cell>
          <cell r="D22">
            <v>17.159000000000002</v>
          </cell>
          <cell r="H22">
            <v>-1</v>
          </cell>
          <cell r="J22">
            <v>-2.1</v>
          </cell>
          <cell r="Q22">
            <v>14.059000000000003</v>
          </cell>
          <cell r="S22">
            <v>14.059000000000003</v>
          </cell>
        </row>
        <row r="23">
          <cell r="B23" t="str">
            <v>DML19</v>
          </cell>
          <cell r="C23" t="str">
            <v>Other Planned Lines DM P&amp;P's</v>
          </cell>
          <cell r="D23">
            <v>11.036000000000001</v>
          </cell>
          <cell r="J23">
            <v>2.1</v>
          </cell>
          <cell r="Q23">
            <v>13.136000000000001</v>
          </cell>
          <cell r="S23">
            <v>13.136000000000001</v>
          </cell>
        </row>
        <row r="24">
          <cell r="D24">
            <v>159.46899999999999</v>
          </cell>
          <cell r="E24">
            <v>0</v>
          </cell>
          <cell r="F24">
            <v>0</v>
          </cell>
          <cell r="G24">
            <v>0</v>
          </cell>
          <cell r="H24">
            <v>-0.7</v>
          </cell>
          <cell r="I24">
            <v>0</v>
          </cell>
          <cell r="J24">
            <v>-7</v>
          </cell>
          <cell r="K24">
            <v>0.1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151.869</v>
          </cell>
          <cell r="S24">
            <v>151.76900000000001</v>
          </cell>
        </row>
        <row r="25">
          <cell r="B25" t="str">
            <v>TCL01</v>
          </cell>
          <cell r="C25" t="str">
            <v xml:space="preserve"> Tx Line Emergency Restoration</v>
          </cell>
          <cell r="D25">
            <v>7.6899999999999986</v>
          </cell>
          <cell r="J25">
            <v>2.31</v>
          </cell>
          <cell r="Q25">
            <v>9.9999999999999982</v>
          </cell>
          <cell r="S25">
            <v>9.9999999999999982</v>
          </cell>
        </row>
        <row r="26">
          <cell r="B26" t="str">
            <v>TCL02</v>
          </cell>
          <cell r="C26" t="str">
            <v xml:space="preserve"> Tx Wood Pole Structure Program</v>
          </cell>
          <cell r="D26">
            <v>14.153999999999998</v>
          </cell>
          <cell r="K26">
            <v>2</v>
          </cell>
          <cell r="Q26">
            <v>16.153999999999996</v>
          </cell>
          <cell r="S26">
            <v>14.153999999999998</v>
          </cell>
        </row>
        <row r="27">
          <cell r="B27" t="str">
            <v>TCL10</v>
          </cell>
          <cell r="C27" t="str">
            <v>Tower Coating Program</v>
          </cell>
          <cell r="D27">
            <v>4.5230000000000006</v>
          </cell>
          <cell r="J27">
            <v>-1.5</v>
          </cell>
          <cell r="Q27">
            <v>3.0230000000000006</v>
          </cell>
          <cell r="S27">
            <v>3.0230000000000006</v>
          </cell>
        </row>
        <row r="28">
          <cell r="B28" t="str">
            <v>TCL11</v>
          </cell>
          <cell r="C28" t="str">
            <v>Insulator Replacement</v>
          </cell>
          <cell r="D28">
            <v>2.4690000000000003</v>
          </cell>
          <cell r="Q28">
            <v>2.4690000000000003</v>
          </cell>
          <cell r="S28">
            <v>2.4690000000000003</v>
          </cell>
        </row>
        <row r="29">
          <cell r="B29" t="str">
            <v>TCL19</v>
          </cell>
          <cell r="C29" t="str">
            <v>Other Lines TC P&amp;P's</v>
          </cell>
          <cell r="D29">
            <v>3.7069999999999999</v>
          </cell>
          <cell r="Q29">
            <v>3.7069999999999999</v>
          </cell>
          <cell r="S29">
            <v>3.7069999999999999</v>
          </cell>
        </row>
        <row r="30">
          <cell r="D30">
            <v>32.542999999999999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0.81</v>
          </cell>
          <cell r="K30">
            <v>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35.352999999999994</v>
          </cell>
          <cell r="S30">
            <v>33.352999999999994</v>
          </cell>
        </row>
        <row r="31">
          <cell r="B31" t="str">
            <v>DCL01</v>
          </cell>
          <cell r="C31" t="str">
            <v>Unplanned Equipment Replacement</v>
          </cell>
          <cell r="D31">
            <v>22.275000000000002</v>
          </cell>
          <cell r="J31">
            <v>-2.2999999999999998</v>
          </cell>
          <cell r="Q31">
            <v>19.975000000000001</v>
          </cell>
          <cell r="S31">
            <v>19.975000000000001</v>
          </cell>
        </row>
        <row r="32">
          <cell r="B32" t="str">
            <v>DCL02</v>
          </cell>
          <cell r="C32" t="str">
            <v xml:space="preserve"> Damage Claims</v>
          </cell>
          <cell r="D32">
            <v>1.0290000000000001</v>
          </cell>
          <cell r="J32">
            <v>1</v>
          </cell>
          <cell r="Q32">
            <v>2.0289999999999999</v>
          </cell>
          <cell r="S32">
            <v>2.0289999999999999</v>
          </cell>
        </row>
        <row r="33">
          <cell r="B33" t="str">
            <v>DCL03</v>
          </cell>
          <cell r="C33" t="str">
            <v xml:space="preserve"> Post Trouble Call </v>
          </cell>
          <cell r="D33">
            <v>3.3959999999999999</v>
          </cell>
          <cell r="J33">
            <v>2</v>
          </cell>
          <cell r="Q33">
            <v>5.3959999999999999</v>
          </cell>
          <cell r="S33">
            <v>5.3959999999999999</v>
          </cell>
        </row>
        <row r="34">
          <cell r="B34" t="str">
            <v>DCL04</v>
          </cell>
          <cell r="C34" t="str">
            <v>UG Sub Replace Trouble</v>
          </cell>
          <cell r="D34">
            <v>4.2189999999999994</v>
          </cell>
          <cell r="Q34">
            <v>4.2189999999999994</v>
          </cell>
          <cell r="S34">
            <v>4.2189999999999994</v>
          </cell>
        </row>
        <row r="35">
          <cell r="B35" t="str">
            <v>DCL05</v>
          </cell>
          <cell r="C35" t="str">
            <v xml:space="preserve"> New Connections</v>
          </cell>
          <cell r="D35">
            <v>63.366</v>
          </cell>
          <cell r="J35">
            <v>-5.4</v>
          </cell>
          <cell r="K35">
            <v>1.8</v>
          </cell>
          <cell r="Q35">
            <v>59.765999999999998</v>
          </cell>
          <cell r="S35">
            <v>57.966000000000001</v>
          </cell>
        </row>
        <row r="36">
          <cell r="B36" t="str">
            <v>DCL06</v>
          </cell>
          <cell r="C36" t="str">
            <v xml:space="preserve"> New Connects - Other</v>
          </cell>
          <cell r="D36">
            <v>20.008999999999997</v>
          </cell>
          <cell r="Q36">
            <v>20.008999999999997</v>
          </cell>
          <cell r="S36">
            <v>20.008999999999997</v>
          </cell>
        </row>
        <row r="37">
          <cell r="B37" t="str">
            <v>DCL07</v>
          </cell>
          <cell r="C37" t="str">
            <v>Upgrades</v>
          </cell>
          <cell r="D37">
            <v>17.170000000000002</v>
          </cell>
          <cell r="Q37">
            <v>17.170000000000002</v>
          </cell>
          <cell r="S37">
            <v>17.170000000000002</v>
          </cell>
        </row>
        <row r="38">
          <cell r="B38" t="str">
            <v>DCL08</v>
          </cell>
          <cell r="C38" t="str">
            <v xml:space="preserve"> Upgrades - Other</v>
          </cell>
          <cell r="D38">
            <v>3.2389999999999999</v>
          </cell>
          <cell r="J38">
            <v>2.4</v>
          </cell>
          <cell r="Q38">
            <v>5.6389999999999993</v>
          </cell>
          <cell r="S38">
            <v>5.6389999999999993</v>
          </cell>
        </row>
        <row r="39">
          <cell r="B39" t="str">
            <v>DCL09</v>
          </cell>
          <cell r="C39" t="str">
            <v xml:space="preserve"> Storm Damage</v>
          </cell>
          <cell r="D39">
            <v>28.403000000000002</v>
          </cell>
          <cell r="Q39">
            <v>28.403000000000002</v>
          </cell>
          <cell r="S39">
            <v>28.403000000000002</v>
          </cell>
        </row>
        <row r="40">
          <cell r="B40" t="str">
            <v>DCL10</v>
          </cell>
          <cell r="C40" t="str">
            <v xml:space="preserve"> Joint Use &amp; Relocates</v>
          </cell>
          <cell r="D40">
            <v>30.411000000000001</v>
          </cell>
          <cell r="I40">
            <v>2.6</v>
          </cell>
          <cell r="J40">
            <v>2.5</v>
          </cell>
          <cell r="K40">
            <v>1.3</v>
          </cell>
          <cell r="Q40">
            <v>36.811</v>
          </cell>
          <cell r="S40">
            <v>35.511000000000003</v>
          </cell>
        </row>
        <row r="41">
          <cell r="B41" t="str">
            <v>DCL11</v>
          </cell>
          <cell r="C41" t="str">
            <v>Micro FIT &amp; FIT Generation Connect</v>
          </cell>
          <cell r="D41">
            <v>40.448999999999998</v>
          </cell>
          <cell r="J41">
            <v>-26.54</v>
          </cell>
          <cell r="K41">
            <v>-6.4089999999999998</v>
          </cell>
          <cell r="Q41">
            <v>7.4999999999999991</v>
          </cell>
          <cell r="S41">
            <v>13.908999999999999</v>
          </cell>
        </row>
        <row r="42">
          <cell r="B42" t="str">
            <v>DCL12</v>
          </cell>
          <cell r="C42" t="str">
            <v>Metering Services &amp; Net Metering</v>
          </cell>
          <cell r="D42">
            <v>4.2960000000000003</v>
          </cell>
          <cell r="K42">
            <v>-3.8</v>
          </cell>
          <cell r="Q42">
            <v>0.49600000000000044</v>
          </cell>
          <cell r="S42">
            <v>4.2960000000000003</v>
          </cell>
        </row>
        <row r="43">
          <cell r="B43" t="str">
            <v>DCL15</v>
          </cell>
          <cell r="C43" t="str">
            <v>Other Lines DC P&amp;P's</v>
          </cell>
          <cell r="D43">
            <v>1.75</v>
          </cell>
          <cell r="K43">
            <v>-1</v>
          </cell>
          <cell r="Q43">
            <v>0.75</v>
          </cell>
          <cell r="S43">
            <v>1.75</v>
          </cell>
        </row>
        <row r="44">
          <cell r="B44" t="str">
            <v>DCL18</v>
          </cell>
          <cell r="C44" t="str">
            <v>End of Life Replacement of Wood Poles</v>
          </cell>
          <cell r="D44">
            <v>46.394000000000005</v>
          </cell>
          <cell r="K44">
            <v>7.1</v>
          </cell>
          <cell r="Q44">
            <v>53.494000000000007</v>
          </cell>
          <cell r="S44">
            <v>46.394000000000005</v>
          </cell>
        </row>
        <row r="45">
          <cell r="B45" t="str">
            <v>DCL19</v>
          </cell>
          <cell r="C45" t="str">
            <v>DC107 Sustainment Programs</v>
          </cell>
          <cell r="D45">
            <v>30.111999999999998</v>
          </cell>
          <cell r="K45">
            <v>3.7</v>
          </cell>
          <cell r="Q45">
            <v>33.811999999999998</v>
          </cell>
          <cell r="S45">
            <v>30.111999999999998</v>
          </cell>
        </row>
        <row r="46">
          <cell r="B46" t="str">
            <v>DCL27</v>
          </cell>
          <cell r="C46" t="str">
            <v>DC202  Development Programs</v>
          </cell>
          <cell r="D46">
            <v>7.5920000000000005</v>
          </cell>
          <cell r="Q46">
            <v>7.5920000000000005</v>
          </cell>
          <cell r="S46">
            <v>7.5920000000000005</v>
          </cell>
        </row>
        <row r="47">
          <cell r="B47" t="str">
            <v>DCL28</v>
          </cell>
          <cell r="C47" t="str">
            <v>Dx Network Loss Reduction</v>
          </cell>
          <cell r="D47">
            <v>0</v>
          </cell>
          <cell r="Q47">
            <v>0</v>
          </cell>
          <cell r="S47">
            <v>0</v>
          </cell>
        </row>
        <row r="48">
          <cell r="B48" t="str">
            <v>DCL29</v>
          </cell>
          <cell r="C48" t="str">
            <v>DC202  Development Major Projects</v>
          </cell>
          <cell r="D48">
            <v>35.686</v>
          </cell>
          <cell r="I48">
            <v>-3.3</v>
          </cell>
          <cell r="K48">
            <v>0.5</v>
          </cell>
          <cell r="Q48">
            <v>32.886000000000003</v>
          </cell>
          <cell r="S48">
            <v>32.386000000000003</v>
          </cell>
        </row>
        <row r="49">
          <cell r="D49">
            <v>359.79599999999999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-0.69999999999999973</v>
          </cell>
          <cell r="J49">
            <v>-26.34</v>
          </cell>
          <cell r="K49">
            <v>3.1909999999999998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335.94700000000006</v>
          </cell>
          <cell r="S49">
            <v>332.75600000000003</v>
          </cell>
        </row>
        <row r="50">
          <cell r="D50">
            <v>500.97000000000008</v>
          </cell>
          <cell r="E50">
            <v>0</v>
          </cell>
          <cell r="F50">
            <v>0</v>
          </cell>
          <cell r="G50">
            <v>0</v>
          </cell>
          <cell r="H50">
            <v>-0.7</v>
          </cell>
          <cell r="I50">
            <v>-0.69999999999999973</v>
          </cell>
          <cell r="J50">
            <v>-32.53</v>
          </cell>
          <cell r="K50">
            <v>5.2909999999999995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543.76600000000008</v>
          </cell>
          <cell r="S50">
            <v>538.47500000000002</v>
          </cell>
        </row>
        <row r="52">
          <cell r="S52">
            <v>-5.2910000000000537</v>
          </cell>
        </row>
        <row r="53">
          <cell r="B53" t="str">
            <v>Forestry</v>
          </cell>
        </row>
        <row r="55">
          <cell r="D55" t="str">
            <v>Data</v>
          </cell>
        </row>
        <row r="56">
          <cell r="B56" t="str">
            <v>Sort</v>
          </cell>
          <cell r="C56" t="str">
            <v>Title</v>
          </cell>
          <cell r="D56" t="str">
            <v>Dec YTD</v>
          </cell>
          <cell r="E56" t="str">
            <v>Jan</v>
          </cell>
          <cell r="F56" t="str">
            <v>Feb</v>
          </cell>
          <cell r="G56" t="str">
            <v>Mar</v>
          </cell>
          <cell r="H56" t="str">
            <v>Apr</v>
          </cell>
          <cell r="I56" t="str">
            <v>May</v>
          </cell>
          <cell r="J56" t="str">
            <v>Jun</v>
          </cell>
          <cell r="K56" t="str">
            <v>Jul</v>
          </cell>
          <cell r="L56" t="str">
            <v>Aug</v>
          </cell>
          <cell r="M56" t="str">
            <v>Sep</v>
          </cell>
          <cell r="N56" t="str">
            <v>Oct</v>
          </cell>
          <cell r="O56" t="str">
            <v>Nov</v>
          </cell>
          <cell r="P56" t="str">
            <v>Dec</v>
          </cell>
          <cell r="Q56" t="str">
            <v>YE forecast</v>
          </cell>
        </row>
        <row r="57">
          <cell r="B57" t="str">
            <v>TMF01</v>
          </cell>
          <cell r="C57" t="str">
            <v>Tx - Brush Control</v>
          </cell>
          <cell r="D57">
            <v>15.536999999999999</v>
          </cell>
          <cell r="Q57">
            <v>15.536999999999999</v>
          </cell>
          <cell r="S57">
            <v>15.536999999999999</v>
          </cell>
        </row>
        <row r="58">
          <cell r="B58" t="str">
            <v>TMF02</v>
          </cell>
          <cell r="C58" t="str">
            <v>Tx - Line Clearing</v>
          </cell>
          <cell r="D58">
            <v>4.0649999999999995</v>
          </cell>
          <cell r="H58">
            <v>-0.8</v>
          </cell>
          <cell r="Q58">
            <v>3.2649999999999997</v>
          </cell>
          <cell r="S58">
            <v>3.2649999999999997</v>
          </cell>
        </row>
        <row r="59">
          <cell r="B59" t="str">
            <v>TMF03</v>
          </cell>
          <cell r="C59" t="str">
            <v>Other Forestry TM P&amp;P's</v>
          </cell>
          <cell r="D59">
            <v>4.45</v>
          </cell>
          <cell r="Q59">
            <v>4.45</v>
          </cell>
          <cell r="S59">
            <v>4.45</v>
          </cell>
        </row>
        <row r="60">
          <cell r="D60">
            <v>20.95</v>
          </cell>
          <cell r="E60">
            <v>0</v>
          </cell>
          <cell r="F60">
            <v>0</v>
          </cell>
          <cell r="G60">
            <v>0</v>
          </cell>
          <cell r="H60">
            <v>-0.8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23.251999999999999</v>
          </cell>
          <cell r="S60">
            <v>23.251999999999999</v>
          </cell>
        </row>
        <row r="61">
          <cell r="B61" t="str">
            <v>DMF01</v>
          </cell>
          <cell r="C61" t="str">
            <v>Dx - Brush Control</v>
          </cell>
          <cell r="D61">
            <v>30.5</v>
          </cell>
          <cell r="Q61">
            <v>30.5</v>
          </cell>
          <cell r="S61">
            <v>30.5</v>
          </cell>
        </row>
        <row r="62">
          <cell r="B62" t="str">
            <v>DMF02</v>
          </cell>
          <cell r="C62" t="str">
            <v>Dx - Line Clearing</v>
          </cell>
          <cell r="D62">
            <v>75.700000000000017</v>
          </cell>
          <cell r="Q62">
            <v>75.700000000000017</v>
          </cell>
          <cell r="S62">
            <v>75.700000000000017</v>
          </cell>
        </row>
        <row r="63">
          <cell r="B63" t="str">
            <v>DMF03</v>
          </cell>
          <cell r="C63" t="str">
            <v>Customer Notifications</v>
          </cell>
          <cell r="D63">
            <v>8</v>
          </cell>
          <cell r="Q63">
            <v>8</v>
          </cell>
          <cell r="S63">
            <v>8</v>
          </cell>
        </row>
        <row r="64">
          <cell r="B64" t="str">
            <v>DMF04</v>
          </cell>
          <cell r="C64" t="str">
            <v>Other Forestry DM P&amp;P's</v>
          </cell>
          <cell r="D64">
            <v>8.9760000000000009</v>
          </cell>
          <cell r="Q64">
            <v>8.9760000000000009</v>
          </cell>
          <cell r="S64">
            <v>8.9760000000000009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_Variables"/>
      <sheetName val="Valuation @ 14%"/>
      <sheetName val="BS_&amp;_CF_Stmts"/>
      <sheetName val="Income Statement"/>
      <sheetName val="Revenue_Forecast"/>
      <sheetName val="Client_Retained"/>
      <sheetName val="Expense Summary"/>
      <sheetName val="HC_Total"/>
      <sheetName val="HC_CSO_Inbound"/>
      <sheetName val="HC_CSO_Billing"/>
      <sheetName val="HC_CSO_Retail_Settle"/>
      <sheetName val="HC_CSO_Collections"/>
      <sheetName val="HC_CSO_Data_Svcs"/>
      <sheetName val="HC_inf_telecomm"/>
      <sheetName val="HC_inf_BusOff&amp;QAlab"/>
      <sheetName val="HC_inf_entplan"/>
      <sheetName val="HC_inf_AV"/>
      <sheetName val="HC_CSO_Apps_Spt"/>
      <sheetName val="HC_CSO_e-Commerce"/>
      <sheetName val="HC_CSO_TBD"/>
      <sheetName val="HC_CSO_TBD2"/>
      <sheetName val="HC_Director"/>
      <sheetName val="HC_CGEY"/>
      <sheetName val="Rate_Card"/>
      <sheetName val="CGEY_Rate_Card"/>
      <sheetName val="$DL_CGEY_Rsrcs"/>
      <sheetName val="$DL_Mgmt"/>
      <sheetName val="$DL_Ops"/>
      <sheetName val="$DL_apps"/>
      <sheetName val="$Supplemental Pay"/>
      <sheetName val="HC_Related_Exp"/>
      <sheetName val="Misc_exp"/>
      <sheetName val="CapEx_&amp;_Depr_Hard_Assts"/>
      <sheetName val="Cap_Ex_&amp;_Amort_Soft_Assts"/>
      <sheetName val="salary_table"/>
      <sheetName val="Staff_Plan"/>
      <sheetName val="Consult Project Cost"/>
      <sheetName val="version log"/>
    </sheetNames>
    <sheetDataSet>
      <sheetData sheetId="0" refreshError="1">
        <row r="52">
          <cell r="G52">
            <v>0.23699999999999999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Overview"/>
      <sheetName val="Index "/>
      <sheetName val="Input - Proj Info"/>
      <sheetName val="Input - Conn Info"/>
      <sheetName val="Class 1 Serv. Life"/>
      <sheetName val="Contr Calc."/>
      <sheetName val="Sens Analysis "/>
      <sheetName val="Annual. Pay'ts &amp; True-ups Calc."/>
      <sheetName val="DCF Analysis Basic Assumptions"/>
      <sheetName val="Cost Summary"/>
      <sheetName val="Summary of Cont'n Calc."/>
      <sheetName val="Revenue Requirment"/>
      <sheetName val="Rev. Req Graph "/>
      <sheetName val="Annual. Pay'ts Sch."/>
      <sheetName val="System Use - Cash Flows"/>
      <sheetName val="System Use -  Finance Input"/>
      <sheetName val="System Use - NPV Calc."/>
      <sheetName val="System Use - Escalators"/>
      <sheetName val="Module2"/>
      <sheetName val="Module4"/>
      <sheetName val="Module3"/>
      <sheetName val="Module5"/>
      <sheetName val="Module6"/>
      <sheetName val="Module7"/>
      <sheetName val="Module8"/>
    </sheetNames>
    <sheetDataSet>
      <sheetData sheetId="0" refreshError="1"/>
      <sheetData sheetId="1"/>
      <sheetData sheetId="2"/>
      <sheetData sheetId="3">
        <row r="27">
          <cell r="M27">
            <v>2004</v>
          </cell>
        </row>
        <row r="113">
          <cell r="K113">
            <v>7.4999999999999997E-2</v>
          </cell>
        </row>
        <row r="114">
          <cell r="K114">
            <v>7.4999999999999997E-2</v>
          </cell>
        </row>
        <row r="115">
          <cell r="K115">
            <v>7.4999999999999997E-2</v>
          </cell>
        </row>
        <row r="116">
          <cell r="K116">
            <v>7.1999999999999995E-2</v>
          </cell>
        </row>
        <row r="117">
          <cell r="K117">
            <v>7.0000000000000007E-2</v>
          </cell>
        </row>
        <row r="148">
          <cell r="I148">
            <v>0.05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PC_GL reconcilation"/>
      <sheetName val="Budget"/>
      <sheetName val="Month"/>
      <sheetName val="GL Input"/>
      <sheetName val="PC Input"/>
      <sheetName val="Manual Input"/>
      <sheetName val="YOY"/>
      <sheetName val="2003GL Input"/>
      <sheetName val="2003PC Input"/>
      <sheetName val="2003Manual Input"/>
      <sheetName val="MOM Check"/>
      <sheetName val="Chart1"/>
      <sheetName val="chart data"/>
      <sheetName val="Sheet1"/>
      <sheetName val="CFS P1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9">
          <cell r="B9" t="str">
            <v xml:space="preserve"> </v>
          </cell>
          <cell r="D9" t="str">
            <v>Year to-Date . ACTUALS</v>
          </cell>
        </row>
        <row r="10">
          <cell r="B10" t="str">
            <v>Hydro One Networks</v>
          </cell>
          <cell r="C10">
            <v>57967853</v>
          </cell>
          <cell r="D10">
            <v>110355274</v>
          </cell>
          <cell r="E10">
            <v>168323127</v>
          </cell>
          <cell r="F10">
            <v>237461351</v>
          </cell>
          <cell r="G10">
            <v>298024914</v>
          </cell>
          <cell r="H10">
            <v>369524249</v>
          </cell>
          <cell r="I10">
            <v>406682225</v>
          </cell>
          <cell r="J10">
            <v>456595092</v>
          </cell>
          <cell r="K10">
            <v>512455246</v>
          </cell>
          <cell r="L10">
            <v>566840676</v>
          </cell>
          <cell r="M10">
            <v>629081007</v>
          </cell>
          <cell r="N10">
            <v>693531375</v>
          </cell>
        </row>
        <row r="11">
          <cell r="B11" t="str">
            <v>Service Providers</v>
          </cell>
          <cell r="C11">
            <v>26762816</v>
          </cell>
          <cell r="D11">
            <v>66010805</v>
          </cell>
          <cell r="E11">
            <v>92773621</v>
          </cell>
          <cell r="F11">
            <v>131513571</v>
          </cell>
          <cell r="G11">
            <v>175211874</v>
          </cell>
          <cell r="H11">
            <v>214957758</v>
          </cell>
          <cell r="I11">
            <v>249540686</v>
          </cell>
          <cell r="J11">
            <v>283580488</v>
          </cell>
          <cell r="K11">
            <v>337491071</v>
          </cell>
          <cell r="L11">
            <v>378580040</v>
          </cell>
          <cell r="M11">
            <v>409017025</v>
          </cell>
          <cell r="N11">
            <v>439177608</v>
          </cell>
        </row>
        <row r="12">
          <cell r="B12" t="str">
            <v>Direct Project Charges</v>
          </cell>
          <cell r="C12">
            <v>15654375</v>
          </cell>
          <cell r="D12">
            <v>35512199</v>
          </cell>
          <cell r="E12">
            <v>51166574</v>
          </cell>
          <cell r="F12">
            <v>68573703</v>
          </cell>
          <cell r="G12">
            <v>79501540</v>
          </cell>
          <cell r="H12">
            <v>97954954</v>
          </cell>
          <cell r="I12">
            <v>112274693</v>
          </cell>
          <cell r="J12">
            <v>125036079</v>
          </cell>
          <cell r="K12">
            <v>139889525</v>
          </cell>
          <cell r="L12">
            <v>149301999</v>
          </cell>
          <cell r="M12">
            <v>168837721</v>
          </cell>
          <cell r="N12">
            <v>197183865</v>
          </cell>
        </row>
        <row r="13">
          <cell r="B13" t="str">
            <v>Operations Direct</v>
          </cell>
          <cell r="C13">
            <v>4095863</v>
          </cell>
          <cell r="D13">
            <v>14457292</v>
          </cell>
          <cell r="E13">
            <v>18553155</v>
          </cell>
          <cell r="F13">
            <v>24070963</v>
          </cell>
          <cell r="G13">
            <v>23966768</v>
          </cell>
          <cell r="H13">
            <v>32123507</v>
          </cell>
          <cell r="I13">
            <v>35593952</v>
          </cell>
          <cell r="J13">
            <v>37783578</v>
          </cell>
          <cell r="K13">
            <v>41588864</v>
          </cell>
          <cell r="L13">
            <v>39817331</v>
          </cell>
          <cell r="M13">
            <v>47409848</v>
          </cell>
          <cell r="N13">
            <v>68499610</v>
          </cell>
        </row>
        <row r="14">
          <cell r="B14" t="str">
            <v>HONI CF&amp;S Direct</v>
          </cell>
          <cell r="C14">
            <v>11558512</v>
          </cell>
          <cell r="D14">
            <v>21054907</v>
          </cell>
          <cell r="E14">
            <v>32613419</v>
          </cell>
          <cell r="F14">
            <v>44502741</v>
          </cell>
          <cell r="G14">
            <v>55534773</v>
          </cell>
          <cell r="H14">
            <v>65831447</v>
          </cell>
          <cell r="I14">
            <v>76680740</v>
          </cell>
          <cell r="J14">
            <v>87252500</v>
          </cell>
          <cell r="K14">
            <v>98300661</v>
          </cell>
          <cell r="L14">
            <v>109484668</v>
          </cell>
          <cell r="M14">
            <v>121427873</v>
          </cell>
          <cell r="N14">
            <v>128684254</v>
          </cell>
        </row>
        <row r="15">
          <cell r="B15" t="str">
            <v>Real Estate Direct</v>
          </cell>
          <cell r="C15">
            <v>540000</v>
          </cell>
          <cell r="D15">
            <v>-47875</v>
          </cell>
          <cell r="E15">
            <v>492125</v>
          </cell>
          <cell r="F15">
            <v>658146</v>
          </cell>
          <cell r="G15">
            <v>926571</v>
          </cell>
          <cell r="H15">
            <v>398793</v>
          </cell>
          <cell r="I15">
            <v>409459</v>
          </cell>
          <cell r="J15">
            <v>432941</v>
          </cell>
          <cell r="K15">
            <v>437094</v>
          </cell>
          <cell r="L15">
            <v>506887</v>
          </cell>
          <cell r="M15">
            <v>547856</v>
          </cell>
          <cell r="N15">
            <v>618076</v>
          </cell>
        </row>
        <row r="16">
          <cell r="B16" t="str">
            <v>Information Mgmt Direct</v>
          </cell>
          <cell r="C16">
            <v>4770116</v>
          </cell>
          <cell r="D16">
            <v>8675756</v>
          </cell>
          <cell r="E16">
            <v>13445872</v>
          </cell>
          <cell r="F16">
            <v>18921212</v>
          </cell>
          <cell r="G16">
            <v>23513739</v>
          </cell>
          <cell r="H16">
            <v>28155274</v>
          </cell>
          <cell r="I16">
            <v>32784522</v>
          </cell>
          <cell r="J16">
            <v>37080884</v>
          </cell>
          <cell r="K16">
            <v>41484020</v>
          </cell>
          <cell r="L16">
            <v>46368925</v>
          </cell>
          <cell r="M16">
            <v>51236117</v>
          </cell>
          <cell r="N16">
            <v>55856876</v>
          </cell>
        </row>
        <row r="17">
          <cell r="A17">
            <v>101</v>
          </cell>
          <cell r="B17" t="str">
            <v>1130-Inergi - TNM ETS</v>
          </cell>
          <cell r="C17">
            <v>2178966</v>
          </cell>
          <cell r="D17">
            <v>3947850</v>
          </cell>
          <cell r="E17">
            <v>6126816</v>
          </cell>
          <cell r="F17">
            <v>8566241</v>
          </cell>
          <cell r="G17">
            <v>10655245</v>
          </cell>
          <cell r="H17">
            <v>12760349</v>
          </cell>
          <cell r="I17">
            <v>14941129</v>
          </cell>
          <cell r="J17">
            <v>16899707</v>
          </cell>
          <cell r="K17">
            <v>18821812</v>
          </cell>
          <cell r="L17">
            <v>21057597</v>
          </cell>
          <cell r="M17">
            <v>23373643</v>
          </cell>
          <cell r="N17">
            <v>25483756</v>
          </cell>
        </row>
        <row r="18">
          <cell r="A18">
            <v>102</v>
          </cell>
          <cell r="B18" t="str">
            <v>1161-Inergi - DNM ETS</v>
          </cell>
          <cell r="C18">
            <v>2591149</v>
          </cell>
          <cell r="D18">
            <v>4727907</v>
          </cell>
          <cell r="E18">
            <v>7319056</v>
          </cell>
          <cell r="F18">
            <v>10354971</v>
          </cell>
          <cell r="G18">
            <v>12858494</v>
          </cell>
          <cell r="H18">
            <v>15394925</v>
          </cell>
          <cell r="I18">
            <v>17843393</v>
          </cell>
          <cell r="J18">
            <v>20181177</v>
          </cell>
          <cell r="K18">
            <v>22662208</v>
          </cell>
          <cell r="L18">
            <v>25311329</v>
          </cell>
          <cell r="M18">
            <v>27862474</v>
          </cell>
          <cell r="N18">
            <v>30373119</v>
          </cell>
        </row>
        <row r="19">
          <cell r="B19" t="str">
            <v>Prop Taxes &amp; Rights</v>
          </cell>
          <cell r="C19">
            <v>6248396</v>
          </cell>
          <cell r="D19">
            <v>12427026</v>
          </cell>
          <cell r="E19">
            <v>18675422</v>
          </cell>
          <cell r="F19">
            <v>24923382</v>
          </cell>
          <cell r="G19">
            <v>31094463</v>
          </cell>
          <cell r="H19">
            <v>37277380</v>
          </cell>
          <cell r="I19">
            <v>43486759</v>
          </cell>
          <cell r="J19">
            <v>49738675</v>
          </cell>
          <cell r="K19">
            <v>56356925</v>
          </cell>
          <cell r="L19">
            <v>62531876</v>
          </cell>
          <cell r="M19">
            <v>69546031</v>
          </cell>
          <cell r="N19">
            <v>72116766</v>
          </cell>
        </row>
        <row r="20">
          <cell r="A20">
            <v>109</v>
          </cell>
          <cell r="B20" t="str">
            <v>1134-Prop Taxes &amp; Rights-Tx Projs</v>
          </cell>
          <cell r="C20">
            <v>5814658</v>
          </cell>
          <cell r="D20">
            <v>11630573</v>
          </cell>
          <cell r="E20">
            <v>17445231</v>
          </cell>
          <cell r="F20">
            <v>23268916</v>
          </cell>
          <cell r="G20">
            <v>29131828</v>
          </cell>
          <cell r="H20">
            <v>34924051</v>
          </cell>
          <cell r="I20">
            <v>40746000</v>
          </cell>
          <cell r="J20">
            <v>46616544</v>
          </cell>
          <cell r="K20">
            <v>52823203</v>
          </cell>
          <cell r="L20">
            <v>58622511</v>
          </cell>
          <cell r="M20">
            <v>65248761</v>
          </cell>
          <cell r="N20">
            <v>68073633</v>
          </cell>
        </row>
        <row r="21">
          <cell r="A21">
            <v>110</v>
          </cell>
          <cell r="B21" t="str">
            <v>1164-Prop Taxes &amp; Rights-Dx Projs</v>
          </cell>
          <cell r="C21">
            <v>433738</v>
          </cell>
          <cell r="D21">
            <v>796453</v>
          </cell>
          <cell r="E21">
            <v>1230191</v>
          </cell>
          <cell r="F21">
            <v>1654466</v>
          </cell>
          <cell r="G21">
            <v>1962636</v>
          </cell>
          <cell r="H21">
            <v>2353329</v>
          </cell>
          <cell r="I21">
            <v>2740759</v>
          </cell>
          <cell r="J21">
            <v>3122131</v>
          </cell>
          <cell r="K21">
            <v>3533722</v>
          </cell>
          <cell r="L21">
            <v>3909365</v>
          </cell>
          <cell r="M21">
            <v>4297270</v>
          </cell>
          <cell r="N21">
            <v>4043133</v>
          </cell>
        </row>
        <row r="22">
          <cell r="B22" t="str">
            <v>Capitalized Overhead Recovered</v>
          </cell>
          <cell r="C22">
            <v>-5300485</v>
          </cell>
          <cell r="D22">
            <v>-14358929</v>
          </cell>
          <cell r="E22">
            <v>-19659414</v>
          </cell>
          <cell r="F22">
            <v>-26760054</v>
          </cell>
          <cell r="G22">
            <v>-36750122</v>
          </cell>
          <cell r="H22">
            <v>-49191571</v>
          </cell>
          <cell r="I22">
            <v>-57805477</v>
          </cell>
          <cell r="J22">
            <v>-66639541</v>
          </cell>
          <cell r="K22">
            <v>-78199599</v>
          </cell>
          <cell r="L22">
            <v>-84959860</v>
          </cell>
          <cell r="M22">
            <v>-92987240</v>
          </cell>
          <cell r="N22">
            <v>-100125780</v>
          </cell>
        </row>
        <row r="23">
          <cell r="B23" t="str">
            <v>Corp Level Adj Direct</v>
          </cell>
          <cell r="C23">
            <v>2047307</v>
          </cell>
          <cell r="D23">
            <v>-2088148</v>
          </cell>
          <cell r="E23">
            <v>-40841</v>
          </cell>
          <cell r="F23">
            <v>-40841</v>
          </cell>
          <cell r="G23">
            <v>-40841</v>
          </cell>
          <cell r="H23">
            <v>7229335</v>
          </cell>
          <cell r="I23">
            <v>-12563714</v>
          </cell>
          <cell r="J23">
            <v>-15609928</v>
          </cell>
          <cell r="K23">
            <v>-31194126</v>
          </cell>
          <cell r="L23">
            <v>-34622212</v>
          </cell>
          <cell r="M23">
            <v>-37602460</v>
          </cell>
          <cell r="N23">
            <v>-40059729</v>
          </cell>
        </row>
        <row r="24">
          <cell r="B24" t="str">
            <v>Common Charges</v>
          </cell>
          <cell r="C24">
            <v>18825118</v>
          </cell>
          <cell r="D24">
            <v>25247895</v>
          </cell>
          <cell r="E24">
            <v>44073013</v>
          </cell>
          <cell r="F24">
            <v>64187863</v>
          </cell>
          <cell r="G24">
            <v>79731441</v>
          </cell>
          <cell r="H24">
            <v>98629889</v>
          </cell>
          <cell r="I24">
            <v>115284539</v>
          </cell>
          <cell r="J24">
            <v>130261806</v>
          </cell>
          <cell r="K24">
            <v>144497173</v>
          </cell>
          <cell r="L24">
            <v>158628934</v>
          </cell>
          <cell r="M24">
            <v>181904185</v>
          </cell>
          <cell r="N24">
            <v>197443636</v>
          </cell>
        </row>
        <row r="25">
          <cell r="B25" t="str">
            <v>Operations Common</v>
          </cell>
          <cell r="C25">
            <v>6897198</v>
          </cell>
          <cell r="D25">
            <v>13853499</v>
          </cell>
          <cell r="E25">
            <v>20750697</v>
          </cell>
          <cell r="F25">
            <v>30939031</v>
          </cell>
          <cell r="G25">
            <v>37916916</v>
          </cell>
          <cell r="H25">
            <v>46454467</v>
          </cell>
          <cell r="I25">
            <v>53157832</v>
          </cell>
          <cell r="J25">
            <v>59398988</v>
          </cell>
          <cell r="K25">
            <v>66057215</v>
          </cell>
          <cell r="L25">
            <v>71465542</v>
          </cell>
          <cell r="M25">
            <v>82137742</v>
          </cell>
          <cell r="N25">
            <v>89232351</v>
          </cell>
        </row>
        <row r="26">
          <cell r="B26" t="str">
            <v>HONI CF&amp;S Common</v>
          </cell>
          <cell r="C26">
            <v>11927920</v>
          </cell>
          <cell r="D26">
            <v>11394396</v>
          </cell>
          <cell r="E26">
            <v>23322316</v>
          </cell>
          <cell r="F26">
            <v>33248832</v>
          </cell>
          <cell r="G26">
            <v>41814524</v>
          </cell>
          <cell r="H26">
            <v>52175423</v>
          </cell>
          <cell r="I26">
            <v>62126707</v>
          </cell>
          <cell r="J26">
            <v>70862818</v>
          </cell>
          <cell r="K26">
            <v>78439959</v>
          </cell>
          <cell r="L26">
            <v>87163392</v>
          </cell>
          <cell r="M26">
            <v>99766443</v>
          </cell>
          <cell r="N26">
            <v>108211285</v>
          </cell>
        </row>
        <row r="27">
          <cell r="A27">
            <v>1</v>
          </cell>
          <cell r="B27" t="str">
            <v>Info Management Std</v>
          </cell>
          <cell r="C27">
            <v>327229</v>
          </cell>
          <cell r="D27">
            <v>2699986</v>
          </cell>
          <cell r="E27">
            <v>3027215</v>
          </cell>
          <cell r="F27">
            <v>3880957</v>
          </cell>
          <cell r="G27">
            <v>5416960</v>
          </cell>
          <cell r="H27">
            <v>7308226</v>
          </cell>
          <cell r="I27">
            <v>7150013</v>
          </cell>
          <cell r="J27">
            <v>9337726</v>
          </cell>
          <cell r="K27">
            <v>10883089</v>
          </cell>
          <cell r="L27">
            <v>11688117</v>
          </cell>
          <cell r="M27">
            <v>13257315</v>
          </cell>
          <cell r="N27">
            <v>16022153</v>
          </cell>
        </row>
        <row r="28">
          <cell r="A28">
            <v>2</v>
          </cell>
          <cell r="B28" t="str">
            <v>Bus Telecom</v>
          </cell>
          <cell r="C28">
            <v>887697</v>
          </cell>
          <cell r="D28">
            <v>1808503</v>
          </cell>
          <cell r="E28">
            <v>2696200</v>
          </cell>
          <cell r="F28">
            <v>4096468</v>
          </cell>
          <cell r="G28">
            <v>5009757</v>
          </cell>
          <cell r="H28">
            <v>5558965</v>
          </cell>
          <cell r="I28">
            <v>6248896</v>
          </cell>
          <cell r="J28">
            <v>6740030</v>
          </cell>
          <cell r="K28">
            <v>7894068</v>
          </cell>
          <cell r="L28">
            <v>9089871</v>
          </cell>
          <cell r="M28">
            <v>10488860</v>
          </cell>
          <cell r="N28">
            <v>12627485</v>
          </cell>
        </row>
        <row r="29">
          <cell r="A29">
            <v>37</v>
          </cell>
          <cell r="B29" t="str">
            <v>LBSS_STD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636214</v>
          </cell>
          <cell r="I29">
            <v>773456</v>
          </cell>
          <cell r="J29">
            <v>843720</v>
          </cell>
          <cell r="K29">
            <v>940518</v>
          </cell>
          <cell r="L29">
            <v>1050208</v>
          </cell>
          <cell r="M29">
            <v>1123244</v>
          </cell>
          <cell r="N29">
            <v>1536929</v>
          </cell>
        </row>
        <row r="30">
          <cell r="A30">
            <v>3</v>
          </cell>
          <cell r="B30" t="str">
            <v>Networks HONI CFS</v>
          </cell>
          <cell r="C30">
            <v>7099307</v>
          </cell>
          <cell r="D30">
            <v>12979182</v>
          </cell>
          <cell r="E30">
            <v>20078489</v>
          </cell>
          <cell r="F30">
            <v>25278849</v>
          </cell>
          <cell r="G30">
            <v>31498264</v>
          </cell>
          <cell r="H30">
            <v>42610952</v>
          </cell>
          <cell r="I30">
            <v>50637785</v>
          </cell>
          <cell r="J30">
            <v>58438992</v>
          </cell>
          <cell r="K30">
            <v>65041767</v>
          </cell>
          <cell r="L30">
            <v>70252329</v>
          </cell>
          <cell r="M30">
            <v>76387560</v>
          </cell>
          <cell r="N30">
            <v>84500434</v>
          </cell>
        </row>
        <row r="31">
          <cell r="A31">
            <v>4</v>
          </cell>
          <cell r="B31" t="str">
            <v>Allocation of HOI CF&amp;S to Ntwk</v>
          </cell>
          <cell r="C31">
            <v>355986</v>
          </cell>
          <cell r="D31">
            <v>711972</v>
          </cell>
          <cell r="E31">
            <v>1067958</v>
          </cell>
          <cell r="F31">
            <v>1423944</v>
          </cell>
          <cell r="G31">
            <v>1779930</v>
          </cell>
          <cell r="H31">
            <v>2135916</v>
          </cell>
          <cell r="I31">
            <v>2491902</v>
          </cell>
          <cell r="J31">
            <v>2847888</v>
          </cell>
          <cell r="K31">
            <v>3203874</v>
          </cell>
          <cell r="L31">
            <v>3559860</v>
          </cell>
          <cell r="M31">
            <v>3915846</v>
          </cell>
          <cell r="N31">
            <v>4271832</v>
          </cell>
        </row>
        <row r="32">
          <cell r="A32">
            <v>5</v>
          </cell>
          <cell r="B32" t="str">
            <v>Corporate Finance</v>
          </cell>
          <cell r="C32">
            <v>4009518</v>
          </cell>
          <cell r="D32">
            <v>4604379</v>
          </cell>
          <cell r="E32">
            <v>8613897</v>
          </cell>
          <cell r="F32">
            <v>6225595</v>
          </cell>
          <cell r="G32">
            <v>7799381</v>
          </cell>
          <cell r="H32">
            <v>10162054</v>
          </cell>
          <cell r="I32">
            <v>11605784</v>
          </cell>
          <cell r="J32">
            <v>13264591</v>
          </cell>
          <cell r="K32">
            <v>15045137</v>
          </cell>
          <cell r="L32">
            <v>16423470</v>
          </cell>
          <cell r="M32">
            <v>17840211</v>
          </cell>
          <cell r="N32">
            <v>19198963</v>
          </cell>
        </row>
        <row r="33">
          <cell r="A33">
            <v>7</v>
          </cell>
          <cell r="B33" t="str">
            <v>Taxation</v>
          </cell>
          <cell r="C33">
            <v>131300</v>
          </cell>
          <cell r="D33">
            <v>235801</v>
          </cell>
          <cell r="E33">
            <v>367101</v>
          </cell>
          <cell r="F33">
            <v>468888</v>
          </cell>
          <cell r="G33">
            <v>578146</v>
          </cell>
          <cell r="H33">
            <v>704457</v>
          </cell>
          <cell r="I33">
            <v>797653</v>
          </cell>
          <cell r="J33">
            <v>924092</v>
          </cell>
          <cell r="K33">
            <v>1031314</v>
          </cell>
          <cell r="L33">
            <v>1117489</v>
          </cell>
          <cell r="M33">
            <v>1198436</v>
          </cell>
          <cell r="N33">
            <v>1362509</v>
          </cell>
        </row>
        <row r="34">
          <cell r="A34">
            <v>8</v>
          </cell>
          <cell r="B34" t="str">
            <v>Pension Fund</v>
          </cell>
          <cell r="C34">
            <v>0</v>
          </cell>
          <cell r="D34">
            <v>0</v>
          </cell>
          <cell r="E34">
            <v>0</v>
          </cell>
          <cell r="F34">
            <v>1928</v>
          </cell>
          <cell r="G34">
            <v>0</v>
          </cell>
          <cell r="H34">
            <v>693</v>
          </cell>
          <cell r="I34">
            <v>0</v>
          </cell>
          <cell r="J34">
            <v>0</v>
          </cell>
          <cell r="K34">
            <v>0</v>
          </cell>
          <cell r="L34">
            <v>-1</v>
          </cell>
          <cell r="M34">
            <v>136</v>
          </cell>
          <cell r="N34">
            <v>872</v>
          </cell>
        </row>
        <row r="35">
          <cell r="A35">
            <v>9</v>
          </cell>
          <cell r="B35" t="str">
            <v>HONI Treasury</v>
          </cell>
          <cell r="C35">
            <v>154098</v>
          </cell>
          <cell r="D35">
            <v>165967</v>
          </cell>
          <cell r="E35">
            <v>320065</v>
          </cell>
          <cell r="F35">
            <v>456076</v>
          </cell>
          <cell r="G35">
            <v>697174</v>
          </cell>
          <cell r="H35">
            <v>1631938</v>
          </cell>
          <cell r="I35">
            <v>1726650</v>
          </cell>
          <cell r="J35">
            <v>1945326</v>
          </cell>
          <cell r="K35">
            <v>2333952</v>
          </cell>
          <cell r="L35">
            <v>2451409</v>
          </cell>
          <cell r="M35">
            <v>2565117</v>
          </cell>
          <cell r="N35">
            <v>2256330</v>
          </cell>
        </row>
        <row r="36">
          <cell r="A36">
            <v>10</v>
          </cell>
          <cell r="B36" t="str">
            <v>Corporate Controller</v>
          </cell>
          <cell r="C36">
            <v>1335612</v>
          </cell>
          <cell r="D36">
            <v>2592746</v>
          </cell>
          <cell r="E36">
            <v>3928358</v>
          </cell>
          <cell r="F36">
            <v>5103302</v>
          </cell>
          <cell r="G36">
            <v>6279003</v>
          </cell>
          <cell r="H36">
            <v>7531664</v>
          </cell>
          <cell r="I36">
            <v>8746364</v>
          </cell>
          <cell r="J36">
            <v>10018619</v>
          </cell>
          <cell r="K36">
            <v>11254013</v>
          </cell>
          <cell r="L36">
            <v>12390640</v>
          </cell>
          <cell r="M36">
            <v>13574286</v>
          </cell>
          <cell r="N36">
            <v>15012389</v>
          </cell>
        </row>
        <row r="37">
          <cell r="A37">
            <v>11</v>
          </cell>
          <cell r="B37" t="str">
            <v>Financial Strategy</v>
          </cell>
          <cell r="C37">
            <v>54255</v>
          </cell>
          <cell r="D37">
            <v>98856</v>
          </cell>
          <cell r="E37">
            <v>153111</v>
          </cell>
          <cell r="F37">
            <v>195400</v>
          </cell>
          <cell r="G37">
            <v>245058</v>
          </cell>
          <cell r="H37">
            <v>293302</v>
          </cell>
          <cell r="I37">
            <v>335118</v>
          </cell>
          <cell r="J37">
            <v>376554</v>
          </cell>
          <cell r="K37">
            <v>425858</v>
          </cell>
          <cell r="L37">
            <v>463933</v>
          </cell>
          <cell r="M37">
            <v>502235</v>
          </cell>
          <cell r="N37">
            <v>566862</v>
          </cell>
        </row>
        <row r="38">
          <cell r="A38">
            <v>13</v>
          </cell>
          <cell r="B38" t="str">
            <v>HONI Corporate Services</v>
          </cell>
          <cell r="C38">
            <v>3597310</v>
          </cell>
          <cell r="D38">
            <v>9282965</v>
          </cell>
          <cell r="E38">
            <v>12880275</v>
          </cell>
          <cell r="F38">
            <v>17665250</v>
          </cell>
          <cell r="G38">
            <v>22295859</v>
          </cell>
          <cell r="H38">
            <v>28652922</v>
          </cell>
          <cell r="I38">
            <v>33594568</v>
          </cell>
          <cell r="J38">
            <v>36472216</v>
          </cell>
          <cell r="K38">
            <v>41094613</v>
          </cell>
          <cell r="L38">
            <v>45168010</v>
          </cell>
          <cell r="M38">
            <v>50101377</v>
          </cell>
          <cell r="N38">
            <v>56057104</v>
          </cell>
        </row>
        <row r="39">
          <cell r="A39">
            <v>6</v>
          </cell>
          <cell r="B39" t="str">
            <v>Information Mgmt Info Tech</v>
          </cell>
          <cell r="C39">
            <v>274518</v>
          </cell>
          <cell r="D39">
            <v>512945</v>
          </cell>
          <cell r="E39">
            <v>787463</v>
          </cell>
          <cell r="F39">
            <v>1028215</v>
          </cell>
          <cell r="G39">
            <v>1242651</v>
          </cell>
          <cell r="H39">
            <v>1521774</v>
          </cell>
          <cell r="I39">
            <v>1740580</v>
          </cell>
          <cell r="J39">
            <v>1940948</v>
          </cell>
          <cell r="K39">
            <v>2183139</v>
          </cell>
          <cell r="L39">
            <v>2371228</v>
          </cell>
          <cell r="M39">
            <v>2631129</v>
          </cell>
          <cell r="N39">
            <v>2972850</v>
          </cell>
        </row>
        <row r="40">
          <cell r="A40">
            <v>14</v>
          </cell>
          <cell r="B40" t="str">
            <v>Networks Human Resources</v>
          </cell>
          <cell r="C40">
            <v>802244</v>
          </cell>
          <cell r="D40">
            <v>1222494</v>
          </cell>
          <cell r="E40">
            <v>2024738</v>
          </cell>
          <cell r="F40">
            <v>2672019</v>
          </cell>
          <cell r="G40">
            <v>3385082</v>
          </cell>
          <cell r="H40">
            <v>3979396</v>
          </cell>
          <cell r="I40">
            <v>4614253</v>
          </cell>
          <cell r="J40">
            <v>5204805</v>
          </cell>
          <cell r="K40">
            <v>5763525</v>
          </cell>
          <cell r="L40">
            <v>6422308</v>
          </cell>
          <cell r="M40">
            <v>7090980</v>
          </cell>
          <cell r="N40">
            <v>7666047</v>
          </cell>
        </row>
        <row r="41">
          <cell r="A41">
            <v>15</v>
          </cell>
          <cell r="B41" t="str">
            <v>Corporate Services SVP</v>
          </cell>
          <cell r="C41">
            <v>91756</v>
          </cell>
          <cell r="D41">
            <v>153785</v>
          </cell>
          <cell r="E41">
            <v>245541</v>
          </cell>
          <cell r="F41">
            <v>352163</v>
          </cell>
          <cell r="G41">
            <v>339303</v>
          </cell>
          <cell r="H41">
            <v>502546</v>
          </cell>
          <cell r="I41">
            <v>543072</v>
          </cell>
          <cell r="J41">
            <v>593397</v>
          </cell>
          <cell r="K41">
            <v>649842</v>
          </cell>
          <cell r="L41">
            <v>717601</v>
          </cell>
          <cell r="M41">
            <v>744291</v>
          </cell>
          <cell r="N41">
            <v>827257</v>
          </cell>
        </row>
        <row r="42">
          <cell r="A42">
            <v>16</v>
          </cell>
          <cell r="B42" t="str">
            <v>Labour Relations</v>
          </cell>
          <cell r="C42">
            <v>122204</v>
          </cell>
          <cell r="D42">
            <v>230186</v>
          </cell>
          <cell r="E42">
            <v>352390</v>
          </cell>
          <cell r="F42">
            <v>446517</v>
          </cell>
          <cell r="G42">
            <v>549030</v>
          </cell>
          <cell r="H42">
            <v>671597</v>
          </cell>
          <cell r="I42">
            <v>769107</v>
          </cell>
          <cell r="J42">
            <v>858235</v>
          </cell>
          <cell r="K42">
            <v>965737</v>
          </cell>
          <cell r="L42">
            <v>1052341</v>
          </cell>
          <cell r="M42">
            <v>1141265</v>
          </cell>
          <cell r="N42">
            <v>1311682</v>
          </cell>
        </row>
        <row r="43">
          <cell r="A43">
            <v>17</v>
          </cell>
          <cell r="B43" t="str">
            <v>Unassigned Corporate Services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18</v>
          </cell>
          <cell r="B44" t="str">
            <v>Corporate Communications</v>
          </cell>
          <cell r="C44">
            <v>186480</v>
          </cell>
          <cell r="D44">
            <v>695441</v>
          </cell>
          <cell r="E44">
            <v>881921</v>
          </cell>
          <cell r="F44">
            <v>1244505</v>
          </cell>
          <cell r="G44">
            <v>1963183</v>
          </cell>
          <cell r="H44">
            <v>2405140</v>
          </cell>
          <cell r="I44">
            <v>2707132</v>
          </cell>
          <cell r="J44">
            <v>3112963</v>
          </cell>
          <cell r="K44">
            <v>3512774</v>
          </cell>
          <cell r="L44">
            <v>3960757</v>
          </cell>
          <cell r="M44">
            <v>4182984</v>
          </cell>
          <cell r="N44">
            <v>4922908</v>
          </cell>
        </row>
        <row r="45">
          <cell r="A45">
            <v>19</v>
          </cell>
          <cell r="B45" t="str">
            <v>Land Bldgs Services Security</v>
          </cell>
          <cell r="C45">
            <v>2394625</v>
          </cell>
          <cell r="D45">
            <v>6981061</v>
          </cell>
          <cell r="E45">
            <v>9375686</v>
          </cell>
          <cell r="F45">
            <v>11921831</v>
          </cell>
          <cell r="G45">
            <v>14816611</v>
          </cell>
          <cell r="H45">
            <v>19572470</v>
          </cell>
          <cell r="I45">
            <v>23220423</v>
          </cell>
          <cell r="J45">
            <v>24761868</v>
          </cell>
          <cell r="K45">
            <v>28019595</v>
          </cell>
          <cell r="L45">
            <v>30643775</v>
          </cell>
          <cell r="M45">
            <v>34310727</v>
          </cell>
          <cell r="N45">
            <v>38356360</v>
          </cell>
        </row>
        <row r="46">
          <cell r="A46">
            <v>20</v>
          </cell>
          <cell r="B46" t="str">
            <v>Strategic Planning Bus Develop</v>
          </cell>
          <cell r="C46">
            <v>235119</v>
          </cell>
          <cell r="D46">
            <v>373572</v>
          </cell>
          <cell r="E46">
            <v>608691</v>
          </cell>
          <cell r="F46">
            <v>781832</v>
          </cell>
          <cell r="G46">
            <v>953550</v>
          </cell>
          <cell r="H46">
            <v>1144209</v>
          </cell>
          <cell r="I46">
            <v>1327190</v>
          </cell>
          <cell r="J46">
            <v>1522054</v>
          </cell>
          <cell r="K46">
            <v>1733153</v>
          </cell>
          <cell r="L46">
            <v>1922169</v>
          </cell>
          <cell r="M46">
            <v>2105797</v>
          </cell>
          <cell r="N46">
            <v>2463399</v>
          </cell>
        </row>
        <row r="47">
          <cell r="A47">
            <v>21</v>
          </cell>
          <cell r="B47" t="str">
            <v>Audit</v>
          </cell>
          <cell r="C47">
            <v>212478</v>
          </cell>
          <cell r="D47">
            <v>392318</v>
          </cell>
          <cell r="E47">
            <v>604796</v>
          </cell>
          <cell r="F47">
            <v>793711</v>
          </cell>
          <cell r="G47">
            <v>981986</v>
          </cell>
          <cell r="H47">
            <v>1221047</v>
          </cell>
          <cell r="I47">
            <v>1436925</v>
          </cell>
          <cell r="J47">
            <v>1594765</v>
          </cell>
          <cell r="K47">
            <v>1801064</v>
          </cell>
          <cell r="L47">
            <v>1960834</v>
          </cell>
          <cell r="M47">
            <v>2128180</v>
          </cell>
          <cell r="N47">
            <v>2375167</v>
          </cell>
        </row>
        <row r="48">
          <cell r="A48">
            <v>22</v>
          </cell>
          <cell r="B48" t="str">
            <v>MCP VSP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33094</v>
          </cell>
          <cell r="J48">
            <v>33094</v>
          </cell>
          <cell r="K48">
            <v>33094</v>
          </cell>
          <cell r="L48">
            <v>33094</v>
          </cell>
          <cell r="M48">
            <v>33094</v>
          </cell>
          <cell r="N48">
            <v>33094</v>
          </cell>
        </row>
        <row r="49">
          <cell r="A49">
            <v>23</v>
          </cell>
          <cell r="B49" t="str">
            <v>HONI Donations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24</v>
          </cell>
          <cell r="B50" t="str">
            <v>HONI Gen Counsel and Sec</v>
          </cell>
          <cell r="C50">
            <v>2420616</v>
          </cell>
          <cell r="D50">
            <v>3347526</v>
          </cell>
          <cell r="E50">
            <v>4376632</v>
          </cell>
          <cell r="F50">
            <v>5150786</v>
          </cell>
          <cell r="G50">
            <v>6121813</v>
          </cell>
          <cell r="H50">
            <v>9475367</v>
          </cell>
          <cell r="I50">
            <v>12000871</v>
          </cell>
          <cell r="J50">
            <v>16228922</v>
          </cell>
          <cell r="K50">
            <v>17401675</v>
          </cell>
          <cell r="L50">
            <v>18127722</v>
          </cell>
          <cell r="M50">
            <v>18877873</v>
          </cell>
          <cell r="N50">
            <v>20461999</v>
          </cell>
        </row>
        <row r="51">
          <cell r="A51" t="str">
            <v>24B</v>
          </cell>
          <cell r="B51" t="str">
            <v>General Counsel &amp; Secretary Division</v>
          </cell>
          <cell r="C51">
            <v>360882</v>
          </cell>
          <cell r="D51">
            <v>727304</v>
          </cell>
          <cell r="E51">
            <v>1318834</v>
          </cell>
          <cell r="F51">
            <v>1705921</v>
          </cell>
          <cell r="G51">
            <v>2214376</v>
          </cell>
          <cell r="H51">
            <v>2936943</v>
          </cell>
          <cell r="I51">
            <v>3583018</v>
          </cell>
          <cell r="J51">
            <v>3947814</v>
          </cell>
          <cell r="K51">
            <v>4700522</v>
          </cell>
          <cell r="L51">
            <v>5135385</v>
          </cell>
          <cell r="M51">
            <v>5520189</v>
          </cell>
          <cell r="N51">
            <v>6465409</v>
          </cell>
        </row>
        <row r="52">
          <cell r="B52" t="str">
            <v>Unassigned HONI GCS</v>
          </cell>
          <cell r="M52">
            <v>0</v>
          </cell>
          <cell r="N52">
            <v>0</v>
          </cell>
        </row>
        <row r="53">
          <cell r="A53" t="str">
            <v>24A</v>
          </cell>
          <cell r="B53" t="str">
            <v>Regulatory Affairs &amp; Pricing Support</v>
          </cell>
          <cell r="C53">
            <v>2059734</v>
          </cell>
          <cell r="D53">
            <v>2620222</v>
          </cell>
          <cell r="E53">
            <v>3057799</v>
          </cell>
          <cell r="F53">
            <v>3444865</v>
          </cell>
          <cell r="G53">
            <v>3907437</v>
          </cell>
          <cell r="H53">
            <v>6538424</v>
          </cell>
          <cell r="I53">
            <v>8417853</v>
          </cell>
          <cell r="J53">
            <v>12281108</v>
          </cell>
          <cell r="K53">
            <v>12701154</v>
          </cell>
          <cell r="L53">
            <v>12992337</v>
          </cell>
          <cell r="M53">
            <v>13357684</v>
          </cell>
          <cell r="N53">
            <v>13996590</v>
          </cell>
        </row>
        <row r="54">
          <cell r="A54">
            <v>25</v>
          </cell>
          <cell r="B54" t="str">
            <v>Alloc to Other Subs</v>
          </cell>
          <cell r="C54">
            <v>-1671987</v>
          </cell>
          <cell r="D54">
            <v>-3343974</v>
          </cell>
          <cell r="E54">
            <v>-5015961</v>
          </cell>
          <cell r="F54">
            <v>-6762268</v>
          </cell>
          <cell r="G54">
            <v>-8434255</v>
          </cell>
          <cell r="H54">
            <v>-10180562</v>
          </cell>
          <cell r="I54">
            <v>-11852549</v>
          </cell>
          <cell r="J54">
            <v>-13524536</v>
          </cell>
          <cell r="K54">
            <v>-15270843</v>
          </cell>
          <cell r="L54">
            <v>-16942830</v>
          </cell>
          <cell r="M54">
            <v>-18614817</v>
          </cell>
          <cell r="N54">
            <v>-20361124</v>
          </cell>
        </row>
        <row r="55">
          <cell r="A55">
            <v>26</v>
          </cell>
          <cell r="B55" t="str">
            <v>Corp Level Adj</v>
          </cell>
          <cell r="C55">
            <v>3605584</v>
          </cell>
          <cell r="D55">
            <v>-6150115</v>
          </cell>
          <cell r="E55">
            <v>-2544531</v>
          </cell>
          <cell r="F55">
            <v>-242118</v>
          </cell>
          <cell r="G55">
            <v>-372107</v>
          </cell>
          <cell r="H55">
            <v>-4164853</v>
          </cell>
          <cell r="I55">
            <v>-2913455</v>
          </cell>
          <cell r="J55">
            <v>-4743867</v>
          </cell>
          <cell r="K55">
            <v>-6416860</v>
          </cell>
          <cell r="L55">
            <v>-5022960</v>
          </cell>
          <cell r="M55">
            <v>-1601005</v>
          </cell>
          <cell r="N55">
            <v>-6576435</v>
          </cell>
        </row>
        <row r="56">
          <cell r="A56">
            <v>27</v>
          </cell>
          <cell r="B56" t="str">
            <v>Errors Unbundled CF&amp;S</v>
          </cell>
          <cell r="C56">
            <v>8103</v>
          </cell>
          <cell r="D56">
            <v>56840</v>
          </cell>
          <cell r="E56">
            <v>64943</v>
          </cell>
          <cell r="F56">
            <v>234676</v>
          </cell>
          <cell r="G56">
            <v>261649</v>
          </cell>
          <cell r="H56">
            <v>225918</v>
          </cell>
          <cell r="I56">
            <v>230012</v>
          </cell>
          <cell r="J56">
            <v>246217</v>
          </cell>
          <cell r="K56">
            <v>97378</v>
          </cell>
          <cell r="L56">
            <v>105826</v>
          </cell>
          <cell r="M56">
            <v>110468</v>
          </cell>
          <cell r="N56">
            <v>100721</v>
          </cell>
        </row>
        <row r="57">
          <cell r="A57">
            <v>28</v>
          </cell>
          <cell r="B57" t="str">
            <v>Non E Business</v>
          </cell>
          <cell r="C57">
            <v>5027</v>
          </cell>
          <cell r="D57">
            <v>21916</v>
          </cell>
          <cell r="E57">
            <v>26943</v>
          </cell>
          <cell r="F57">
            <v>26451</v>
          </cell>
          <cell r="G57">
            <v>25158</v>
          </cell>
          <cell r="H57">
            <v>25384</v>
          </cell>
          <cell r="I57">
            <v>26561</v>
          </cell>
          <cell r="J57">
            <v>38496</v>
          </cell>
          <cell r="K57">
            <v>53685</v>
          </cell>
          <cell r="L57">
            <v>56080</v>
          </cell>
          <cell r="M57">
            <v>60121</v>
          </cell>
          <cell r="N57">
            <v>131416</v>
          </cell>
        </row>
        <row r="58">
          <cell r="A58">
            <v>29</v>
          </cell>
          <cell r="B58" t="str">
            <v>E-Business</v>
          </cell>
          <cell r="C58">
            <v>3077</v>
          </cell>
          <cell r="D58">
            <v>34923</v>
          </cell>
          <cell r="E58">
            <v>38000</v>
          </cell>
          <cell r="F58">
            <v>208225</v>
          </cell>
          <cell r="G58">
            <v>236491</v>
          </cell>
          <cell r="H58">
            <v>200535</v>
          </cell>
          <cell r="I58">
            <v>203451</v>
          </cell>
          <cell r="J58">
            <v>207721</v>
          </cell>
          <cell r="K58">
            <v>43693</v>
          </cell>
          <cell r="L58">
            <v>49746</v>
          </cell>
          <cell r="M58">
            <v>50347</v>
          </cell>
          <cell r="N58">
            <v>-30695</v>
          </cell>
        </row>
        <row r="59">
          <cell r="B59" t="str">
            <v>BU220 Distribution Network Mgt</v>
          </cell>
          <cell r="C59">
            <v>0</v>
          </cell>
          <cell r="D59">
            <v>25100</v>
          </cell>
          <cell r="E59">
            <v>25100</v>
          </cell>
          <cell r="F59">
            <v>0</v>
          </cell>
          <cell r="G59">
            <v>295025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 t="str">
            <v>Mkt Power Mitigating Adjust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B61" t="str">
            <v>BU210 Transmission Network Mgt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81080</v>
          </cell>
          <cell r="H61">
            <v>-57828</v>
          </cell>
          <cell r="I61">
            <v>-57828</v>
          </cell>
          <cell r="J61">
            <v>-57828</v>
          </cell>
          <cell r="K61">
            <v>-57828</v>
          </cell>
          <cell r="L61">
            <v>-57828</v>
          </cell>
          <cell r="M61">
            <v>-57828</v>
          </cell>
          <cell r="N61">
            <v>-57828</v>
          </cell>
        </row>
        <row r="62">
          <cell r="B62" t="str">
            <v>BU 215 First Nations</v>
          </cell>
          <cell r="C62">
            <v>-21278</v>
          </cell>
          <cell r="D62">
            <v>6351</v>
          </cell>
          <cell r="E62">
            <v>-14927</v>
          </cell>
          <cell r="F62">
            <v>-12891</v>
          </cell>
          <cell r="G62">
            <v>-5083</v>
          </cell>
          <cell r="H62">
            <v>1712</v>
          </cell>
          <cell r="I62">
            <v>9326</v>
          </cell>
          <cell r="J62">
            <v>24017</v>
          </cell>
          <cell r="K62">
            <v>29030</v>
          </cell>
          <cell r="L62">
            <v>-30396</v>
          </cell>
          <cell r="M62">
            <v>-30396</v>
          </cell>
          <cell r="N62">
            <v>-30396</v>
          </cell>
        </row>
        <row r="63">
          <cell r="B63" t="str">
            <v>Hydro One Consolidation Elim</v>
          </cell>
          <cell r="C63">
            <v>-876849</v>
          </cell>
          <cell r="D63">
            <v>-2413973</v>
          </cell>
          <cell r="E63">
            <v>-3290822</v>
          </cell>
          <cell r="F63">
            <v>-3910755</v>
          </cell>
          <cell r="G63">
            <v>-3910755</v>
          </cell>
          <cell r="H63">
            <v>-5026129</v>
          </cell>
          <cell r="I63">
            <v>-5780420</v>
          </cell>
          <cell r="J63">
            <v>-3910755</v>
          </cell>
          <cell r="K63">
            <v>-7625809</v>
          </cell>
          <cell r="L63">
            <v>-4787604</v>
          </cell>
          <cell r="M63">
            <v>-9181965</v>
          </cell>
          <cell r="N63">
            <v>-11098240</v>
          </cell>
        </row>
        <row r="64">
          <cell r="B64" t="str">
            <v>Hydro One Holding</v>
          </cell>
          <cell r="C64">
            <v>156391</v>
          </cell>
          <cell r="D64">
            <v>-125959</v>
          </cell>
          <cell r="E64">
            <v>30432</v>
          </cell>
          <cell r="F64">
            <v>34753</v>
          </cell>
          <cell r="G64">
            <v>24203</v>
          </cell>
          <cell r="H64">
            <v>1053124</v>
          </cell>
          <cell r="I64">
            <v>1173785</v>
          </cell>
          <cell r="J64">
            <v>1724643</v>
          </cell>
          <cell r="K64">
            <v>968368</v>
          </cell>
          <cell r="L64">
            <v>865461</v>
          </cell>
          <cell r="M64">
            <v>1250148</v>
          </cell>
          <cell r="N64">
            <v>1742476</v>
          </cell>
        </row>
        <row r="65">
          <cell r="A65">
            <v>39</v>
          </cell>
          <cell r="B65" t="str">
            <v>Unassigned HOI</v>
          </cell>
          <cell r="C65">
            <v>512</v>
          </cell>
          <cell r="D65">
            <v>1478</v>
          </cell>
          <cell r="E65">
            <v>1990</v>
          </cell>
          <cell r="F65">
            <v>2116</v>
          </cell>
          <cell r="G65">
            <v>2116</v>
          </cell>
          <cell r="H65">
            <v>2166</v>
          </cell>
          <cell r="I65">
            <v>2268</v>
          </cell>
          <cell r="J65">
            <v>2423</v>
          </cell>
          <cell r="K65">
            <v>2423</v>
          </cell>
          <cell r="L65">
            <v>2423</v>
          </cell>
          <cell r="M65">
            <v>2423</v>
          </cell>
          <cell r="N65">
            <v>2715</v>
          </cell>
        </row>
        <row r="66">
          <cell r="A66">
            <v>40</v>
          </cell>
          <cell r="B66" t="str">
            <v>HOI Allocations and Adjustment</v>
          </cell>
          <cell r="C66">
            <v>-257716</v>
          </cell>
          <cell r="D66">
            <v>-1065679</v>
          </cell>
          <cell r="E66">
            <v>-1323395</v>
          </cell>
          <cell r="F66">
            <v>-1591096</v>
          </cell>
          <cell r="G66">
            <v>-1856675</v>
          </cell>
          <cell r="H66">
            <v>-2103593</v>
          </cell>
          <cell r="I66">
            <v>-2247397</v>
          </cell>
          <cell r="J66">
            <v>-1899079</v>
          </cell>
          <cell r="K66">
            <v>-3055506</v>
          </cell>
          <cell r="L66">
            <v>-3365774</v>
          </cell>
          <cell r="M66">
            <v>-3616425</v>
          </cell>
          <cell r="N66">
            <v>-4225934</v>
          </cell>
        </row>
        <row r="67">
          <cell r="A67">
            <v>30</v>
          </cell>
          <cell r="B67" t="str">
            <v>All Hydro One Flask</v>
          </cell>
          <cell r="C67">
            <v>413595</v>
          </cell>
          <cell r="D67">
            <v>938242</v>
          </cell>
          <cell r="E67">
            <v>1351837</v>
          </cell>
          <cell r="F67">
            <v>1623733</v>
          </cell>
          <cell r="G67">
            <v>1878761</v>
          </cell>
          <cell r="H67">
            <v>3154550</v>
          </cell>
          <cell r="I67">
            <v>3418915</v>
          </cell>
          <cell r="J67">
            <v>3621299</v>
          </cell>
          <cell r="K67">
            <v>4021451</v>
          </cell>
          <cell r="L67">
            <v>4228811</v>
          </cell>
          <cell r="M67">
            <v>4864150</v>
          </cell>
          <cell r="N67">
            <v>5965694</v>
          </cell>
        </row>
        <row r="68">
          <cell r="A68">
            <v>38</v>
          </cell>
          <cell r="B68" t="str">
            <v>Pension Plan Charge Through</v>
          </cell>
          <cell r="I68">
            <v>682</v>
          </cell>
          <cell r="J68">
            <v>3354</v>
          </cell>
          <cell r="K68">
            <v>-2067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31</v>
          </cell>
          <cell r="B69" t="str">
            <v>Hydro One Executive</v>
          </cell>
          <cell r="C69">
            <v>0</v>
          </cell>
          <cell r="D69">
            <v>-74</v>
          </cell>
          <cell r="E69">
            <v>-74</v>
          </cell>
          <cell r="F69">
            <v>3679</v>
          </cell>
          <cell r="G69">
            <v>3679</v>
          </cell>
          <cell r="H69">
            <v>3679</v>
          </cell>
          <cell r="I69">
            <v>3679</v>
          </cell>
          <cell r="J69">
            <v>3679</v>
          </cell>
          <cell r="K69">
            <v>3679</v>
          </cell>
          <cell r="L69">
            <v>8969</v>
          </cell>
          <cell r="M69">
            <v>3679</v>
          </cell>
          <cell r="N69">
            <v>0</v>
          </cell>
        </row>
        <row r="70">
          <cell r="A70">
            <v>32</v>
          </cell>
          <cell r="B70" t="str">
            <v>HOI Treasury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-5758</v>
          </cell>
          <cell r="H70">
            <v>0</v>
          </cell>
          <cell r="I70">
            <v>0</v>
          </cell>
          <cell r="J70">
            <v>-1079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33</v>
          </cell>
          <cell r="B71" t="str">
            <v>HOI General Counsel and Secr</v>
          </cell>
          <cell r="C71">
            <v>91261</v>
          </cell>
          <cell r="D71">
            <v>297711</v>
          </cell>
          <cell r="E71">
            <v>388972</v>
          </cell>
          <cell r="F71">
            <v>425949</v>
          </cell>
          <cell r="G71">
            <v>480025</v>
          </cell>
          <cell r="H71">
            <v>1381582</v>
          </cell>
          <cell r="I71">
            <v>1448754</v>
          </cell>
          <cell r="J71">
            <v>1485949</v>
          </cell>
          <cell r="K71">
            <v>1553980</v>
          </cell>
          <cell r="L71">
            <v>1589646</v>
          </cell>
          <cell r="M71">
            <v>1650628</v>
          </cell>
          <cell r="N71">
            <v>1886953</v>
          </cell>
        </row>
        <row r="72">
          <cell r="A72">
            <v>34</v>
          </cell>
          <cell r="B72" t="str">
            <v>Hydro One Chair</v>
          </cell>
          <cell r="C72">
            <v>-4169</v>
          </cell>
          <cell r="D72">
            <v>49551</v>
          </cell>
          <cell r="E72">
            <v>45382</v>
          </cell>
          <cell r="F72">
            <v>64803</v>
          </cell>
          <cell r="G72">
            <v>88276</v>
          </cell>
          <cell r="H72">
            <v>111562</v>
          </cell>
          <cell r="I72">
            <v>133169</v>
          </cell>
          <cell r="J72">
            <v>153109</v>
          </cell>
          <cell r="K72">
            <v>175296</v>
          </cell>
          <cell r="L72">
            <v>195902</v>
          </cell>
          <cell r="M72">
            <v>215693</v>
          </cell>
          <cell r="N72">
            <v>241014</v>
          </cell>
        </row>
        <row r="73">
          <cell r="A73">
            <v>35</v>
          </cell>
          <cell r="B73" t="str">
            <v>Hydro One Holding Finance</v>
          </cell>
          <cell r="C73">
            <v>96942</v>
          </cell>
          <cell r="D73">
            <v>156100</v>
          </cell>
          <cell r="E73">
            <v>253042</v>
          </cell>
          <cell r="F73">
            <v>322834</v>
          </cell>
          <cell r="G73">
            <v>363367</v>
          </cell>
          <cell r="H73">
            <v>466391</v>
          </cell>
          <cell r="I73">
            <v>503687</v>
          </cell>
          <cell r="J73">
            <v>536287</v>
          </cell>
          <cell r="K73">
            <v>630455</v>
          </cell>
          <cell r="L73">
            <v>663054</v>
          </cell>
          <cell r="M73">
            <v>761652</v>
          </cell>
          <cell r="N73">
            <v>886761</v>
          </cell>
        </row>
        <row r="74">
          <cell r="A74">
            <v>36</v>
          </cell>
          <cell r="B74" t="str">
            <v>President and CEO Office</v>
          </cell>
          <cell r="C74">
            <v>229561</v>
          </cell>
          <cell r="D74">
            <v>434954</v>
          </cell>
          <cell r="E74">
            <v>664515</v>
          </cell>
          <cell r="F74">
            <v>806470</v>
          </cell>
          <cell r="G74">
            <v>949172</v>
          </cell>
          <cell r="H74">
            <v>1200131</v>
          </cell>
          <cell r="I74">
            <v>1328944</v>
          </cell>
          <cell r="J74">
            <v>1440000</v>
          </cell>
          <cell r="K74">
            <v>1660108</v>
          </cell>
          <cell r="L74">
            <v>1771241</v>
          </cell>
          <cell r="M74">
            <v>2232498</v>
          </cell>
          <cell r="N74">
            <v>2950966</v>
          </cell>
        </row>
        <row r="78">
          <cell r="B78" t="str">
            <v>Calculated Values</v>
          </cell>
        </row>
        <row r="79">
          <cell r="A79" t="str">
            <v>A1</v>
          </cell>
          <cell r="B79" t="str">
            <v>Honi Donations, Other</v>
          </cell>
          <cell r="C79">
            <v>4400160</v>
          </cell>
          <cell r="D79">
            <v>12095063</v>
          </cell>
          <cell r="E79">
            <v>18117380</v>
          </cell>
          <cell r="F79">
            <v>24846365</v>
          </cell>
          <cell r="G79">
            <v>34802697</v>
          </cell>
          <cell r="H79">
            <v>42967586</v>
          </cell>
          <cell r="I79">
            <v>49659098</v>
          </cell>
          <cell r="J79">
            <v>56704556</v>
          </cell>
          <cell r="K79">
            <v>68448002</v>
          </cell>
          <cell r="L79">
            <v>75718924</v>
          </cell>
          <cell r="M79">
            <v>84176033</v>
          </cell>
          <cell r="N79">
            <v>87124953</v>
          </cell>
        </row>
        <row r="80">
          <cell r="A80" t="str">
            <v>A2</v>
          </cell>
          <cell r="B80" t="str">
            <v>CF&amp;S Cost Allocation Budget Adj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2">
          <cell r="B82" t="str">
            <v xml:space="preserve">Drill through </v>
          </cell>
        </row>
        <row r="83">
          <cell r="A83" t="str">
            <v>D1</v>
          </cell>
          <cell r="B83" t="str">
            <v>HOI CF&amp;S to Remotes</v>
          </cell>
          <cell r="L83">
            <v>-7450</v>
          </cell>
          <cell r="M83">
            <v>-8195</v>
          </cell>
          <cell r="N83">
            <v>-8940</v>
          </cell>
        </row>
        <row r="84">
          <cell r="A84" t="str">
            <v>D2</v>
          </cell>
          <cell r="B84" t="str">
            <v>HOI CF&amp;S toTelecom</v>
          </cell>
          <cell r="L84">
            <v>-20390</v>
          </cell>
          <cell r="M84">
            <v>-22429</v>
          </cell>
          <cell r="N84">
            <v>-24468</v>
          </cell>
        </row>
        <row r="85">
          <cell r="A85" t="str">
            <v>D3</v>
          </cell>
          <cell r="B85" t="str">
            <v>HOI to Networks</v>
          </cell>
          <cell r="L85">
            <v>-3559860</v>
          </cell>
          <cell r="M85">
            <v>-3915846</v>
          </cell>
          <cell r="N85">
            <v>-4271832</v>
          </cell>
        </row>
        <row r="86">
          <cell r="A86" t="str">
            <v>D4</v>
          </cell>
          <cell r="B86" t="str">
            <v>Networks CF&amp;S to HOI</v>
          </cell>
          <cell r="L86">
            <v>1077830</v>
          </cell>
          <cell r="M86">
            <v>1185613</v>
          </cell>
          <cell r="N86">
            <v>1293396</v>
          </cell>
        </row>
        <row r="87">
          <cell r="A87" t="str">
            <v>D5</v>
          </cell>
          <cell r="B87" t="str">
            <v>Summarized to Billing</v>
          </cell>
          <cell r="L87">
            <v>-60312</v>
          </cell>
          <cell r="M87">
            <v>-60312</v>
          </cell>
          <cell r="N87">
            <v>-80416</v>
          </cell>
        </row>
        <row r="91">
          <cell r="B91" t="str">
            <v>Any additional rows required must be added above this line</v>
          </cell>
        </row>
      </sheetData>
      <sheetData sheetId="8" refreshError="1">
        <row r="9">
          <cell r="B9" t="str">
            <v xml:space="preserve"> </v>
          </cell>
          <cell r="D9" t="str">
            <v>Year to-Date . ACT-Actual</v>
          </cell>
        </row>
        <row r="10">
          <cell r="A10">
            <v>101</v>
          </cell>
          <cell r="B10" t="str">
            <v>Node 1.  212 - IMIT . 210-TRANSMISSION BUSINESS</v>
          </cell>
          <cell r="C10">
            <v>2178966</v>
          </cell>
          <cell r="D10">
            <v>4088296</v>
          </cell>
          <cell r="E10">
            <v>6126816</v>
          </cell>
          <cell r="F10">
            <v>8566241</v>
          </cell>
          <cell r="G10">
            <v>10655245</v>
          </cell>
          <cell r="H10">
            <v>12760349</v>
          </cell>
          <cell r="I10">
            <v>14941129</v>
          </cell>
          <cell r="J10">
            <v>16899707</v>
          </cell>
          <cell r="K10">
            <v>18821812</v>
          </cell>
          <cell r="L10">
            <v>21057597</v>
          </cell>
          <cell r="M10">
            <v>23373643</v>
          </cell>
          <cell r="N10">
            <v>25483756</v>
          </cell>
        </row>
        <row r="11">
          <cell r="A11">
            <v>102</v>
          </cell>
          <cell r="B11" t="str">
            <v>Node 2.  212 - IMIT . 220-DISTRIBUTION BUSINESS</v>
          </cell>
          <cell r="C11">
            <v>2591149</v>
          </cell>
          <cell r="D11">
            <v>4874936</v>
          </cell>
          <cell r="E11">
            <v>7319056</v>
          </cell>
          <cell r="F11">
            <v>10354971</v>
          </cell>
          <cell r="G11">
            <v>12858494</v>
          </cell>
          <cell r="H11">
            <v>15394925</v>
          </cell>
          <cell r="I11">
            <v>17843393</v>
          </cell>
          <cell r="J11">
            <v>20181177</v>
          </cell>
          <cell r="K11">
            <v>22662208</v>
          </cell>
          <cell r="L11">
            <v>25311329</v>
          </cell>
          <cell r="M11">
            <v>27862474</v>
          </cell>
          <cell r="N11">
            <v>30373119</v>
          </cell>
        </row>
        <row r="12">
          <cell r="A12">
            <v>103</v>
          </cell>
          <cell r="B12" t="str">
            <v>80064 - Env Prov Credits - CF&amp;S (Tx) . 221 - Corporate Functions and Servic</v>
          </cell>
          <cell r="C12">
            <v>-29625</v>
          </cell>
          <cell r="D12">
            <v>-31132</v>
          </cell>
          <cell r="E12">
            <v>-31132</v>
          </cell>
          <cell r="F12">
            <v>-33344</v>
          </cell>
          <cell r="G12">
            <v>-33344</v>
          </cell>
          <cell r="H12">
            <v>-572856</v>
          </cell>
          <cell r="I12">
            <v>-916252</v>
          </cell>
          <cell r="J12">
            <v>-1078990</v>
          </cell>
          <cell r="K12">
            <v>-1206495</v>
          </cell>
          <cell r="L12">
            <v>-1778295</v>
          </cell>
          <cell r="M12">
            <v>-1978390</v>
          </cell>
          <cell r="N12">
            <v>-1970589</v>
          </cell>
        </row>
        <row r="13">
          <cell r="A13">
            <v>104</v>
          </cell>
          <cell r="B13" t="str">
            <v>80065 - Env Prov Credits - CF&amp;S (Dx) . 221 - Corporate Functions and Servic</v>
          </cell>
          <cell r="C13">
            <v>-6068</v>
          </cell>
          <cell r="D13">
            <v>-6377</v>
          </cell>
          <cell r="E13">
            <v>-6377</v>
          </cell>
          <cell r="F13">
            <v>-6830</v>
          </cell>
          <cell r="G13">
            <v>-6830</v>
          </cell>
          <cell r="H13">
            <v>-117332</v>
          </cell>
          <cell r="I13">
            <v>-187666</v>
          </cell>
          <cell r="J13">
            <v>-220998</v>
          </cell>
          <cell r="K13">
            <v>-247113</v>
          </cell>
          <cell r="L13">
            <v>-364229</v>
          </cell>
          <cell r="M13">
            <v>-405212</v>
          </cell>
          <cell r="N13">
            <v>-403615</v>
          </cell>
        </row>
        <row r="14">
          <cell r="A14">
            <v>105</v>
          </cell>
          <cell r="B14" t="str">
            <v>80054 - Corp Level Adj Tx . 221 - Corporate Functions and Servic</v>
          </cell>
          <cell r="C14">
            <v>666000</v>
          </cell>
          <cell r="D14">
            <v>1332000</v>
          </cell>
          <cell r="E14">
            <v>1598666</v>
          </cell>
          <cell r="F14">
            <v>-1334</v>
          </cell>
          <cell r="G14">
            <v>-1334</v>
          </cell>
          <cell r="H14">
            <v>7998666</v>
          </cell>
          <cell r="I14">
            <v>7998666</v>
          </cell>
          <cell r="J14">
            <v>7998666</v>
          </cell>
          <cell r="K14">
            <v>4356653</v>
          </cell>
          <cell r="L14">
            <v>4356653</v>
          </cell>
          <cell r="M14">
            <v>4356653</v>
          </cell>
          <cell r="N14">
            <v>4976653</v>
          </cell>
        </row>
        <row r="15">
          <cell r="A15">
            <v>106</v>
          </cell>
          <cell r="B15" t="str">
            <v>80055 - Corp Level Adj Dx . 221 - Corporate Functions and Servic</v>
          </cell>
          <cell r="C15">
            <v>1417000</v>
          </cell>
          <cell r="D15">
            <v>2834000</v>
          </cell>
          <cell r="E15">
            <v>3400667</v>
          </cell>
          <cell r="F15">
            <v>667</v>
          </cell>
          <cell r="G15">
            <v>667</v>
          </cell>
          <cell r="H15">
            <v>-79143</v>
          </cell>
          <cell r="I15">
            <v>-204462</v>
          </cell>
          <cell r="J15">
            <v>667</v>
          </cell>
          <cell r="K15">
            <v>-9444642</v>
          </cell>
          <cell r="L15">
            <v>-9444642</v>
          </cell>
          <cell r="M15">
            <v>-9444642</v>
          </cell>
          <cell r="N15">
            <v>-9444642</v>
          </cell>
        </row>
        <row r="16">
          <cell r="A16">
            <v>114</v>
          </cell>
          <cell r="B16" t="str">
            <v>210-TRANSMISSION BUSINESS . 215 - LBSS</v>
          </cell>
          <cell r="C16">
            <v>726728</v>
          </cell>
          <cell r="D16">
            <v>1467934</v>
          </cell>
          <cell r="E16">
            <v>1563276</v>
          </cell>
          <cell r="F16">
            <v>566866</v>
          </cell>
          <cell r="G16">
            <v>840489</v>
          </cell>
          <cell r="H16">
            <v>398793</v>
          </cell>
          <cell r="I16">
            <v>409459</v>
          </cell>
          <cell r="J16">
            <v>432941</v>
          </cell>
          <cell r="K16">
            <v>646457</v>
          </cell>
          <cell r="L16">
            <v>506888</v>
          </cell>
          <cell r="M16">
            <v>547857</v>
          </cell>
          <cell r="N16">
            <v>618077</v>
          </cell>
        </row>
        <row r="17">
          <cell r="A17">
            <v>115</v>
          </cell>
          <cell r="B17" t="str">
            <v>220-DISTRIBUTION BUSINESS . 215 - LBSS</v>
          </cell>
          <cell r="C17">
            <v>1410932</v>
          </cell>
          <cell r="D17">
            <v>2827623</v>
          </cell>
          <cell r="E17">
            <v>3394290</v>
          </cell>
          <cell r="F17">
            <v>81785</v>
          </cell>
          <cell r="G17">
            <v>81785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109</v>
          </cell>
          <cell r="B18" t="str">
            <v>Node 15.  210-TRANSMISSION BUSINESS . TAXES-Payments In Lieu Of Taxes</v>
          </cell>
          <cell r="C18">
            <v>5814658</v>
          </cell>
          <cell r="D18">
            <v>11642407</v>
          </cell>
          <cell r="E18">
            <v>11716867</v>
          </cell>
          <cell r="F18">
            <v>23268781</v>
          </cell>
          <cell r="G18">
            <v>29131693</v>
          </cell>
          <cell r="H18">
            <v>34923916</v>
          </cell>
          <cell r="I18">
            <v>40745865</v>
          </cell>
          <cell r="J18">
            <v>46616649</v>
          </cell>
          <cell r="K18">
            <v>52823308</v>
          </cell>
          <cell r="L18">
            <v>58621892</v>
          </cell>
          <cell r="M18">
            <v>65248866</v>
          </cell>
          <cell r="N18">
            <v>68073738</v>
          </cell>
        </row>
        <row r="19">
          <cell r="A19">
            <v>110</v>
          </cell>
          <cell r="B19" t="str">
            <v>Node 16.  220-DISTRIBUTION BUSINESS . TAXES-Payments In Lieu Of Taxes</v>
          </cell>
          <cell r="C19">
            <v>433738</v>
          </cell>
          <cell r="D19">
            <v>789214</v>
          </cell>
          <cell r="E19">
            <v>833056</v>
          </cell>
          <cell r="F19">
            <v>1654625</v>
          </cell>
          <cell r="G19">
            <v>1962795</v>
          </cell>
          <cell r="H19">
            <v>2353488</v>
          </cell>
          <cell r="I19">
            <v>2740918</v>
          </cell>
          <cell r="J19">
            <v>3122050</v>
          </cell>
          <cell r="K19">
            <v>3533641</v>
          </cell>
          <cell r="L19">
            <v>3907744</v>
          </cell>
          <cell r="M19">
            <v>4297189</v>
          </cell>
          <cell r="N19">
            <v>4043036</v>
          </cell>
        </row>
        <row r="20">
          <cell r="A20">
            <v>111</v>
          </cell>
          <cell r="B20" t="str">
            <v>Node 17.  212 - IMIT . CAPTL-Capital</v>
          </cell>
          <cell r="D20">
            <v>2426264</v>
          </cell>
          <cell r="E20">
            <v>2426264</v>
          </cell>
          <cell r="F20">
            <v>5601797</v>
          </cell>
          <cell r="G20">
            <v>6231435</v>
          </cell>
          <cell r="H20">
            <v>7723601</v>
          </cell>
          <cell r="I20">
            <v>8266219</v>
          </cell>
          <cell r="J20">
            <v>8667567</v>
          </cell>
          <cell r="K20">
            <v>9159136</v>
          </cell>
          <cell r="L20">
            <v>9675138</v>
          </cell>
          <cell r="M20">
            <v>10358781</v>
          </cell>
          <cell r="N20">
            <v>11486631</v>
          </cell>
        </row>
        <row r="21">
          <cell r="A21">
            <v>112</v>
          </cell>
          <cell r="B21" t="str">
            <v>215 - LBSS . CAPTL-Capital . 300-HYDRO ONE NETWORK SERVICES</v>
          </cell>
          <cell r="D21">
            <v>-326604</v>
          </cell>
          <cell r="E21">
            <v>-326604</v>
          </cell>
          <cell r="F21">
            <v>86067</v>
          </cell>
          <cell r="G21">
            <v>187250</v>
          </cell>
          <cell r="H21">
            <v>652632</v>
          </cell>
          <cell r="I21">
            <v>740292</v>
          </cell>
          <cell r="J21">
            <v>963902</v>
          </cell>
          <cell r="K21">
            <v>1349064</v>
          </cell>
          <cell r="L21">
            <v>1789412</v>
          </cell>
          <cell r="M21">
            <v>3416583</v>
          </cell>
          <cell r="N21">
            <v>4538515</v>
          </cell>
        </row>
        <row r="22">
          <cell r="B22" t="str">
            <v>221 - Corporate Functions and Servic . CAPTL-Capital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 t="str">
            <v>210-TRANSMISSION BUSINESS . 221 - Corporate Functions and Servic</v>
          </cell>
          <cell r="F23">
            <v>-34678</v>
          </cell>
          <cell r="G23">
            <v>-34678</v>
          </cell>
          <cell r="H23">
            <v>7425810</v>
          </cell>
          <cell r="I23">
            <v>7082414</v>
          </cell>
          <cell r="J23">
            <v>6919676</v>
          </cell>
          <cell r="K23">
            <v>3150159</v>
          </cell>
          <cell r="L23">
            <v>2578359</v>
          </cell>
          <cell r="M23">
            <v>2378264</v>
          </cell>
          <cell r="N23">
            <v>3006064</v>
          </cell>
        </row>
        <row r="24">
          <cell r="B24" t="str">
            <v>220-DISTRIBUTION BUSINESS . 221 - Corporate Functions and Servic</v>
          </cell>
          <cell r="F24">
            <v>-6163</v>
          </cell>
          <cell r="G24">
            <v>-6163</v>
          </cell>
          <cell r="H24">
            <v>-196475</v>
          </cell>
          <cell r="I24">
            <v>-19566318</v>
          </cell>
          <cell r="J24">
            <v>-22133691</v>
          </cell>
          <cell r="K24">
            <v>-34344285</v>
          </cell>
          <cell r="L24">
            <v>-37200571</v>
          </cell>
          <cell r="M24">
            <v>-39980724</v>
          </cell>
          <cell r="N24">
            <v>-43054872</v>
          </cell>
        </row>
        <row r="25">
          <cell r="A25">
            <v>116</v>
          </cell>
          <cell r="B25" t="str">
            <v>220-DISTRIBUTION BUSINESS-OMA nonbillable</v>
          </cell>
          <cell r="H25">
            <v>79810</v>
          </cell>
          <cell r="I25">
            <v>205129</v>
          </cell>
          <cell r="J25">
            <v>4090</v>
          </cell>
          <cell r="K25">
            <v>77831</v>
          </cell>
          <cell r="L25">
            <v>132188</v>
          </cell>
          <cell r="M25">
            <v>153077</v>
          </cell>
          <cell r="N25">
            <v>147745</v>
          </cell>
        </row>
        <row r="26">
          <cell r="A26">
            <v>117</v>
          </cell>
          <cell r="B26" t="str">
            <v>220 - Demand Side Management - Total Project costs</v>
          </cell>
          <cell r="H26">
            <v>79810</v>
          </cell>
          <cell r="I26">
            <v>205129</v>
          </cell>
          <cell r="J26">
            <v>4090</v>
          </cell>
          <cell r="K26">
            <v>77831</v>
          </cell>
          <cell r="L26">
            <v>132188</v>
          </cell>
          <cell r="M26">
            <v>153077</v>
          </cell>
          <cell r="N26">
            <v>147745</v>
          </cell>
        </row>
        <row r="27">
          <cell r="A27">
            <v>118</v>
          </cell>
          <cell r="B27" t="str">
            <v>215 - LBSS . CAPTL-Capital . 210-TRANSMISSION BUSINESS</v>
          </cell>
          <cell r="I27">
            <v>1254</v>
          </cell>
          <cell r="J27">
            <v>5435</v>
          </cell>
          <cell r="K27">
            <v>42557</v>
          </cell>
          <cell r="L27">
            <v>62133</v>
          </cell>
          <cell r="M27">
            <v>134043</v>
          </cell>
          <cell r="N27">
            <v>232378</v>
          </cell>
        </row>
        <row r="28">
          <cell r="A28">
            <v>113</v>
          </cell>
          <cell r="B28" t="str">
            <v>80066 - Deferred Pension Cost (NOT SET UP YET)</v>
          </cell>
          <cell r="I28">
            <v>-19174190</v>
          </cell>
          <cell r="J28">
            <v>-21913360</v>
          </cell>
          <cell r="K28">
            <v>-24652530</v>
          </cell>
          <cell r="L28">
            <v>-27391700</v>
          </cell>
          <cell r="M28">
            <v>-30130870</v>
          </cell>
          <cell r="N28">
            <v>-33217537</v>
          </cell>
        </row>
        <row r="31">
          <cell r="B31" t="str">
            <v>Calculated Values</v>
          </cell>
        </row>
        <row r="32">
          <cell r="A32" t="str">
            <v>B1</v>
          </cell>
          <cell r="G32">
            <v>875167</v>
          </cell>
          <cell r="H32">
            <v>-7027017</v>
          </cell>
          <cell r="I32">
            <v>-6672955</v>
          </cell>
          <cell r="J32">
            <v>-6486735</v>
          </cell>
          <cell r="K32">
            <v>-2503701</v>
          </cell>
          <cell r="L32">
            <v>-2071470</v>
          </cell>
          <cell r="M32">
            <v>-1830406</v>
          </cell>
          <cell r="N32">
            <v>-2387987</v>
          </cell>
        </row>
        <row r="33">
          <cell r="A33" t="str">
            <v>B2</v>
          </cell>
          <cell r="G33">
            <v>87948</v>
          </cell>
          <cell r="H33">
            <v>196475</v>
          </cell>
          <cell r="I33">
            <v>392128</v>
          </cell>
          <cell r="J33">
            <v>220331</v>
          </cell>
          <cell r="K33">
            <v>9691755</v>
          </cell>
          <cell r="L33">
            <v>9808871</v>
          </cell>
          <cell r="M33">
            <v>9849854</v>
          </cell>
          <cell r="N33">
            <v>9848257</v>
          </cell>
        </row>
        <row r="34">
          <cell r="A34" t="str">
            <v>B3</v>
          </cell>
          <cell r="B34" t="str">
            <v>Dx Corporate Adjustment (80055 and 80066)</v>
          </cell>
          <cell r="C34">
            <v>1417000</v>
          </cell>
          <cell r="D34">
            <v>2834000</v>
          </cell>
          <cell r="E34">
            <v>3400667</v>
          </cell>
          <cell r="F34">
            <v>667</v>
          </cell>
          <cell r="G34">
            <v>667</v>
          </cell>
          <cell r="H34">
            <v>-79143</v>
          </cell>
          <cell r="I34">
            <v>-204462</v>
          </cell>
          <cell r="J34">
            <v>667</v>
          </cell>
          <cell r="K34">
            <v>-9444642</v>
          </cell>
          <cell r="L34">
            <v>-9444642</v>
          </cell>
          <cell r="M34">
            <v>-9444642</v>
          </cell>
          <cell r="N34">
            <v>-9444642</v>
          </cell>
        </row>
        <row r="38">
          <cell r="B38" t="str">
            <v>Any additional rows required must be added above this line</v>
          </cell>
        </row>
      </sheetData>
      <sheetData sheetId="9" refreshError="1">
        <row r="7">
          <cell r="A7" t="str">
            <v>Node</v>
          </cell>
        </row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A9">
            <v>201</v>
          </cell>
          <cell r="B9" t="str">
            <v>Information Management Services - "Computers"</v>
          </cell>
          <cell r="D9">
            <v>1000000</v>
          </cell>
          <cell r="F9">
            <v>2401291.14</v>
          </cell>
          <cell r="H9">
            <v>3948254</v>
          </cell>
          <cell r="I9">
            <v>4951132.72</v>
          </cell>
          <cell r="J9">
            <v>5081670</v>
          </cell>
          <cell r="K9">
            <v>5651444</v>
          </cell>
          <cell r="L9">
            <v>6157753</v>
          </cell>
          <cell r="M9">
            <v>6493470</v>
          </cell>
          <cell r="N9">
            <v>8826764</v>
          </cell>
        </row>
        <row r="10">
          <cell r="A10">
            <v>202</v>
          </cell>
          <cell r="B10" t="str">
            <v>Corporate Functions &amp; Services - "Office Equipment"</v>
          </cell>
          <cell r="D10">
            <v>1500000</v>
          </cell>
          <cell r="F10">
            <v>-2867.36</v>
          </cell>
          <cell r="H10">
            <v>-2867</v>
          </cell>
          <cell r="I10">
            <v>28393.43</v>
          </cell>
          <cell r="J10">
            <v>28393</v>
          </cell>
          <cell r="K10">
            <v>28393</v>
          </cell>
          <cell r="L10">
            <v>300808</v>
          </cell>
          <cell r="M10">
            <v>157744</v>
          </cell>
          <cell r="N10">
            <v>787417</v>
          </cell>
        </row>
        <row r="11">
          <cell r="A11">
            <v>203</v>
          </cell>
          <cell r="B11" t="str">
            <v>Corporate Level Adjustments - MFA</v>
          </cell>
          <cell r="D11">
            <v>2250000</v>
          </cell>
        </row>
        <row r="12">
          <cell r="A12">
            <v>204</v>
          </cell>
          <cell r="B12" t="str">
            <v xml:space="preserve">Corporate Level Adjustments - Major </v>
          </cell>
          <cell r="D12">
            <v>3375000</v>
          </cell>
        </row>
        <row r="13">
          <cell r="B13" t="str">
            <v>HOI - Hydro One Inc. Allocations</v>
          </cell>
        </row>
        <row r="14">
          <cell r="A14">
            <v>205</v>
          </cell>
          <cell r="B14" t="str">
            <v>Allocations to other Subs:</v>
          </cell>
          <cell r="F14">
            <v>-1435080</v>
          </cell>
          <cell r="G14">
            <v>-1793850</v>
          </cell>
          <cell r="H14">
            <v>-2152620</v>
          </cell>
          <cell r="I14">
            <v>-2511390</v>
          </cell>
          <cell r="J14">
            <v>-2870160</v>
          </cell>
          <cell r="K14">
            <v>-3228930</v>
          </cell>
          <cell r="L14">
            <v>-3587700</v>
          </cell>
          <cell r="M14">
            <v>-3946470</v>
          </cell>
          <cell r="N14">
            <v>-4385656</v>
          </cell>
        </row>
        <row r="15">
          <cell r="A15">
            <v>206</v>
          </cell>
          <cell r="B15" t="str">
            <v>Allocation from HONI CFS</v>
          </cell>
          <cell r="F15">
            <v>431132</v>
          </cell>
          <cell r="G15">
            <v>538915</v>
          </cell>
          <cell r="H15">
            <v>646698</v>
          </cell>
          <cell r="I15">
            <v>754481</v>
          </cell>
          <cell r="J15">
            <v>862264</v>
          </cell>
          <cell r="K15">
            <v>970047</v>
          </cell>
          <cell r="L15">
            <v>1077830</v>
          </cell>
          <cell r="M15">
            <v>1185613</v>
          </cell>
          <cell r="N15">
            <v>1293396</v>
          </cell>
        </row>
        <row r="16">
          <cell r="A16">
            <v>207</v>
          </cell>
          <cell r="B16" t="str">
            <v>Unassigned HOI</v>
          </cell>
          <cell r="F16">
            <v>2116</v>
          </cell>
          <cell r="G16">
            <v>2116</v>
          </cell>
          <cell r="H16">
            <v>2116</v>
          </cell>
          <cell r="I16">
            <v>2268</v>
          </cell>
          <cell r="J16">
            <v>2423</v>
          </cell>
          <cell r="K16">
            <v>2423</v>
          </cell>
          <cell r="L16">
            <v>2423</v>
          </cell>
          <cell r="M16">
            <v>2423</v>
          </cell>
          <cell r="N16">
            <v>2715</v>
          </cell>
        </row>
        <row r="17">
          <cell r="A17">
            <v>208</v>
          </cell>
          <cell r="B17" t="str">
            <v>Other</v>
          </cell>
          <cell r="F17">
            <v>-587148</v>
          </cell>
          <cell r="G17">
            <v>-601740</v>
          </cell>
          <cell r="H17">
            <v>-597671</v>
          </cell>
          <cell r="I17">
            <v>-490488</v>
          </cell>
          <cell r="J17">
            <v>108817</v>
          </cell>
          <cell r="K17">
            <v>-796623</v>
          </cell>
          <cell r="L17">
            <v>-855904</v>
          </cell>
          <cell r="M17">
            <v>-855568</v>
          </cell>
          <cell r="N17">
            <v>-1133674</v>
          </cell>
        </row>
        <row r="18">
          <cell r="F18">
            <v>-1591096</v>
          </cell>
          <cell r="G18">
            <v>-1856675</v>
          </cell>
          <cell r="H18">
            <v>-2103593</v>
          </cell>
          <cell r="I18">
            <v>-2247397</v>
          </cell>
          <cell r="J18">
            <v>-1899079</v>
          </cell>
          <cell r="K18">
            <v>-3055506</v>
          </cell>
          <cell r="L18">
            <v>-3365774</v>
          </cell>
          <cell r="M18">
            <v>-3616425</v>
          </cell>
          <cell r="N18">
            <v>-4225934</v>
          </cell>
        </row>
        <row r="24">
          <cell r="B24" t="str">
            <v>Any additional rows required must be added above this line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 -PRINT,  HIDE &amp; UNHIDE"/>
      <sheetName val="Report 1- BU FA CONTNUTY  SCHED"/>
      <sheetName val="Report 2- TXDX FA CONTNUITY SCH"/>
      <sheetName val="Report 3-  MFA ADDS BY BU"/>
      <sheetName val="REPORT 4 - PSAM VS GL"/>
      <sheetName val="TXDX Support 1- Continuity"/>
      <sheetName val="CIP SUPPORT - C1e_FDM FOR CIP  "/>
      <sheetName val="CIP SUPPORT - CAP PROJ "/>
      <sheetName val="CIP SUPPORT -174090  tran clsfy"/>
      <sheetName val="CIP SUPPORT - 174090 jrl det"/>
      <sheetName val="SUPPORT 6 - GL ACCOUNT BALANCES"/>
      <sheetName val="SUPPORT 6A - LEDGER BAL CONTROL"/>
      <sheetName val="SUPPORT 6B - LEDGER BAL SUSP"/>
      <sheetName val="GL ACS Fixed assets BASIC"/>
      <sheetName val="SUPPORT 5 -110190 transtn clsfy"/>
      <sheetName val="SUPPORT 5A - 110190-jrl detl-GL"/>
      <sheetName val="SUPPORT 1B - PIVOT PSAM COST"/>
      <sheetName val="SUPPORT 1B - PIVOT PSAM ACDEPN"/>
      <sheetName val="SUPPORT 1A- PSAM CONT SCHED EXT"/>
      <sheetName val="Alloc%"/>
      <sheetName val="Notes"/>
      <sheetName val="SQL"/>
      <sheetName val="2007 Notional Adjustment"/>
      <sheetName val="checks and balan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- BU FA CONTNUTY  SCHED"/>
      <sheetName val="Report 2- TXDX FA CONTNUITY SCH"/>
      <sheetName val="Report 3-  MFA ADDS BY BU "/>
      <sheetName val="Report 4 -FA  Sub-Ledger Recon"/>
      <sheetName val="Support 1a.-Tx Dx Continuity"/>
      <sheetName val="Support 1- FA CONT SCHED PS AM "/>
      <sheetName val=" SUPPORT 2 -FA CONT GROUP SCHD "/>
      <sheetName val=" SUPPORT 3 - CIP CONT  DETAIL "/>
      <sheetName val="SUPPORT 3A - C1e_FDM FOR CIP "/>
      <sheetName val="SUPPORT 3B -FDM c2 CAP PROJ LTD"/>
      <sheetName val="SUPPORT 4-174090  transtn clsfy"/>
      <sheetName val="SUPPORT 4a  174090 jr detail-GL"/>
      <sheetName val="SUPPORT 5 -110190 transtn clsfy"/>
      <sheetName val="SUPPORT 5A - 110190-jrl detl-GL"/>
      <sheetName val="SUPPORT 6 - GL ACCOUNT BALANCES"/>
      <sheetName val="SUPPORT 1A-  PSOFT AM CONT SCHE"/>
      <sheetName val="SUPPORT - CHECKS "/>
      <sheetName val="Alloc%"/>
      <sheetName val="Instx on updating workbo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8">
          <cell r="J8" t="str">
            <v>ACCOUNT</v>
          </cell>
          <cell r="K8" t="str">
            <v>DESCR</v>
          </cell>
          <cell r="L8" t="str">
            <v>Total</v>
          </cell>
        </row>
        <row r="9">
          <cell r="J9">
            <v>110100</v>
          </cell>
          <cell r="K9" t="str">
            <v>MAJOR FIXED ASSETS CAPITAL</v>
          </cell>
          <cell r="L9">
            <v>14958659323.74</v>
          </cell>
        </row>
        <row r="10">
          <cell r="J10">
            <v>110190</v>
          </cell>
          <cell r="K10" t="str">
            <v>Constructed Assets Suspense</v>
          </cell>
          <cell r="L10">
            <v>1024497.55</v>
          </cell>
        </row>
        <row r="11">
          <cell r="J11">
            <v>110200</v>
          </cell>
          <cell r="K11" t="str">
            <v>Minor Fixed Assets Capital</v>
          </cell>
          <cell r="L11">
            <v>165149388.95999998</v>
          </cell>
        </row>
        <row r="12">
          <cell r="J12">
            <v>110260</v>
          </cell>
          <cell r="K12" t="str">
            <v>Purch'D Assets Susp:Air &amp; Rail</v>
          </cell>
          <cell r="L12">
            <v>0</v>
          </cell>
        </row>
        <row r="13">
          <cell r="J13">
            <v>110270</v>
          </cell>
          <cell r="K13" t="str">
            <v>Purch Susp Comp H/ware</v>
          </cell>
          <cell r="L13">
            <v>18642.48</v>
          </cell>
        </row>
        <row r="14">
          <cell r="J14">
            <v>110280</v>
          </cell>
          <cell r="K14" t="str">
            <v>Purch'D Asset Susp:Office Equp</v>
          </cell>
          <cell r="L14">
            <v>7408.8</v>
          </cell>
        </row>
        <row r="15">
          <cell r="J15">
            <v>110290</v>
          </cell>
          <cell r="K15" t="str">
            <v>Purch Susp Stores Srvc Eqmt</v>
          </cell>
          <cell r="L15">
            <v>0</v>
          </cell>
        </row>
        <row r="16">
          <cell r="J16">
            <v>110291</v>
          </cell>
          <cell r="K16" t="str">
            <v>Purch Sus Meas &amp; Test Serv Eq</v>
          </cell>
          <cell r="L16">
            <v>-11778.3</v>
          </cell>
        </row>
        <row r="17">
          <cell r="J17">
            <v>110292</v>
          </cell>
          <cell r="K17" t="str">
            <v>Purch Susp Misc Srvc Eqmp</v>
          </cell>
          <cell r="L17">
            <v>4395</v>
          </cell>
        </row>
        <row r="18">
          <cell r="J18">
            <v>110300</v>
          </cell>
          <cell r="K18" t="str">
            <v>T&amp;We Capital</v>
          </cell>
          <cell r="L18">
            <v>281722942.44999999</v>
          </cell>
        </row>
        <row r="19">
          <cell r="J19">
            <v>110390</v>
          </cell>
          <cell r="K19" t="str">
            <v>Purch Susp T&amp;WE Trans Eqmt</v>
          </cell>
          <cell r="L19">
            <v>1137.06</v>
          </cell>
        </row>
        <row r="20">
          <cell r="J20">
            <v>110400</v>
          </cell>
          <cell r="K20" t="str">
            <v>Rental Tools Capital</v>
          </cell>
          <cell r="L20">
            <v>7240561.3700000001</v>
          </cell>
        </row>
        <row r="21">
          <cell r="J21">
            <v>110490</v>
          </cell>
          <cell r="K21" t="str">
            <v>Purch Assets Susp-Rental Tools</v>
          </cell>
          <cell r="L21">
            <v>-113.61</v>
          </cell>
        </row>
        <row r="22">
          <cell r="J22">
            <v>140100</v>
          </cell>
          <cell r="K22" t="str">
            <v>Maj Fix Assets Acc Dep</v>
          </cell>
          <cell r="L22">
            <v>-5571780844.4909992</v>
          </cell>
        </row>
        <row r="23">
          <cell r="J23">
            <v>140200</v>
          </cell>
          <cell r="K23" t="str">
            <v>Minor Fixed Assets Acc Dep</v>
          </cell>
          <cell r="L23">
            <v>-126277508.76000001</v>
          </cell>
        </row>
        <row r="24">
          <cell r="J24">
            <v>140300</v>
          </cell>
          <cell r="K24" t="str">
            <v>T&amp;We Acc Dep</v>
          </cell>
          <cell r="L24">
            <v>-171314847.65000001</v>
          </cell>
        </row>
        <row r="25">
          <cell r="J25">
            <v>140400</v>
          </cell>
          <cell r="K25" t="str">
            <v>Tools Acc Dep</v>
          </cell>
          <cell r="L25">
            <v>-6070028.8799999999</v>
          </cell>
        </row>
        <row r="26">
          <cell r="J26">
            <v>174000</v>
          </cell>
          <cell r="K26" t="str">
            <v>Wip susp (clrd by intgr PC)</v>
          </cell>
          <cell r="L26">
            <v>0.28000000000000003</v>
          </cell>
        </row>
        <row r="27">
          <cell r="J27">
            <v>174010</v>
          </cell>
          <cell r="K27" t="str">
            <v>WIP P/SOFT CONVERSION A/C</v>
          </cell>
          <cell r="L27">
            <v>0</v>
          </cell>
        </row>
        <row r="28">
          <cell r="J28">
            <v>174020</v>
          </cell>
          <cell r="K28" t="str">
            <v>WIP (proj cost) - to be billed</v>
          </cell>
          <cell r="L28">
            <v>73391.482000000004</v>
          </cell>
        </row>
        <row r="29">
          <cell r="J29">
            <v>174050</v>
          </cell>
          <cell r="K29" t="str">
            <v>CIP (PROJ COST) TO BE CAPTALZE</v>
          </cell>
          <cell r="L29">
            <v>544647030.56299996</v>
          </cell>
        </row>
        <row r="30">
          <cell r="J30">
            <v>174090</v>
          </cell>
          <cell r="K30" t="str">
            <v>CIP/WIP MISC -NOT IN PROJ COST</v>
          </cell>
          <cell r="L30">
            <v>648661.97</v>
          </cell>
        </row>
        <row r="31">
          <cell r="J31">
            <v>174999</v>
          </cell>
          <cell r="K31" t="str">
            <v>Bus Model Allocation Control</v>
          </cell>
          <cell r="L31">
            <v>-1522976.95</v>
          </cell>
        </row>
        <row r="32">
          <cell r="J32">
            <v>181000</v>
          </cell>
          <cell r="K32" t="str">
            <v>Assets Held For Future Use</v>
          </cell>
          <cell r="L32">
            <v>0</v>
          </cell>
        </row>
        <row r="33">
          <cell r="J33">
            <v>181210</v>
          </cell>
          <cell r="K33" t="str">
            <v>Future Use- Deferred Cap Proj</v>
          </cell>
          <cell r="L33">
            <v>0</v>
          </cell>
        </row>
        <row r="34">
          <cell r="J34">
            <v>181320</v>
          </cell>
          <cell r="K34" t="str">
            <v>Fut Use-Land - Stations</v>
          </cell>
          <cell r="L34">
            <v>5730863.2799999993</v>
          </cell>
        </row>
        <row r="35">
          <cell r="J35">
            <v>181330</v>
          </cell>
          <cell r="K35" t="str">
            <v>Fut Use-Land - Trans Lines Lv</v>
          </cell>
          <cell r="L35">
            <v>62061973.509999998</v>
          </cell>
        </row>
        <row r="36">
          <cell r="J36">
            <v>181340</v>
          </cell>
          <cell r="K36" t="str">
            <v>Fut Use-Land - Service Bldgs</v>
          </cell>
          <cell r="L36">
            <v>140000</v>
          </cell>
        </row>
        <row r="37">
          <cell r="J37">
            <v>181370</v>
          </cell>
          <cell r="K37" t="str">
            <v>Fut Use-Land - Stations Lv</v>
          </cell>
          <cell r="L37">
            <v>416752</v>
          </cell>
        </row>
        <row r="38">
          <cell r="J38">
            <v>110391</v>
          </cell>
          <cell r="K38" t="str">
            <v>Purchase Suspens-TWE Power Eq</v>
          </cell>
          <cell r="L38">
            <v>0</v>
          </cell>
        </row>
        <row r="39">
          <cell r="J39">
            <v>174950</v>
          </cell>
          <cell r="K39" t="str">
            <v>CIP Regulatory Adjustment</v>
          </cell>
          <cell r="L39">
            <v>-971494</v>
          </cell>
        </row>
        <row r="40">
          <cell r="J40" t="str">
            <v>Grand Total</v>
          </cell>
          <cell r="L40">
            <v>10149597377.854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Distribution"/>
      <sheetName val="Reg Assets Report (summary) "/>
      <sheetName val="Reg Liab Report (summary)"/>
      <sheetName val="Smart Meter Report"/>
      <sheetName val="Rider 8 Report"/>
      <sheetName val="Reg Asset- BU (Dec)"/>
      <sheetName val="YTD B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H5" t="str">
            <v>Dec '10 LTD</v>
          </cell>
        </row>
      </sheetData>
      <sheetData sheetId="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PSR"/>
      <sheetName val="HOI"/>
      <sheetName val="HONI"/>
      <sheetName val="YOY"/>
      <sheetName val="PC_GL reconcilation"/>
      <sheetName val="Budget"/>
      <sheetName val="Month"/>
      <sheetName val="old YOY"/>
      <sheetName val="MOM"/>
      <sheetName val="Old M"/>
      <sheetName val="GL Input"/>
      <sheetName val="PC Input"/>
      <sheetName val="Manual Input"/>
      <sheetName val="2004GL Input"/>
      <sheetName val="2004PC Input"/>
      <sheetName val="2004Manual Input"/>
      <sheetName val="Sheet1"/>
      <sheetName val="LBSS DATA"/>
      <sheetName val="New CFS Report"/>
      <sheetName val="CFS Report"/>
      <sheetName val="Data &amp; Chart 1"/>
      <sheetName val="Data &amp; Chart 2"/>
      <sheetName val="Data &amp; Chart IMIT"/>
      <sheetName val="CLA Chart"/>
      <sheetName val="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Node</v>
          </cell>
          <cell r="B7" t="str">
            <v>DROP ZONE - 2004 Year-to-date Actual</v>
          </cell>
        </row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B9" t="str">
            <v xml:space="preserve"> </v>
          </cell>
        </row>
        <row r="10">
          <cell r="B10" t="str">
            <v>Hydro One Networks</v>
          </cell>
          <cell r="C10">
            <v>57967853</v>
          </cell>
          <cell r="D10">
            <v>112352369</v>
          </cell>
          <cell r="E10">
            <v>168323127</v>
          </cell>
          <cell r="F10">
            <v>237461351</v>
          </cell>
          <cell r="G10">
            <v>297312589</v>
          </cell>
          <cell r="H10">
            <v>369524249</v>
          </cell>
          <cell r="I10">
            <v>406682225</v>
          </cell>
          <cell r="J10">
            <v>458595092</v>
          </cell>
          <cell r="K10">
            <v>512455246</v>
          </cell>
          <cell r="L10">
            <v>566840676</v>
          </cell>
          <cell r="M10">
            <v>629081007</v>
          </cell>
          <cell r="N10">
            <v>693531375</v>
          </cell>
        </row>
        <row r="11">
          <cell r="B11" t="str">
            <v>Service Providers</v>
          </cell>
          <cell r="C11">
            <v>26762816</v>
          </cell>
          <cell r="D11">
            <v>54661395</v>
          </cell>
          <cell r="E11">
            <v>92773621</v>
          </cell>
          <cell r="F11">
            <v>131513571</v>
          </cell>
          <cell r="G11">
            <v>169453371</v>
          </cell>
          <cell r="H11">
            <v>214957758</v>
          </cell>
          <cell r="I11">
            <v>323818976</v>
          </cell>
          <cell r="J11">
            <v>368495499</v>
          </cell>
          <cell r="K11">
            <v>432371524</v>
          </cell>
          <cell r="L11">
            <v>482817932</v>
          </cell>
          <cell r="M11">
            <v>531378101</v>
          </cell>
          <cell r="N11">
            <v>572484028</v>
          </cell>
        </row>
        <row r="12">
          <cell r="B12" t="str">
            <v>Direct Project Charges</v>
          </cell>
          <cell r="C12">
            <v>15654375</v>
          </cell>
          <cell r="D12">
            <v>33097779</v>
          </cell>
          <cell r="E12">
            <v>51166574</v>
          </cell>
          <cell r="F12">
            <v>68573703</v>
          </cell>
          <cell r="G12">
            <v>85073926</v>
          </cell>
          <cell r="H12">
            <v>97954954</v>
          </cell>
          <cell r="I12">
            <v>70454083</v>
          </cell>
          <cell r="J12">
            <v>78310161</v>
          </cell>
          <cell r="K12">
            <v>86179791</v>
          </cell>
          <cell r="L12">
            <v>90064622</v>
          </cell>
          <cell r="M12">
            <v>95815455</v>
          </cell>
          <cell r="N12">
            <v>122965324</v>
          </cell>
        </row>
        <row r="13">
          <cell r="B13" t="str">
            <v>Operations Direct</v>
          </cell>
          <cell r="C13">
            <v>4095863</v>
          </cell>
          <cell r="D13">
            <v>11535853</v>
          </cell>
          <cell r="E13">
            <v>18553155</v>
          </cell>
          <cell r="F13">
            <v>24070963</v>
          </cell>
          <cell r="G13">
            <v>29537675</v>
          </cell>
          <cell r="H13">
            <v>32050051</v>
          </cell>
          <cell r="I13">
            <v>37669561</v>
          </cell>
          <cell r="J13">
            <v>41229277</v>
          </cell>
          <cell r="K13">
            <v>44695771</v>
          </cell>
          <cell r="L13">
            <v>43695696</v>
          </cell>
          <cell r="M13">
            <v>44579338</v>
          </cell>
          <cell r="N13">
            <v>62519296</v>
          </cell>
        </row>
        <row r="14">
          <cell r="B14" t="str">
            <v>HONI CF&amp;S Direct</v>
          </cell>
          <cell r="C14">
            <v>11558512</v>
          </cell>
          <cell r="D14">
            <v>21561927</v>
          </cell>
          <cell r="E14">
            <v>32613419</v>
          </cell>
          <cell r="F14">
            <v>44502741</v>
          </cell>
          <cell r="G14">
            <v>55536251</v>
          </cell>
          <cell r="H14">
            <v>65904903</v>
          </cell>
          <cell r="I14">
            <v>32784522</v>
          </cell>
          <cell r="J14">
            <v>37080884</v>
          </cell>
          <cell r="K14">
            <v>41484020</v>
          </cell>
          <cell r="L14">
            <v>46368925</v>
          </cell>
          <cell r="M14">
            <v>51236117</v>
          </cell>
          <cell r="N14">
            <v>60446028</v>
          </cell>
        </row>
        <row r="15">
          <cell r="B15" t="str">
            <v>Demand Side Management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73456</v>
          </cell>
          <cell r="I15">
            <v>233090</v>
          </cell>
          <cell r="J15">
            <v>348600</v>
          </cell>
          <cell r="K15">
            <v>22622</v>
          </cell>
          <cell r="L15">
            <v>76979</v>
          </cell>
          <cell r="M15">
            <v>97869</v>
          </cell>
          <cell r="N15">
            <v>92536</v>
          </cell>
        </row>
        <row r="16">
          <cell r="B16" t="str">
            <v>Real Estate Direct</v>
          </cell>
          <cell r="C16">
            <v>540000</v>
          </cell>
          <cell r="D16">
            <v>167074</v>
          </cell>
          <cell r="E16">
            <v>492125</v>
          </cell>
          <cell r="F16">
            <v>658146</v>
          </cell>
          <cell r="G16">
            <v>926979</v>
          </cell>
          <cell r="H16">
            <v>398793</v>
          </cell>
          <cell r="I16">
            <v>409459</v>
          </cell>
          <cell r="J16">
            <v>432941</v>
          </cell>
          <cell r="K16">
            <v>437094</v>
          </cell>
          <cell r="L16">
            <v>506887</v>
          </cell>
          <cell r="M16">
            <v>547856</v>
          </cell>
          <cell r="N16">
            <v>618076</v>
          </cell>
        </row>
        <row r="17">
          <cell r="A17" t="str">
            <v xml:space="preserve"> </v>
          </cell>
          <cell r="B17" t="str">
            <v>Information Mgmt Direct</v>
          </cell>
          <cell r="C17">
            <v>4770116</v>
          </cell>
          <cell r="D17">
            <v>8963232</v>
          </cell>
          <cell r="E17">
            <v>13445872</v>
          </cell>
          <cell r="F17">
            <v>18921212</v>
          </cell>
          <cell r="G17">
            <v>23513739</v>
          </cell>
          <cell r="H17">
            <v>28155274</v>
          </cell>
          <cell r="I17">
            <v>32784522</v>
          </cell>
          <cell r="J17">
            <v>37080884</v>
          </cell>
          <cell r="K17">
            <v>41484020</v>
          </cell>
          <cell r="L17">
            <v>46368925</v>
          </cell>
          <cell r="M17">
            <v>51236117</v>
          </cell>
          <cell r="N17">
            <v>55856876</v>
          </cell>
        </row>
        <row r="18">
          <cell r="A18">
            <v>101</v>
          </cell>
          <cell r="B18" t="str">
            <v>1130-Inergi - TNM ETS</v>
          </cell>
          <cell r="C18">
            <v>2178966</v>
          </cell>
          <cell r="D18">
            <v>4088296</v>
          </cell>
          <cell r="E18">
            <v>6126816</v>
          </cell>
          <cell r="F18">
            <v>8566241</v>
          </cell>
          <cell r="G18">
            <v>10655245</v>
          </cell>
          <cell r="H18">
            <v>12760349</v>
          </cell>
          <cell r="I18">
            <v>14941129</v>
          </cell>
          <cell r="J18">
            <v>16899707</v>
          </cell>
          <cell r="K18">
            <v>18821812</v>
          </cell>
          <cell r="L18">
            <v>21057597</v>
          </cell>
          <cell r="M18">
            <v>23373643</v>
          </cell>
          <cell r="N18">
            <v>25483756</v>
          </cell>
        </row>
        <row r="19">
          <cell r="A19">
            <v>102</v>
          </cell>
          <cell r="B19" t="str">
            <v>1161-Inergi - DNM ETS</v>
          </cell>
          <cell r="C19">
            <v>2591149</v>
          </cell>
          <cell r="D19">
            <v>4874936</v>
          </cell>
          <cell r="E19">
            <v>7319056</v>
          </cell>
          <cell r="F19">
            <v>10354971</v>
          </cell>
          <cell r="G19">
            <v>12858494</v>
          </cell>
          <cell r="H19">
            <v>15394925</v>
          </cell>
          <cell r="I19">
            <v>17843393</v>
          </cell>
          <cell r="J19">
            <v>20181177</v>
          </cell>
          <cell r="K19">
            <v>22662208</v>
          </cell>
          <cell r="L19">
            <v>25311329</v>
          </cell>
          <cell r="M19">
            <v>27862474</v>
          </cell>
          <cell r="N19">
            <v>30373119</v>
          </cell>
        </row>
        <row r="20">
          <cell r="A20" t="str">
            <v xml:space="preserve"> </v>
          </cell>
          <cell r="B20" t="str">
            <v>Prop Taxes &amp; Rights</v>
          </cell>
          <cell r="C20">
            <v>6248396</v>
          </cell>
          <cell r="D20">
            <v>12431621</v>
          </cell>
          <cell r="E20">
            <v>18675422</v>
          </cell>
          <cell r="F20">
            <v>24923382</v>
          </cell>
          <cell r="G20">
            <v>31095533</v>
          </cell>
          <cell r="H20">
            <v>37277380</v>
          </cell>
          <cell r="I20">
            <v>43486759</v>
          </cell>
          <cell r="J20">
            <v>49738675</v>
          </cell>
          <cell r="K20">
            <v>56356925</v>
          </cell>
          <cell r="L20">
            <v>62531876</v>
          </cell>
          <cell r="M20">
            <v>69546031</v>
          </cell>
          <cell r="N20">
            <v>72116766</v>
          </cell>
        </row>
        <row r="21">
          <cell r="A21">
            <v>110</v>
          </cell>
          <cell r="B21" t="str">
            <v>1134-Prop Taxes &amp; Rights-Tx Projs</v>
          </cell>
          <cell r="C21">
            <v>5814658</v>
          </cell>
          <cell r="D21">
            <v>11642217</v>
          </cell>
          <cell r="E21">
            <v>17445231</v>
          </cell>
          <cell r="F21">
            <v>23268916</v>
          </cell>
          <cell r="G21">
            <v>29132898</v>
          </cell>
          <cell r="H21">
            <v>34924051</v>
          </cell>
          <cell r="I21">
            <v>40746000</v>
          </cell>
          <cell r="J21">
            <v>46616544</v>
          </cell>
          <cell r="K21">
            <v>52823203</v>
          </cell>
          <cell r="L21">
            <v>58622511</v>
          </cell>
          <cell r="M21">
            <v>65248761</v>
          </cell>
          <cell r="N21">
            <v>68073633</v>
          </cell>
        </row>
        <row r="22">
          <cell r="A22">
            <v>111</v>
          </cell>
          <cell r="B22" t="str">
            <v>1164-Prop Taxes &amp; Rights-Dx Projs</v>
          </cell>
          <cell r="C22">
            <v>433738</v>
          </cell>
          <cell r="D22">
            <v>789404</v>
          </cell>
          <cell r="E22">
            <v>1230191</v>
          </cell>
          <cell r="F22">
            <v>1654466</v>
          </cell>
          <cell r="G22">
            <v>1962636</v>
          </cell>
          <cell r="H22">
            <v>2353329</v>
          </cell>
          <cell r="I22">
            <v>2740759</v>
          </cell>
          <cell r="J22">
            <v>3122131</v>
          </cell>
          <cell r="K22">
            <v>3533722</v>
          </cell>
          <cell r="L22">
            <v>3909365</v>
          </cell>
          <cell r="M22">
            <v>4297270</v>
          </cell>
          <cell r="N22">
            <v>4043133</v>
          </cell>
        </row>
        <row r="23">
          <cell r="A23">
            <v>60</v>
          </cell>
          <cell r="B23" t="str">
            <v>HONI CF&amp;S Common</v>
          </cell>
          <cell r="C23">
            <v>11927920</v>
          </cell>
          <cell r="D23">
            <v>18771654</v>
          </cell>
          <cell r="E23">
            <v>23322316</v>
          </cell>
          <cell r="F23">
            <v>33248832</v>
          </cell>
          <cell r="G23">
            <v>41722251</v>
          </cell>
          <cell r="H23">
            <v>52175423</v>
          </cell>
          <cell r="I23">
            <v>37966241</v>
          </cell>
          <cell r="J23">
            <v>45234030</v>
          </cell>
          <cell r="K23">
            <v>49413080</v>
          </cell>
          <cell r="L23">
            <v>55403460</v>
          </cell>
          <cell r="M23">
            <v>68439313</v>
          </cell>
          <cell r="N23">
            <v>68510274</v>
          </cell>
        </row>
        <row r="24">
          <cell r="A24">
            <v>1</v>
          </cell>
          <cell r="B24" t="str">
            <v>Info Management Std</v>
          </cell>
          <cell r="C24">
            <v>327229</v>
          </cell>
          <cell r="D24">
            <v>1867082</v>
          </cell>
          <cell r="E24">
            <v>3027215</v>
          </cell>
          <cell r="F24">
            <v>3880957</v>
          </cell>
          <cell r="G24">
            <v>5416960</v>
          </cell>
          <cell r="H24">
            <v>7308226</v>
          </cell>
          <cell r="I24">
            <v>7150013</v>
          </cell>
          <cell r="J24">
            <v>9337726</v>
          </cell>
          <cell r="K24">
            <v>10883089</v>
          </cell>
          <cell r="L24">
            <v>11688117</v>
          </cell>
          <cell r="M24">
            <v>13257315</v>
          </cell>
          <cell r="N24">
            <v>16022153</v>
          </cell>
        </row>
        <row r="25">
          <cell r="A25">
            <v>3</v>
          </cell>
          <cell r="B25" t="str">
            <v>Bus Telecom</v>
          </cell>
          <cell r="C25">
            <v>887697</v>
          </cell>
          <cell r="D25">
            <v>1549380</v>
          </cell>
          <cell r="E25">
            <v>2696200</v>
          </cell>
          <cell r="F25">
            <v>4096468</v>
          </cell>
          <cell r="G25">
            <v>5009757</v>
          </cell>
          <cell r="H25">
            <v>5558965</v>
          </cell>
          <cell r="I25">
            <v>6248896</v>
          </cell>
          <cell r="J25">
            <v>6740030</v>
          </cell>
          <cell r="K25">
            <v>7894068</v>
          </cell>
          <cell r="L25">
            <v>9089871</v>
          </cell>
          <cell r="M25">
            <v>10488860</v>
          </cell>
          <cell r="N25">
            <v>12627485</v>
          </cell>
        </row>
        <row r="26">
          <cell r="A26">
            <v>4</v>
          </cell>
          <cell r="B26" t="str">
            <v>Networks HONI CFS</v>
          </cell>
          <cell r="C26">
            <v>7099307</v>
          </cell>
          <cell r="D26">
            <v>13335242</v>
          </cell>
          <cell r="E26">
            <v>20078489</v>
          </cell>
          <cell r="F26">
            <v>25278849</v>
          </cell>
          <cell r="G26">
            <v>31475688</v>
          </cell>
          <cell r="H26">
            <v>42610952</v>
          </cell>
          <cell r="I26">
            <v>27250776</v>
          </cell>
          <cell r="J26">
            <v>33653924</v>
          </cell>
          <cell r="K26">
            <v>36955406</v>
          </cell>
          <cell r="L26">
            <v>39542606</v>
          </cell>
          <cell r="M26">
            <v>42077245</v>
          </cell>
          <cell r="N26">
            <v>46336351</v>
          </cell>
        </row>
        <row r="27">
          <cell r="A27">
            <v>5</v>
          </cell>
          <cell r="B27" t="str">
            <v>Allocation of HOI CF&amp;S to Ntwk</v>
          </cell>
          <cell r="C27">
            <v>355986</v>
          </cell>
          <cell r="D27">
            <v>711972</v>
          </cell>
          <cell r="E27">
            <v>1067958</v>
          </cell>
          <cell r="F27">
            <v>1423944</v>
          </cell>
          <cell r="G27">
            <v>1779930</v>
          </cell>
          <cell r="H27">
            <v>2135916</v>
          </cell>
          <cell r="I27">
            <v>2491902</v>
          </cell>
          <cell r="J27">
            <v>2847888</v>
          </cell>
          <cell r="K27">
            <v>3203874</v>
          </cell>
          <cell r="L27">
            <v>3559860</v>
          </cell>
          <cell r="M27">
            <v>3915846</v>
          </cell>
          <cell r="N27">
            <v>4271832</v>
          </cell>
        </row>
        <row r="28">
          <cell r="A28">
            <v>6</v>
          </cell>
          <cell r="B28" t="str">
            <v>Corporate Finance</v>
          </cell>
          <cell r="C28">
            <v>1675266</v>
          </cell>
          <cell r="D28">
            <v>3218128</v>
          </cell>
          <cell r="E28">
            <v>4768635</v>
          </cell>
          <cell r="F28">
            <v>6225595</v>
          </cell>
          <cell r="G28">
            <v>7799381</v>
          </cell>
          <cell r="H28">
            <v>10162054</v>
          </cell>
          <cell r="I28">
            <v>11605784</v>
          </cell>
          <cell r="J28">
            <v>13264591</v>
          </cell>
          <cell r="K28">
            <v>15045137</v>
          </cell>
          <cell r="L28">
            <v>16423470</v>
          </cell>
          <cell r="M28">
            <v>17840211</v>
          </cell>
          <cell r="N28">
            <v>19198963</v>
          </cell>
        </row>
        <row r="29">
          <cell r="A29">
            <v>7</v>
          </cell>
          <cell r="B29" t="str">
            <v>Taxation</v>
          </cell>
          <cell r="C29">
            <v>131300</v>
          </cell>
          <cell r="D29">
            <v>237608</v>
          </cell>
          <cell r="E29">
            <v>367101</v>
          </cell>
          <cell r="F29">
            <v>468888</v>
          </cell>
          <cell r="G29">
            <v>578146</v>
          </cell>
          <cell r="H29">
            <v>704457</v>
          </cell>
          <cell r="I29">
            <v>797653</v>
          </cell>
          <cell r="J29">
            <v>924092</v>
          </cell>
          <cell r="K29">
            <v>1031314</v>
          </cell>
          <cell r="L29">
            <v>1117489</v>
          </cell>
          <cell r="M29">
            <v>1198436</v>
          </cell>
          <cell r="N29">
            <v>1362509</v>
          </cell>
        </row>
        <row r="30">
          <cell r="A30">
            <v>8</v>
          </cell>
          <cell r="B30" t="str">
            <v>Pension Fund</v>
          </cell>
          <cell r="C30">
            <v>0</v>
          </cell>
          <cell r="D30">
            <v>0</v>
          </cell>
          <cell r="E30">
            <v>0</v>
          </cell>
          <cell r="F30">
            <v>1928</v>
          </cell>
          <cell r="G30">
            <v>0</v>
          </cell>
          <cell r="H30">
            <v>693</v>
          </cell>
          <cell r="I30">
            <v>0</v>
          </cell>
          <cell r="J30">
            <v>0</v>
          </cell>
          <cell r="K30">
            <v>0</v>
          </cell>
          <cell r="L30">
            <v>-1</v>
          </cell>
          <cell r="M30">
            <v>136</v>
          </cell>
          <cell r="N30">
            <v>872</v>
          </cell>
        </row>
        <row r="31">
          <cell r="A31">
            <v>9</v>
          </cell>
          <cell r="B31" t="str">
            <v>HONI Treasury</v>
          </cell>
          <cell r="C31">
            <v>154098</v>
          </cell>
          <cell r="D31">
            <v>256696</v>
          </cell>
          <cell r="E31">
            <v>320065</v>
          </cell>
          <cell r="F31">
            <v>456076</v>
          </cell>
          <cell r="G31">
            <v>697174</v>
          </cell>
          <cell r="H31">
            <v>1631938</v>
          </cell>
          <cell r="I31">
            <v>1726650</v>
          </cell>
          <cell r="J31">
            <v>1945326</v>
          </cell>
          <cell r="K31">
            <v>2333952</v>
          </cell>
          <cell r="L31">
            <v>2451409</v>
          </cell>
          <cell r="M31">
            <v>2565117</v>
          </cell>
          <cell r="N31">
            <v>2256330</v>
          </cell>
        </row>
        <row r="32">
          <cell r="A32">
            <v>10</v>
          </cell>
          <cell r="B32" t="str">
            <v>Corporate Controller</v>
          </cell>
          <cell r="C32">
            <v>1335612</v>
          </cell>
          <cell r="D32">
            <v>2627161</v>
          </cell>
          <cell r="E32">
            <v>3928358</v>
          </cell>
          <cell r="F32">
            <v>5103302</v>
          </cell>
          <cell r="G32">
            <v>6279003</v>
          </cell>
          <cell r="H32">
            <v>7531664</v>
          </cell>
          <cell r="I32">
            <v>8746364</v>
          </cell>
          <cell r="J32">
            <v>10018619</v>
          </cell>
          <cell r="K32">
            <v>11254013</v>
          </cell>
          <cell r="L32">
            <v>12390640</v>
          </cell>
          <cell r="M32">
            <v>13574286</v>
          </cell>
          <cell r="N32">
            <v>15012389</v>
          </cell>
        </row>
        <row r="33">
          <cell r="A33">
            <v>11</v>
          </cell>
          <cell r="B33" t="str">
            <v>Financial Strategy</v>
          </cell>
          <cell r="C33">
            <v>54255</v>
          </cell>
          <cell r="D33">
            <v>96663</v>
          </cell>
          <cell r="E33">
            <v>153111</v>
          </cell>
          <cell r="F33">
            <v>195400</v>
          </cell>
          <cell r="G33">
            <v>245058</v>
          </cell>
          <cell r="H33">
            <v>293302</v>
          </cell>
          <cell r="I33">
            <v>335118</v>
          </cell>
          <cell r="J33">
            <v>376554</v>
          </cell>
          <cell r="K33">
            <v>425858</v>
          </cell>
          <cell r="L33">
            <v>463933</v>
          </cell>
          <cell r="M33">
            <v>502235</v>
          </cell>
          <cell r="N33">
            <v>566862</v>
          </cell>
        </row>
        <row r="34">
          <cell r="A34">
            <v>18</v>
          </cell>
          <cell r="B34" t="str">
            <v>Corporate Communications</v>
          </cell>
          <cell r="C34">
            <v>186480</v>
          </cell>
          <cell r="D34">
            <v>455968</v>
          </cell>
          <cell r="E34">
            <v>881921</v>
          </cell>
          <cell r="F34">
            <v>1244505</v>
          </cell>
          <cell r="G34">
            <v>1963183</v>
          </cell>
          <cell r="H34">
            <v>2405140</v>
          </cell>
          <cell r="I34">
            <v>2707132</v>
          </cell>
          <cell r="J34">
            <v>3112963</v>
          </cell>
          <cell r="K34">
            <v>3512774</v>
          </cell>
          <cell r="L34">
            <v>3960757</v>
          </cell>
          <cell r="M34">
            <v>4182984</v>
          </cell>
          <cell r="N34">
            <v>4922908</v>
          </cell>
        </row>
        <row r="35">
          <cell r="A35">
            <v>12</v>
          </cell>
          <cell r="B35" t="str">
            <v>HONI Corporate Services</v>
          </cell>
          <cell r="C35">
            <v>3871828</v>
          </cell>
          <cell r="D35">
            <v>8585728</v>
          </cell>
          <cell r="E35">
            <v>13667738</v>
          </cell>
          <cell r="F35">
            <v>17665250</v>
          </cell>
          <cell r="G35">
            <v>22273283</v>
          </cell>
          <cell r="H35">
            <v>7448218</v>
          </cell>
          <cell r="I35">
            <v>8709115</v>
          </cell>
          <cell r="J35">
            <v>9951628</v>
          </cell>
          <cell r="K35">
            <v>11057913</v>
          </cell>
          <cell r="L35">
            <v>12222874</v>
          </cell>
          <cell r="M35">
            <v>13490941</v>
          </cell>
          <cell r="N35">
            <v>15178829</v>
          </cell>
        </row>
        <row r="36">
          <cell r="B36" t="str">
            <v>Information Mgmt Info Tech</v>
          </cell>
          <cell r="C36">
            <v>274518</v>
          </cell>
          <cell r="D36">
            <v>560675</v>
          </cell>
          <cell r="E36">
            <v>787463</v>
          </cell>
          <cell r="F36">
            <v>1028215</v>
          </cell>
          <cell r="G36">
            <v>1242651</v>
          </cell>
          <cell r="H36">
            <v>1660699</v>
          </cell>
          <cell r="I36">
            <v>2075983</v>
          </cell>
          <cell r="J36">
            <v>2507643</v>
          </cell>
          <cell r="K36">
            <v>2792096</v>
          </cell>
          <cell r="L36">
            <v>3063896</v>
          </cell>
          <cell r="M36">
            <v>3464357</v>
          </cell>
          <cell r="N36">
            <v>4136492</v>
          </cell>
        </row>
        <row r="37">
          <cell r="A37">
            <v>13</v>
          </cell>
          <cell r="B37" t="str">
            <v>4339-IMIT - Director's Office</v>
          </cell>
          <cell r="C37">
            <v>274518</v>
          </cell>
          <cell r="D37">
            <v>560675</v>
          </cell>
          <cell r="E37">
            <v>787463</v>
          </cell>
          <cell r="F37">
            <v>1028215</v>
          </cell>
          <cell r="G37">
            <v>1242651</v>
          </cell>
          <cell r="H37">
            <v>1521774</v>
          </cell>
          <cell r="I37">
            <v>1740580</v>
          </cell>
          <cell r="J37">
            <v>1940948</v>
          </cell>
          <cell r="K37">
            <v>2183139</v>
          </cell>
          <cell r="L37">
            <v>2371228</v>
          </cell>
          <cell r="M37">
            <v>2631129</v>
          </cell>
          <cell r="N37">
            <v>2972850</v>
          </cell>
        </row>
        <row r="38">
          <cell r="A38" t="str">
            <v>13N</v>
          </cell>
          <cell r="B38" t="str">
            <v>4514-Operating Facilities  (OGCC)</v>
          </cell>
          <cell r="H38">
            <v>138925</v>
          </cell>
          <cell r="I38">
            <v>335403</v>
          </cell>
          <cell r="J38">
            <v>566695</v>
          </cell>
          <cell r="K38">
            <v>608957</v>
          </cell>
          <cell r="L38">
            <v>692668</v>
          </cell>
          <cell r="M38">
            <v>833228</v>
          </cell>
          <cell r="N38">
            <v>1163642</v>
          </cell>
        </row>
        <row r="39">
          <cell r="A39">
            <v>14</v>
          </cell>
          <cell r="B39" t="str">
            <v>Networks Human Resources</v>
          </cell>
          <cell r="C39">
            <v>802244</v>
          </cell>
          <cell r="D39">
            <v>1489057</v>
          </cell>
          <cell r="E39">
            <v>2024738</v>
          </cell>
          <cell r="F39">
            <v>2672019</v>
          </cell>
          <cell r="G39">
            <v>3385082</v>
          </cell>
          <cell r="H39">
            <v>3979396</v>
          </cell>
          <cell r="I39">
            <v>4614253</v>
          </cell>
          <cell r="J39">
            <v>5204805</v>
          </cell>
          <cell r="K39">
            <v>5763525</v>
          </cell>
          <cell r="L39">
            <v>6422308</v>
          </cell>
          <cell r="M39">
            <v>7090980</v>
          </cell>
          <cell r="N39">
            <v>7666047</v>
          </cell>
        </row>
        <row r="40">
          <cell r="A40">
            <v>15</v>
          </cell>
          <cell r="B40" t="str">
            <v>Corporate Services SVP</v>
          </cell>
          <cell r="C40">
            <v>91756</v>
          </cell>
          <cell r="D40">
            <v>138819</v>
          </cell>
          <cell r="E40">
            <v>245541</v>
          </cell>
          <cell r="F40">
            <v>352163</v>
          </cell>
          <cell r="G40">
            <v>339303</v>
          </cell>
          <cell r="H40">
            <v>502546</v>
          </cell>
          <cell r="I40">
            <v>543072</v>
          </cell>
          <cell r="J40">
            <v>593397</v>
          </cell>
          <cell r="K40">
            <v>649842</v>
          </cell>
          <cell r="L40">
            <v>717601</v>
          </cell>
          <cell r="M40">
            <v>744291</v>
          </cell>
          <cell r="N40">
            <v>827257</v>
          </cell>
        </row>
        <row r="41">
          <cell r="A41">
            <v>16</v>
          </cell>
          <cell r="B41" t="str">
            <v>Labour Relations</v>
          </cell>
          <cell r="C41">
            <v>122204</v>
          </cell>
          <cell r="D41">
            <v>220105</v>
          </cell>
          <cell r="E41">
            <v>352390</v>
          </cell>
          <cell r="F41">
            <v>446517</v>
          </cell>
          <cell r="G41">
            <v>549030</v>
          </cell>
          <cell r="H41">
            <v>671597</v>
          </cell>
          <cell r="I41">
            <v>769107</v>
          </cell>
          <cell r="J41">
            <v>858235</v>
          </cell>
          <cell r="K41">
            <v>965737</v>
          </cell>
          <cell r="L41">
            <v>1052341</v>
          </cell>
          <cell r="M41">
            <v>1141265</v>
          </cell>
          <cell r="N41">
            <v>1311682</v>
          </cell>
        </row>
        <row r="42">
          <cell r="A42">
            <v>17</v>
          </cell>
          <cell r="B42" t="str">
            <v>Unassigned Corporate Services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19N</v>
          </cell>
          <cell r="B43" t="str">
            <v>Secuity</v>
          </cell>
          <cell r="C43">
            <v>99770</v>
          </cell>
          <cell r="D43">
            <v>197106</v>
          </cell>
          <cell r="E43">
            <v>311473</v>
          </cell>
          <cell r="F43">
            <v>402459</v>
          </cell>
          <cell r="G43">
            <v>503390</v>
          </cell>
          <cell r="H43">
            <v>633980</v>
          </cell>
          <cell r="I43">
            <v>706699</v>
          </cell>
          <cell r="J43">
            <v>787549</v>
          </cell>
          <cell r="K43">
            <v>886714</v>
          </cell>
          <cell r="L43">
            <v>966728</v>
          </cell>
          <cell r="M43">
            <v>1050048</v>
          </cell>
          <cell r="N43">
            <v>1237351</v>
          </cell>
        </row>
        <row r="44">
          <cell r="A44" t="str">
            <v>20N</v>
          </cell>
          <cell r="B44" t="str">
            <v>External Relations</v>
          </cell>
          <cell r="G44">
            <v>59251</v>
          </cell>
          <cell r="H44">
            <v>88877</v>
          </cell>
          <cell r="I44">
            <v>118502</v>
          </cell>
          <cell r="J44">
            <v>144610</v>
          </cell>
          <cell r="K44">
            <v>170718</v>
          </cell>
          <cell r="L44">
            <v>196825</v>
          </cell>
          <cell r="M44">
            <v>222933</v>
          </cell>
          <cell r="N44">
            <v>254684</v>
          </cell>
        </row>
        <row r="45">
          <cell r="A45">
            <v>21</v>
          </cell>
          <cell r="B45" t="str">
            <v>Audit</v>
          </cell>
          <cell r="C45">
            <v>212478</v>
          </cell>
          <cell r="D45">
            <v>374250</v>
          </cell>
          <cell r="E45">
            <v>604796</v>
          </cell>
          <cell r="F45">
            <v>793711</v>
          </cell>
          <cell r="G45">
            <v>981986</v>
          </cell>
          <cell r="H45">
            <v>1221047</v>
          </cell>
          <cell r="I45">
            <v>1436925</v>
          </cell>
          <cell r="J45">
            <v>1594765</v>
          </cell>
          <cell r="K45">
            <v>1801064</v>
          </cell>
          <cell r="L45">
            <v>1960834</v>
          </cell>
          <cell r="M45">
            <v>2128180</v>
          </cell>
          <cell r="N45">
            <v>2375167</v>
          </cell>
        </row>
        <row r="46">
          <cell r="A46">
            <v>22</v>
          </cell>
          <cell r="B46" t="str">
            <v>MCP VSP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33094</v>
          </cell>
          <cell r="J46">
            <v>33094</v>
          </cell>
          <cell r="K46">
            <v>33094</v>
          </cell>
          <cell r="L46">
            <v>33094</v>
          </cell>
          <cell r="M46">
            <v>33094</v>
          </cell>
          <cell r="N46">
            <v>33094</v>
          </cell>
        </row>
        <row r="47">
          <cell r="A47">
            <v>23</v>
          </cell>
          <cell r="B47" t="str">
            <v>HONI Donations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24</v>
          </cell>
          <cell r="B48" t="str">
            <v>HONI Gen Counsel and Sec</v>
          </cell>
          <cell r="C48">
            <v>2420616</v>
          </cell>
          <cell r="D48">
            <v>3347526</v>
          </cell>
          <cell r="E48">
            <v>4376632</v>
          </cell>
          <cell r="F48">
            <v>5150786</v>
          </cell>
          <cell r="G48">
            <v>6121813</v>
          </cell>
          <cell r="H48">
            <v>9475367</v>
          </cell>
          <cell r="I48">
            <v>12000871</v>
          </cell>
          <cell r="J48">
            <v>16228922</v>
          </cell>
          <cell r="K48">
            <v>17401675</v>
          </cell>
          <cell r="L48">
            <v>18127722</v>
          </cell>
          <cell r="M48">
            <v>18877873</v>
          </cell>
          <cell r="N48">
            <v>20461999</v>
          </cell>
        </row>
        <row r="49">
          <cell r="A49">
            <v>25</v>
          </cell>
          <cell r="B49" t="str">
            <v>General Counsel &amp; Secretariat</v>
          </cell>
          <cell r="C49">
            <v>360882</v>
          </cell>
          <cell r="D49">
            <v>727304</v>
          </cell>
          <cell r="E49">
            <v>1318834</v>
          </cell>
          <cell r="F49">
            <v>1705921</v>
          </cell>
          <cell r="G49">
            <v>2214376</v>
          </cell>
          <cell r="H49">
            <v>2936943</v>
          </cell>
          <cell r="I49">
            <v>3583018</v>
          </cell>
          <cell r="J49">
            <v>3947814</v>
          </cell>
          <cell r="K49">
            <v>4700522</v>
          </cell>
          <cell r="L49">
            <v>5135385</v>
          </cell>
          <cell r="M49">
            <v>5520189</v>
          </cell>
          <cell r="N49">
            <v>6465409</v>
          </cell>
        </row>
        <row r="50">
          <cell r="A50">
            <v>26</v>
          </cell>
          <cell r="B50" t="str">
            <v>Unassigned HONI GCS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27</v>
          </cell>
          <cell r="B51" t="str">
            <v>Regulatory Affair Price Supp</v>
          </cell>
          <cell r="C51">
            <v>2059734</v>
          </cell>
          <cell r="D51">
            <v>2620222</v>
          </cell>
          <cell r="E51">
            <v>3057799</v>
          </cell>
          <cell r="F51">
            <v>3444865</v>
          </cell>
          <cell r="G51">
            <v>3907437</v>
          </cell>
          <cell r="H51">
            <v>6538424</v>
          </cell>
          <cell r="I51">
            <v>8417853</v>
          </cell>
          <cell r="J51">
            <v>12281108</v>
          </cell>
          <cell r="K51">
            <v>12701154</v>
          </cell>
          <cell r="L51">
            <v>12992337</v>
          </cell>
          <cell r="M51">
            <v>13357684</v>
          </cell>
          <cell r="N51">
            <v>13996590</v>
          </cell>
        </row>
        <row r="52">
          <cell r="A52">
            <v>28</v>
          </cell>
          <cell r="B52" t="str">
            <v>Alloc to Other Subs</v>
          </cell>
          <cell r="C52">
            <v>-1671987</v>
          </cell>
          <cell r="D52">
            <v>-3343974</v>
          </cell>
          <cell r="E52">
            <v>-5015961</v>
          </cell>
          <cell r="F52">
            <v>-6762268</v>
          </cell>
          <cell r="G52">
            <v>-8434255</v>
          </cell>
          <cell r="H52">
            <v>-10180562</v>
          </cell>
          <cell r="I52">
            <v>-11852549</v>
          </cell>
          <cell r="J52">
            <v>-13524536</v>
          </cell>
          <cell r="K52">
            <v>-15270843</v>
          </cell>
          <cell r="L52">
            <v>-16942830</v>
          </cell>
          <cell r="M52">
            <v>-18614817</v>
          </cell>
          <cell r="N52">
            <v>-20361124</v>
          </cell>
        </row>
        <row r="53">
          <cell r="A53">
            <v>29</v>
          </cell>
          <cell r="B53" t="str">
            <v>Corp Level Adj</v>
          </cell>
          <cell r="C53">
            <v>3605584</v>
          </cell>
          <cell r="D53">
            <v>2006307</v>
          </cell>
          <cell r="E53">
            <v>-2544531</v>
          </cell>
          <cell r="F53">
            <v>-242118</v>
          </cell>
          <cell r="G53">
            <v>-441804</v>
          </cell>
          <cell r="H53">
            <v>-4164853</v>
          </cell>
          <cell r="I53">
            <v>-2913455</v>
          </cell>
          <cell r="J53">
            <v>-4743867</v>
          </cell>
          <cell r="K53">
            <v>-6416860</v>
          </cell>
          <cell r="L53">
            <v>-5022960</v>
          </cell>
          <cell r="M53">
            <v>-1601005</v>
          </cell>
          <cell r="N53">
            <v>-6576435</v>
          </cell>
        </row>
        <row r="54">
          <cell r="A54">
            <v>30</v>
          </cell>
          <cell r="B54" t="str">
            <v>Errors Unbundled CF&amp;S</v>
          </cell>
          <cell r="C54">
            <v>8103</v>
          </cell>
          <cell r="D54">
            <v>13643</v>
          </cell>
          <cell r="E54">
            <v>64943</v>
          </cell>
          <cell r="F54">
            <v>234676</v>
          </cell>
          <cell r="G54">
            <v>261649</v>
          </cell>
          <cell r="H54">
            <v>225918</v>
          </cell>
          <cell r="I54">
            <v>230012</v>
          </cell>
          <cell r="J54">
            <v>246217</v>
          </cell>
          <cell r="K54">
            <v>97378</v>
          </cell>
          <cell r="L54">
            <v>105826</v>
          </cell>
          <cell r="M54">
            <v>110468</v>
          </cell>
          <cell r="N54">
            <v>100721</v>
          </cell>
        </row>
        <row r="55">
          <cell r="A55">
            <v>31</v>
          </cell>
          <cell r="B55" t="str">
            <v>Non E Business</v>
          </cell>
          <cell r="C55">
            <v>5027</v>
          </cell>
          <cell r="D55">
            <v>8794</v>
          </cell>
          <cell r="E55">
            <v>26943</v>
          </cell>
          <cell r="F55">
            <v>26451</v>
          </cell>
          <cell r="G55">
            <v>25158</v>
          </cell>
          <cell r="H55">
            <v>25384</v>
          </cell>
          <cell r="I55">
            <v>26561</v>
          </cell>
          <cell r="J55">
            <v>38496</v>
          </cell>
          <cell r="K55">
            <v>53685</v>
          </cell>
          <cell r="L55">
            <v>56080</v>
          </cell>
          <cell r="M55">
            <v>60121</v>
          </cell>
          <cell r="N55">
            <v>131416</v>
          </cell>
        </row>
        <row r="56">
          <cell r="A56">
            <v>32</v>
          </cell>
          <cell r="B56" t="str">
            <v>E-Business</v>
          </cell>
          <cell r="C56">
            <v>3077</v>
          </cell>
          <cell r="D56">
            <v>4849</v>
          </cell>
          <cell r="E56">
            <v>38000</v>
          </cell>
          <cell r="F56">
            <v>208225</v>
          </cell>
          <cell r="G56">
            <v>236491</v>
          </cell>
          <cell r="H56">
            <v>200535</v>
          </cell>
          <cell r="I56">
            <v>203451</v>
          </cell>
          <cell r="J56">
            <v>207721</v>
          </cell>
          <cell r="K56">
            <v>43693</v>
          </cell>
          <cell r="L56">
            <v>49746</v>
          </cell>
          <cell r="M56">
            <v>50347</v>
          </cell>
          <cell r="N56">
            <v>-30695</v>
          </cell>
        </row>
        <row r="57">
          <cell r="A57">
            <v>33</v>
          </cell>
          <cell r="B57" t="str">
            <v>Hydro One Holding</v>
          </cell>
          <cell r="C57">
            <v>156391</v>
          </cell>
          <cell r="D57">
            <v>196667</v>
          </cell>
          <cell r="E57">
            <v>30432</v>
          </cell>
          <cell r="F57">
            <v>34753</v>
          </cell>
          <cell r="G57">
            <v>45703</v>
          </cell>
          <cell r="H57">
            <v>1053124</v>
          </cell>
          <cell r="I57">
            <v>1173785</v>
          </cell>
          <cell r="J57">
            <v>1724643</v>
          </cell>
          <cell r="K57">
            <v>968368</v>
          </cell>
          <cell r="L57">
            <v>865461</v>
          </cell>
          <cell r="M57">
            <v>1250148</v>
          </cell>
          <cell r="N57">
            <v>1742476</v>
          </cell>
        </row>
        <row r="58">
          <cell r="A58">
            <v>34</v>
          </cell>
          <cell r="B58" t="str">
            <v>Unassigned HOI</v>
          </cell>
          <cell r="C58">
            <v>512</v>
          </cell>
          <cell r="D58">
            <v>1094</v>
          </cell>
          <cell r="E58">
            <v>1990</v>
          </cell>
          <cell r="F58">
            <v>2116</v>
          </cell>
          <cell r="G58">
            <v>2116</v>
          </cell>
          <cell r="H58">
            <v>2166</v>
          </cell>
          <cell r="I58">
            <v>2268</v>
          </cell>
          <cell r="J58">
            <v>2423</v>
          </cell>
          <cell r="K58">
            <v>2423</v>
          </cell>
          <cell r="L58">
            <v>2423</v>
          </cell>
          <cell r="M58">
            <v>2423</v>
          </cell>
          <cell r="N58">
            <v>2715</v>
          </cell>
        </row>
        <row r="59">
          <cell r="A59">
            <v>35</v>
          </cell>
          <cell r="B59" t="str">
            <v>HOI Allocations and Adjustment</v>
          </cell>
          <cell r="C59">
            <v>-257716</v>
          </cell>
          <cell r="D59">
            <v>-515240</v>
          </cell>
          <cell r="E59">
            <v>-1323395</v>
          </cell>
          <cell r="F59">
            <v>-1591096</v>
          </cell>
          <cell r="G59">
            <v>-1835175</v>
          </cell>
          <cell r="H59">
            <v>-2103593</v>
          </cell>
          <cell r="I59">
            <v>-2247397</v>
          </cell>
          <cell r="J59">
            <v>-1899079</v>
          </cell>
          <cell r="K59">
            <v>-3055506</v>
          </cell>
          <cell r="L59">
            <v>-3365774</v>
          </cell>
          <cell r="M59">
            <v>-3616425</v>
          </cell>
          <cell r="N59">
            <v>-4225934</v>
          </cell>
        </row>
        <row r="60">
          <cell r="A60">
            <v>36</v>
          </cell>
          <cell r="B60" t="str">
            <v>All Hydro One Flask</v>
          </cell>
          <cell r="C60">
            <v>413595</v>
          </cell>
          <cell r="D60">
            <v>710814</v>
          </cell>
          <cell r="E60">
            <v>1351837</v>
          </cell>
          <cell r="F60">
            <v>1623733</v>
          </cell>
          <cell r="G60">
            <v>1878761</v>
          </cell>
          <cell r="H60">
            <v>3154550</v>
          </cell>
          <cell r="I60">
            <v>3418915</v>
          </cell>
          <cell r="J60">
            <v>3621299</v>
          </cell>
          <cell r="K60">
            <v>4021451</v>
          </cell>
          <cell r="L60">
            <v>4228811</v>
          </cell>
          <cell r="M60">
            <v>4864150</v>
          </cell>
          <cell r="N60">
            <v>5965694</v>
          </cell>
        </row>
        <row r="61">
          <cell r="A61">
            <v>37</v>
          </cell>
          <cell r="B61" t="str">
            <v>Pension Plan Charge Through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-8795</v>
          </cell>
          <cell r="I61">
            <v>682</v>
          </cell>
          <cell r="J61">
            <v>3354</v>
          </cell>
          <cell r="K61">
            <v>-2067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38</v>
          </cell>
          <cell r="B62" t="str">
            <v>Hydro One Executive</v>
          </cell>
          <cell r="C62">
            <v>0</v>
          </cell>
          <cell r="D62">
            <v>4041</v>
          </cell>
          <cell r="E62">
            <v>-74</v>
          </cell>
          <cell r="F62">
            <v>3679</v>
          </cell>
          <cell r="G62">
            <v>3679</v>
          </cell>
          <cell r="H62">
            <v>3679</v>
          </cell>
          <cell r="I62">
            <v>3679</v>
          </cell>
          <cell r="J62">
            <v>3679</v>
          </cell>
          <cell r="K62">
            <v>3679</v>
          </cell>
          <cell r="L62">
            <v>8969</v>
          </cell>
          <cell r="M62">
            <v>3679</v>
          </cell>
          <cell r="N62">
            <v>0</v>
          </cell>
        </row>
        <row r="63">
          <cell r="A63">
            <v>39</v>
          </cell>
          <cell r="B63" t="str">
            <v>HOI Treasury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-5758</v>
          </cell>
          <cell r="H63">
            <v>0</v>
          </cell>
          <cell r="I63">
            <v>0</v>
          </cell>
          <cell r="J63">
            <v>-1079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>
            <v>40</v>
          </cell>
          <cell r="B64" t="str">
            <v>HOI General Counsel and Secr</v>
          </cell>
          <cell r="C64">
            <v>91261</v>
          </cell>
          <cell r="D64">
            <v>149030</v>
          </cell>
          <cell r="E64">
            <v>388972</v>
          </cell>
          <cell r="F64">
            <v>425949</v>
          </cell>
          <cell r="G64">
            <v>480025</v>
          </cell>
          <cell r="H64">
            <v>1381582</v>
          </cell>
          <cell r="I64">
            <v>1448754</v>
          </cell>
          <cell r="J64">
            <v>1485949</v>
          </cell>
          <cell r="K64">
            <v>1553980</v>
          </cell>
          <cell r="L64">
            <v>1589646</v>
          </cell>
          <cell r="M64">
            <v>1650628</v>
          </cell>
          <cell r="N64">
            <v>1886953</v>
          </cell>
        </row>
        <row r="65">
          <cell r="A65">
            <v>41</v>
          </cell>
          <cell r="B65" t="str">
            <v>Hydro One Chair</v>
          </cell>
          <cell r="C65">
            <v>-4169</v>
          </cell>
          <cell r="D65">
            <v>-1779</v>
          </cell>
          <cell r="E65">
            <v>45382</v>
          </cell>
          <cell r="F65">
            <v>64803</v>
          </cell>
          <cell r="G65">
            <v>88276</v>
          </cell>
          <cell r="H65">
            <v>111562</v>
          </cell>
          <cell r="I65">
            <v>133169</v>
          </cell>
          <cell r="J65">
            <v>153109</v>
          </cell>
          <cell r="K65">
            <v>175296</v>
          </cell>
          <cell r="L65">
            <v>195902</v>
          </cell>
          <cell r="M65">
            <v>215693</v>
          </cell>
          <cell r="N65">
            <v>241014</v>
          </cell>
        </row>
        <row r="66">
          <cell r="A66">
            <v>42</v>
          </cell>
          <cell r="B66" t="str">
            <v>Hydro One Holding Finance</v>
          </cell>
          <cell r="C66">
            <v>96942</v>
          </cell>
          <cell r="D66">
            <v>151651</v>
          </cell>
          <cell r="E66">
            <v>253042</v>
          </cell>
          <cell r="F66">
            <v>322834</v>
          </cell>
          <cell r="G66">
            <v>363367</v>
          </cell>
          <cell r="H66">
            <v>466391</v>
          </cell>
          <cell r="I66">
            <v>503687</v>
          </cell>
          <cell r="J66">
            <v>536287</v>
          </cell>
          <cell r="K66">
            <v>630455</v>
          </cell>
          <cell r="L66">
            <v>663054</v>
          </cell>
          <cell r="M66">
            <v>761652</v>
          </cell>
          <cell r="N66">
            <v>886761</v>
          </cell>
        </row>
        <row r="67">
          <cell r="A67">
            <v>43</v>
          </cell>
          <cell r="B67" t="str">
            <v>President and CEO Office</v>
          </cell>
          <cell r="C67">
            <v>229561</v>
          </cell>
          <cell r="D67">
            <v>407870</v>
          </cell>
          <cell r="E67">
            <v>664515</v>
          </cell>
          <cell r="F67">
            <v>806470</v>
          </cell>
          <cell r="G67">
            <v>949172</v>
          </cell>
          <cell r="H67">
            <v>1200131</v>
          </cell>
          <cell r="I67">
            <v>1328944</v>
          </cell>
          <cell r="J67">
            <v>1440000</v>
          </cell>
          <cell r="K67">
            <v>1660108</v>
          </cell>
          <cell r="L67">
            <v>1771241</v>
          </cell>
          <cell r="M67">
            <v>2232498</v>
          </cell>
          <cell r="N67">
            <v>2950966</v>
          </cell>
        </row>
        <row r="73">
          <cell r="A73">
            <v>2</v>
          </cell>
          <cell r="B73" t="str">
            <v>LBSS_STD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636214</v>
          </cell>
          <cell r="I73">
            <v>773456</v>
          </cell>
          <cell r="J73">
            <v>843720</v>
          </cell>
          <cell r="K73">
            <v>940518</v>
          </cell>
          <cell r="L73">
            <v>1050208</v>
          </cell>
          <cell r="M73">
            <v>1123244</v>
          </cell>
          <cell r="N73">
            <v>1536929</v>
          </cell>
        </row>
        <row r="74">
          <cell r="A74">
            <v>20</v>
          </cell>
          <cell r="B74" t="str">
            <v>Strategic Planning Bus Develop</v>
          </cell>
          <cell r="C74">
            <v>235119</v>
          </cell>
          <cell r="D74">
            <v>441613</v>
          </cell>
          <cell r="E74">
            <v>608691</v>
          </cell>
          <cell r="F74">
            <v>781832</v>
          </cell>
          <cell r="G74">
            <v>953550</v>
          </cell>
          <cell r="H74">
            <v>1144209</v>
          </cell>
          <cell r="I74">
            <v>1327190</v>
          </cell>
          <cell r="J74">
            <v>1522054</v>
          </cell>
          <cell r="K74">
            <v>1733153</v>
          </cell>
          <cell r="L74">
            <v>1922169</v>
          </cell>
          <cell r="M74">
            <v>2105797</v>
          </cell>
          <cell r="N74">
            <v>2463399</v>
          </cell>
        </row>
        <row r="75">
          <cell r="A75">
            <v>19</v>
          </cell>
          <cell r="B75" t="str">
            <v>Land Bldgs Services Security</v>
          </cell>
          <cell r="C75">
            <v>2394625</v>
          </cell>
          <cell r="D75">
            <v>5721104</v>
          </cell>
          <cell r="E75">
            <v>9375686</v>
          </cell>
          <cell r="F75">
            <v>11921831</v>
          </cell>
          <cell r="G75">
            <v>14794035</v>
          </cell>
          <cell r="H75">
            <v>19572470</v>
          </cell>
          <cell r="I75">
            <v>23220423</v>
          </cell>
          <cell r="J75">
            <v>24761868</v>
          </cell>
          <cell r="K75">
            <v>28019595</v>
          </cell>
          <cell r="L75">
            <v>30643775</v>
          </cell>
          <cell r="M75">
            <v>34310727</v>
          </cell>
          <cell r="N75">
            <v>38356360</v>
          </cell>
        </row>
        <row r="76">
          <cell r="B76" t="str">
            <v>Calculated Values</v>
          </cell>
        </row>
        <row r="78">
          <cell r="A78" t="str">
            <v>21N</v>
          </cell>
          <cell r="B78" t="str">
            <v>Total Networks Executive Office</v>
          </cell>
          <cell r="C78">
            <v>398958</v>
          </cell>
          <cell r="D78">
            <v>830218</v>
          </cell>
          <cell r="E78">
            <v>1486717</v>
          </cell>
          <cell r="F78">
            <v>2038216</v>
          </cell>
          <cell r="G78">
            <v>3004420</v>
          </cell>
          <cell r="H78">
            <v>3716064</v>
          </cell>
          <cell r="I78">
            <v>4263559</v>
          </cell>
          <cell r="J78">
            <v>4853338</v>
          </cell>
          <cell r="K78">
            <v>5485556</v>
          </cell>
          <cell r="L78">
            <v>6119416</v>
          </cell>
          <cell r="M78">
            <v>6535097</v>
          </cell>
          <cell r="N78">
            <v>7553759</v>
          </cell>
        </row>
        <row r="79">
          <cell r="A79" t="str">
            <v>A2</v>
          </cell>
          <cell r="B79" t="str">
            <v>CF&amp;S Cost Allocation Budget Adj  ????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>
            <v>1</v>
          </cell>
          <cell r="B80" t="str">
            <v>Info Management Std &amp; OGCCIT P&amp;Ps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</row>
      </sheetData>
      <sheetData sheetId="15" refreshError="1">
        <row r="8">
          <cell r="B8" t="e">
            <v>#REF!</v>
          </cell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B9" t="str">
            <v>210-TRANSMISSION BUSINESS</v>
          </cell>
          <cell r="C9">
            <v>8657615</v>
          </cell>
          <cell r="D9">
            <v>17033180</v>
          </cell>
          <cell r="E9">
            <v>23707304</v>
          </cell>
          <cell r="F9">
            <v>28832745</v>
          </cell>
          <cell r="G9">
            <v>36172285</v>
          </cell>
          <cell r="H9">
            <v>71187587</v>
          </cell>
          <cell r="I9">
            <v>83741486</v>
          </cell>
          <cell r="J9">
            <v>93788386</v>
          </cell>
          <cell r="K9">
            <v>103047079</v>
          </cell>
          <cell r="L9">
            <v>110635973</v>
          </cell>
          <cell r="M9">
            <v>119753842</v>
          </cell>
          <cell r="N9">
            <v>127515012</v>
          </cell>
        </row>
        <row r="10">
          <cell r="B10" t="str">
            <v>CAPTL-Capital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12335185</v>
          </cell>
          <cell r="I10">
            <v>13454885</v>
          </cell>
          <cell r="J10">
            <v>15229078</v>
          </cell>
          <cell r="K10">
            <v>16475089</v>
          </cell>
          <cell r="L10">
            <v>17180787</v>
          </cell>
          <cell r="M10">
            <v>16441938</v>
          </cell>
          <cell r="N10">
            <v>18442537</v>
          </cell>
        </row>
        <row r="11">
          <cell r="A11" t="str">
            <v>*119N</v>
          </cell>
          <cell r="B11" t="str">
            <v>10185 - Real Time Data Server Sys</v>
          </cell>
          <cell r="H11">
            <v>5977</v>
          </cell>
          <cell r="I11">
            <v>5977</v>
          </cell>
          <cell r="J11">
            <v>5977</v>
          </cell>
          <cell r="K11">
            <v>5977</v>
          </cell>
          <cell r="L11">
            <v>5977</v>
          </cell>
          <cell r="M11">
            <v>5977</v>
          </cell>
          <cell r="N11">
            <v>5977</v>
          </cell>
        </row>
        <row r="12">
          <cell r="A12" t="str">
            <v>*119N</v>
          </cell>
          <cell r="B12" t="str">
            <v>11161 - Post 9/11 Security Enhanc</v>
          </cell>
          <cell r="H12">
            <v>478015</v>
          </cell>
          <cell r="I12">
            <v>480418</v>
          </cell>
          <cell r="J12">
            <v>482044</v>
          </cell>
          <cell r="K12">
            <v>489137</v>
          </cell>
          <cell r="L12">
            <v>498822</v>
          </cell>
          <cell r="M12">
            <v>500809</v>
          </cell>
          <cell r="N12">
            <v>501546</v>
          </cell>
        </row>
        <row r="13">
          <cell r="A13" t="str">
            <v>*119N</v>
          </cell>
          <cell r="B13" t="str">
            <v>11310 - Move Operating Diagrams o</v>
          </cell>
          <cell r="H13">
            <v>159106</v>
          </cell>
          <cell r="I13">
            <v>161301</v>
          </cell>
          <cell r="J13">
            <v>163495</v>
          </cell>
          <cell r="K13">
            <v>165690</v>
          </cell>
          <cell r="L13">
            <v>167878</v>
          </cell>
          <cell r="M13">
            <v>167878</v>
          </cell>
          <cell r="N13">
            <v>167878</v>
          </cell>
        </row>
        <row r="14">
          <cell r="A14" t="str">
            <v>*119N</v>
          </cell>
          <cell r="B14" t="str">
            <v>11379 - Training Simulator Phase</v>
          </cell>
          <cell r="H14">
            <v>239429</v>
          </cell>
          <cell r="I14">
            <v>253093</v>
          </cell>
          <cell r="J14">
            <v>262926</v>
          </cell>
          <cell r="K14">
            <v>445910</v>
          </cell>
          <cell r="L14">
            <v>464661</v>
          </cell>
          <cell r="M14">
            <v>478759</v>
          </cell>
          <cell r="N14">
            <v>493140</v>
          </cell>
        </row>
        <row r="15">
          <cell r="A15" t="str">
            <v>*119N</v>
          </cell>
          <cell r="B15" t="str">
            <v>12131 - ENHANCED O/H CONDUCTOR MONITOR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*119N</v>
          </cell>
          <cell r="B16" t="str">
            <v>8045 - TOC Operator Training Sim</v>
          </cell>
          <cell r="H16">
            <v>66593</v>
          </cell>
          <cell r="I16">
            <v>66593</v>
          </cell>
          <cell r="J16">
            <v>66593</v>
          </cell>
          <cell r="K16">
            <v>66593</v>
          </cell>
          <cell r="L16">
            <v>66593</v>
          </cell>
          <cell r="M16">
            <v>66593</v>
          </cell>
          <cell r="N16">
            <v>66593</v>
          </cell>
        </row>
        <row r="17">
          <cell r="A17" t="str">
            <v>*119N</v>
          </cell>
          <cell r="B17" t="str">
            <v>8335 - ITOF</v>
          </cell>
          <cell r="H17">
            <v>11300377</v>
          </cell>
          <cell r="I17">
            <v>12304769</v>
          </cell>
          <cell r="J17">
            <v>14051597</v>
          </cell>
          <cell r="K17">
            <v>15038862</v>
          </cell>
          <cell r="L17">
            <v>15683686</v>
          </cell>
          <cell r="M17">
            <v>14809310</v>
          </cell>
          <cell r="N17">
            <v>16687346</v>
          </cell>
        </row>
        <row r="18">
          <cell r="A18" t="str">
            <v>*119N</v>
          </cell>
          <cell r="B18" t="str">
            <v>8882 - TOMC NMS Tools Enhancemen</v>
          </cell>
          <cell r="H18">
            <v>82099</v>
          </cell>
          <cell r="I18">
            <v>177891</v>
          </cell>
          <cell r="J18">
            <v>187421</v>
          </cell>
          <cell r="K18">
            <v>216757</v>
          </cell>
          <cell r="L18">
            <v>227421</v>
          </cell>
          <cell r="M18">
            <v>274490</v>
          </cell>
          <cell r="N18">
            <v>283499</v>
          </cell>
        </row>
        <row r="19">
          <cell r="B19" t="str">
            <v>NONE - NONE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362</v>
          </cell>
          <cell r="I19">
            <v>1617</v>
          </cell>
          <cell r="J19">
            <v>5798</v>
          </cell>
          <cell r="K19">
            <v>42935</v>
          </cell>
          <cell r="L19">
            <v>62521</v>
          </cell>
          <cell r="M19">
            <v>134405</v>
          </cell>
          <cell r="N19">
            <v>232839</v>
          </cell>
        </row>
        <row r="20">
          <cell r="B20" t="str">
            <v>T200022058 - NONE</v>
          </cell>
          <cell r="H20">
            <v>3227</v>
          </cell>
          <cell r="I20">
            <v>3227</v>
          </cell>
          <cell r="J20">
            <v>3227</v>
          </cell>
          <cell r="K20">
            <v>3227</v>
          </cell>
          <cell r="L20">
            <v>3227</v>
          </cell>
          <cell r="M20">
            <v>3227</v>
          </cell>
          <cell r="N20">
            <v>3227</v>
          </cell>
        </row>
        <row r="21">
          <cell r="B21" t="str">
            <v>OMA-Nonbillable project</v>
          </cell>
          <cell r="C21">
            <v>2842958</v>
          </cell>
          <cell r="D21">
            <v>5390773</v>
          </cell>
          <cell r="E21">
            <v>6262183</v>
          </cell>
          <cell r="F21">
            <v>8748968</v>
          </cell>
          <cell r="G21">
            <v>10997412</v>
          </cell>
          <cell r="H21">
            <v>20624652</v>
          </cell>
          <cell r="I21">
            <v>21714086</v>
          </cell>
          <cell r="J21">
            <v>23570026</v>
          </cell>
          <cell r="K21">
            <v>22808661</v>
          </cell>
          <cell r="L21">
            <v>24343228</v>
          </cell>
          <cell r="M21">
            <v>27667588</v>
          </cell>
          <cell r="N21">
            <v>29231872</v>
          </cell>
        </row>
        <row r="22">
          <cell r="A22" t="str">
            <v>*108</v>
          </cell>
          <cell r="B22" t="str">
            <v>11517 - SURVEY&amp;REGIS OF TS LANDS</v>
          </cell>
          <cell r="C22">
            <v>27616</v>
          </cell>
          <cell r="D22">
            <v>1610</v>
          </cell>
          <cell r="E22">
            <v>170046</v>
          </cell>
          <cell r="F22">
            <v>217406</v>
          </cell>
          <cell r="G22">
            <v>376846</v>
          </cell>
          <cell r="H22">
            <v>398793</v>
          </cell>
          <cell r="I22">
            <v>409459</v>
          </cell>
          <cell r="J22">
            <v>432941</v>
          </cell>
          <cell r="K22">
            <v>646457</v>
          </cell>
          <cell r="L22">
            <v>506406</v>
          </cell>
          <cell r="M22">
            <v>544055</v>
          </cell>
          <cell r="N22">
            <v>539055</v>
          </cell>
        </row>
        <row r="23">
          <cell r="B23" t="str">
            <v>11773 - 2004 Operating Facilities Supp</v>
          </cell>
          <cell r="H23">
            <v>30171</v>
          </cell>
          <cell r="I23">
            <v>-783140</v>
          </cell>
          <cell r="J23">
            <v>-755423</v>
          </cell>
          <cell r="K23">
            <v>1196</v>
          </cell>
          <cell r="L23">
            <v>1196</v>
          </cell>
          <cell r="M23">
            <v>1196</v>
          </cell>
          <cell r="N23">
            <v>0</v>
          </cell>
        </row>
        <row r="24">
          <cell r="A24" t="str">
            <v>*108</v>
          </cell>
          <cell r="B24" t="str">
            <v>12252 - Facility Mgmt of Trnsfrmr Stn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482</v>
          </cell>
          <cell r="M24">
            <v>3801</v>
          </cell>
          <cell r="N24">
            <v>79022</v>
          </cell>
        </row>
        <row r="25">
          <cell r="A25" t="str">
            <v>*101</v>
          </cell>
          <cell r="B25" t="str">
            <v>80041 - ETS Tx Project Charges</v>
          </cell>
          <cell r="C25">
            <v>2090722</v>
          </cell>
          <cell r="D25">
            <v>3911806</v>
          </cell>
          <cell r="E25">
            <v>5862082</v>
          </cell>
          <cell r="F25">
            <v>8172358</v>
          </cell>
          <cell r="G25">
            <v>10162634</v>
          </cell>
          <cell r="H25">
            <v>12172910</v>
          </cell>
          <cell r="I25">
            <v>13663186</v>
          </cell>
          <cell r="J25">
            <v>15613462</v>
          </cell>
          <cell r="K25">
            <v>17599433</v>
          </cell>
          <cell r="L25">
            <v>19601973</v>
          </cell>
          <cell r="M25">
            <v>21789774</v>
          </cell>
          <cell r="N25">
            <v>24451643</v>
          </cell>
        </row>
        <row r="26">
          <cell r="A26">
            <v>105</v>
          </cell>
          <cell r="B26" t="str">
            <v>80054 - Corp Level Adj Tx</v>
          </cell>
          <cell r="C26">
            <v>666000</v>
          </cell>
          <cell r="D26">
            <v>1332000</v>
          </cell>
          <cell r="E26">
            <v>-1334</v>
          </cell>
          <cell r="F26">
            <v>-1334</v>
          </cell>
          <cell r="G26">
            <v>-1334</v>
          </cell>
          <cell r="H26">
            <v>7998666</v>
          </cell>
          <cell r="I26">
            <v>7998666</v>
          </cell>
          <cell r="J26">
            <v>7998666</v>
          </cell>
          <cell r="K26">
            <v>4356653</v>
          </cell>
          <cell r="L26">
            <v>4356653</v>
          </cell>
          <cell r="M26">
            <v>4356653</v>
          </cell>
          <cell r="N26">
            <v>4976653</v>
          </cell>
        </row>
        <row r="27">
          <cell r="A27" t="str">
            <v>*101</v>
          </cell>
          <cell r="B27" t="str">
            <v>80060 - Market ready sustainment (Tx)</v>
          </cell>
          <cell r="C27">
            <v>88245</v>
          </cell>
          <cell r="D27">
            <v>176489</v>
          </cell>
          <cell r="E27">
            <v>264734</v>
          </cell>
          <cell r="F27">
            <v>393883</v>
          </cell>
          <cell r="G27">
            <v>492611</v>
          </cell>
          <cell r="H27">
            <v>587439</v>
          </cell>
          <cell r="I27">
            <v>1277943</v>
          </cell>
          <cell r="J27">
            <v>1286246</v>
          </cell>
          <cell r="K27">
            <v>1222379</v>
          </cell>
          <cell r="L27">
            <v>1455624</v>
          </cell>
          <cell r="M27">
            <v>1583868</v>
          </cell>
          <cell r="N27">
            <v>1032113</v>
          </cell>
        </row>
        <row r="28">
          <cell r="A28">
            <v>103</v>
          </cell>
          <cell r="B28" t="str">
            <v>80064 - Env Prov Credits - CF&amp;S (Tx)</v>
          </cell>
          <cell r="C28">
            <v>-29625</v>
          </cell>
          <cell r="D28">
            <v>-31132</v>
          </cell>
          <cell r="E28">
            <v>-33344</v>
          </cell>
          <cell r="F28">
            <v>-33344</v>
          </cell>
          <cell r="G28">
            <v>-33344</v>
          </cell>
          <cell r="H28">
            <v>-572856</v>
          </cell>
          <cell r="I28">
            <v>-916252</v>
          </cell>
          <cell r="J28">
            <v>-1078990</v>
          </cell>
          <cell r="K28">
            <v>-1206495</v>
          </cell>
          <cell r="L28">
            <v>-1778295</v>
          </cell>
          <cell r="M28">
            <v>-1978390</v>
          </cell>
          <cell r="N28">
            <v>-1970589</v>
          </cell>
        </row>
        <row r="29">
          <cell r="B29" t="str">
            <v>80079 - TX DAMAGE CLAIMS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*101N</v>
          </cell>
          <cell r="B30" t="str">
            <v>8335 - ITOF</v>
          </cell>
          <cell r="H30">
            <v>9529</v>
          </cell>
          <cell r="I30">
            <v>0</v>
          </cell>
          <cell r="J30">
            <v>0</v>
          </cell>
          <cell r="K30">
            <v>86927</v>
          </cell>
          <cell r="L30">
            <v>91860</v>
          </cell>
          <cell r="M30">
            <v>1254716</v>
          </cell>
          <cell r="N30">
            <v>0</v>
          </cell>
        </row>
        <row r="31">
          <cell r="B31" t="str">
            <v>NONE - NONE</v>
          </cell>
          <cell r="K31">
            <v>102111</v>
          </cell>
          <cell r="L31">
            <v>107328</v>
          </cell>
          <cell r="M31">
            <v>111913</v>
          </cell>
          <cell r="N31">
            <v>123975</v>
          </cell>
        </row>
        <row r="32">
          <cell r="B32" t="str">
            <v>ASSET_MGMT</v>
          </cell>
          <cell r="K32">
            <v>96699</v>
          </cell>
          <cell r="L32">
            <v>101558</v>
          </cell>
          <cell r="M32">
            <v>105686</v>
          </cell>
          <cell r="N32">
            <v>115223</v>
          </cell>
        </row>
        <row r="33">
          <cell r="A33">
            <v>119</v>
          </cell>
          <cell r="B33" t="str">
            <v>CORPORATE #211 OGCC</v>
          </cell>
          <cell r="K33">
            <v>5412</v>
          </cell>
          <cell r="L33">
            <v>5771</v>
          </cell>
          <cell r="M33">
            <v>6227</v>
          </cell>
          <cell r="N33">
            <v>8752</v>
          </cell>
        </row>
        <row r="34">
          <cell r="B34" t="str">
            <v>OMASP-OMA SERVICE PROVIDER</v>
          </cell>
          <cell r="H34">
            <v>1983289</v>
          </cell>
          <cell r="I34">
            <v>64224</v>
          </cell>
          <cell r="J34">
            <v>73124</v>
          </cell>
          <cell r="K34">
            <v>2787710</v>
          </cell>
          <cell r="L34">
            <v>2174860</v>
          </cell>
          <cell r="M34">
            <v>2744567</v>
          </cell>
          <cell r="N34">
            <v>3555172</v>
          </cell>
        </row>
        <row r="35">
          <cell r="A35" t="str">
            <v>*101N</v>
          </cell>
          <cell r="B35" t="str">
            <v>12363 - 2005 OPERATING FACILITIES</v>
          </cell>
          <cell r="H35">
            <v>1983289</v>
          </cell>
          <cell r="I35">
            <v>2146275</v>
          </cell>
          <cell r="J35">
            <v>601049</v>
          </cell>
          <cell r="K35">
            <v>2787710</v>
          </cell>
          <cell r="L35">
            <v>2174860</v>
          </cell>
          <cell r="M35">
            <v>2744567</v>
          </cell>
          <cell r="N35">
            <v>3555172</v>
          </cell>
        </row>
        <row r="36">
          <cell r="B36" t="str">
            <v>RECIB-Intra Business Billing Project</v>
          </cell>
          <cell r="H36">
            <v>6016200</v>
          </cell>
          <cell r="I36">
            <v>2146275</v>
          </cell>
          <cell r="J36">
            <v>601049</v>
          </cell>
          <cell r="K36">
            <v>8152312</v>
          </cell>
          <cell r="L36">
            <v>8315207</v>
          </cell>
          <cell r="M36">
            <v>7650882</v>
          </cell>
          <cell r="N36">
            <v>8211694</v>
          </cell>
        </row>
        <row r="37">
          <cell r="B37" t="str">
            <v>RTXMB-Ext Rev for Small Transm Work</v>
          </cell>
          <cell r="F37">
            <v>-3185005</v>
          </cell>
          <cell r="G37">
            <v>-3957890</v>
          </cell>
          <cell r="H37">
            <v>-4695656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110</v>
          </cell>
          <cell r="B38" t="str">
            <v>TAXES-Payments In Lieu Of Taxes</v>
          </cell>
          <cell r="C38">
            <v>5814658</v>
          </cell>
          <cell r="D38">
            <v>11642407</v>
          </cell>
          <cell r="E38">
            <v>17445121</v>
          </cell>
          <cell r="F38">
            <v>23268781</v>
          </cell>
          <cell r="G38">
            <v>29132763</v>
          </cell>
          <cell r="H38">
            <v>34923916</v>
          </cell>
          <cell r="I38">
            <v>40745865</v>
          </cell>
          <cell r="J38">
            <v>46616649</v>
          </cell>
          <cell r="K38">
            <v>52823308</v>
          </cell>
          <cell r="L38">
            <v>58621892</v>
          </cell>
          <cell r="M38">
            <v>65248866</v>
          </cell>
          <cell r="N38">
            <v>68073738</v>
          </cell>
        </row>
        <row r="39">
          <cell r="B39" t="str">
            <v>80000 - Access Rights Payments (Tx)</v>
          </cell>
          <cell r="C39">
            <v>58169</v>
          </cell>
          <cell r="D39">
            <v>78234</v>
          </cell>
          <cell r="E39">
            <v>99106</v>
          </cell>
          <cell r="F39">
            <v>140924</v>
          </cell>
          <cell r="G39">
            <v>166180</v>
          </cell>
          <cell r="H39">
            <v>175291</v>
          </cell>
          <cell r="I39">
            <v>201649</v>
          </cell>
          <cell r="J39">
            <v>212546</v>
          </cell>
          <cell r="K39">
            <v>393839</v>
          </cell>
          <cell r="L39">
            <v>399864</v>
          </cell>
          <cell r="M39">
            <v>1184996</v>
          </cell>
          <cell r="N39">
            <v>1732570</v>
          </cell>
        </row>
        <row r="40">
          <cell r="B40" t="str">
            <v>80001 - First nations payments (Tx)</v>
          </cell>
          <cell r="C40">
            <v>-35511</v>
          </cell>
          <cell r="D40">
            <v>489</v>
          </cell>
          <cell r="E40">
            <v>489</v>
          </cell>
          <cell r="F40">
            <v>489</v>
          </cell>
          <cell r="G40">
            <v>57373</v>
          </cell>
          <cell r="H40">
            <v>57573</v>
          </cell>
          <cell r="I40">
            <v>71323</v>
          </cell>
          <cell r="J40">
            <v>149367</v>
          </cell>
          <cell r="K40">
            <v>392890</v>
          </cell>
          <cell r="L40">
            <v>403608</v>
          </cell>
          <cell r="M40">
            <v>463608</v>
          </cell>
          <cell r="N40">
            <v>523480</v>
          </cell>
        </row>
        <row r="41">
          <cell r="B41" t="str">
            <v>80002 - Property Tax (Tx)</v>
          </cell>
          <cell r="C41">
            <v>5417000</v>
          </cell>
          <cell r="D41">
            <v>10813684</v>
          </cell>
          <cell r="E41">
            <v>16220526</v>
          </cell>
          <cell r="F41">
            <v>21627368</v>
          </cell>
          <cell r="G41">
            <v>27034210</v>
          </cell>
          <cell r="H41">
            <v>32441052</v>
          </cell>
          <cell r="I41">
            <v>37847894</v>
          </cell>
          <cell r="J41">
            <v>43254736</v>
          </cell>
          <cell r="K41">
            <v>48661578</v>
          </cell>
          <cell r="L41">
            <v>54068420</v>
          </cell>
          <cell r="M41">
            <v>59475262</v>
          </cell>
          <cell r="N41">
            <v>61317688</v>
          </cell>
        </row>
        <row r="42">
          <cell r="B42" t="str">
            <v>80003 - Indemnity Payments - Tx</v>
          </cell>
          <cell r="C42">
            <v>375000</v>
          </cell>
          <cell r="D42">
            <v>750000</v>
          </cell>
          <cell r="E42">
            <v>1125000</v>
          </cell>
          <cell r="F42">
            <v>1500000</v>
          </cell>
          <cell r="G42">
            <v>1875000</v>
          </cell>
          <cell r="H42">
            <v>2250000</v>
          </cell>
          <cell r="I42">
            <v>2625000</v>
          </cell>
          <cell r="J42">
            <v>3000000</v>
          </cell>
          <cell r="K42">
            <v>3375000</v>
          </cell>
          <cell r="L42">
            <v>3750000</v>
          </cell>
          <cell r="M42">
            <v>4125000</v>
          </cell>
          <cell r="N42">
            <v>4500000</v>
          </cell>
        </row>
        <row r="43">
          <cell r="B43" t="str">
            <v>220-DISTRIBUTION BUSINESS</v>
          </cell>
          <cell r="C43">
            <v>4426845</v>
          </cell>
          <cell r="D43">
            <v>8483117</v>
          </cell>
          <cell r="E43">
            <v>8544307</v>
          </cell>
          <cell r="F43">
            <v>11947134</v>
          </cell>
          <cell r="G43">
            <v>14738630</v>
          </cell>
          <cell r="H43">
            <v>18731432</v>
          </cell>
          <cell r="I43">
            <v>3004521</v>
          </cell>
          <cell r="J43">
            <v>3194600</v>
          </cell>
          <cell r="K43">
            <v>-5672967</v>
          </cell>
          <cell r="L43">
            <v>-5156086</v>
          </cell>
          <cell r="M43">
            <v>-4889681</v>
          </cell>
          <cell r="N43">
            <v>-4520982</v>
          </cell>
        </row>
        <row r="44">
          <cell r="A44" t="str">
            <v>120A</v>
          </cell>
          <cell r="B44" t="str">
            <v>CAPTL-Capital</v>
          </cell>
          <cell r="C44">
            <v>-8975</v>
          </cell>
          <cell r="D44">
            <v>-8657</v>
          </cell>
          <cell r="E44">
            <v>1012</v>
          </cell>
          <cell r="F44">
            <v>1444</v>
          </cell>
          <cell r="G44">
            <v>1815</v>
          </cell>
          <cell r="H44">
            <v>1015527</v>
          </cell>
          <cell r="I44">
            <v>1539426</v>
          </cell>
          <cell r="J44">
            <v>1690752</v>
          </cell>
          <cell r="K44">
            <v>1755788</v>
          </cell>
          <cell r="L44">
            <v>2025675</v>
          </cell>
          <cell r="M44">
            <v>2338349</v>
          </cell>
          <cell r="N44">
            <v>3188386</v>
          </cell>
        </row>
        <row r="45">
          <cell r="A45" t="str">
            <v>*120N</v>
          </cell>
          <cell r="B45" t="str">
            <v>10076 - Outage Response Managemen</v>
          </cell>
          <cell r="H45">
            <v>1013341</v>
          </cell>
          <cell r="I45">
            <v>1536878</v>
          </cell>
          <cell r="J45">
            <v>1618589</v>
          </cell>
          <cell r="K45">
            <v>1363611</v>
          </cell>
          <cell r="L45">
            <v>1421302</v>
          </cell>
          <cell r="M45">
            <v>1317772</v>
          </cell>
          <cell r="N45">
            <v>1387769</v>
          </cell>
        </row>
        <row r="46">
          <cell r="A46" t="str">
            <v>*120N</v>
          </cell>
          <cell r="B46" t="str">
            <v>11758 - Automatic Vehicle Locating (AV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194750</v>
          </cell>
          <cell r="M46">
            <v>221140</v>
          </cell>
          <cell r="N46">
            <v>260460</v>
          </cell>
        </row>
        <row r="47">
          <cell r="A47" t="str">
            <v>*120N</v>
          </cell>
          <cell r="B47" t="str">
            <v>11837 - OUTAGE MGMT SYSTEM ORMS</v>
          </cell>
          <cell r="H47">
            <v>0</v>
          </cell>
          <cell r="I47">
            <v>0</v>
          </cell>
          <cell r="J47">
            <v>0</v>
          </cell>
          <cell r="K47">
            <v>319252</v>
          </cell>
          <cell r="L47">
            <v>329928</v>
          </cell>
          <cell r="M47">
            <v>560052</v>
          </cell>
          <cell r="N47">
            <v>698424</v>
          </cell>
        </row>
        <row r="48">
          <cell r="B48" t="str">
            <v>NONE - NONE</v>
          </cell>
          <cell r="C48">
            <v>-8975</v>
          </cell>
          <cell r="D48">
            <v>-8657</v>
          </cell>
          <cell r="E48">
            <v>1012</v>
          </cell>
          <cell r="F48">
            <v>1444</v>
          </cell>
          <cell r="G48">
            <v>1815</v>
          </cell>
          <cell r="H48">
            <v>2186</v>
          </cell>
          <cell r="I48">
            <v>2548</v>
          </cell>
          <cell r="J48">
            <v>72163</v>
          </cell>
          <cell r="K48">
            <v>72924</v>
          </cell>
          <cell r="L48">
            <v>79695</v>
          </cell>
          <cell r="M48">
            <v>239385</v>
          </cell>
          <cell r="N48">
            <v>841732</v>
          </cell>
        </row>
        <row r="49">
          <cell r="B49" t="str">
            <v>OMA-Nonbillable project</v>
          </cell>
          <cell r="C49">
            <v>4002082</v>
          </cell>
          <cell r="D49">
            <v>7702560</v>
          </cell>
          <cell r="E49">
            <v>7312894</v>
          </cell>
          <cell r="F49">
            <v>10348808</v>
          </cell>
          <cell r="G49">
            <v>12852332</v>
          </cell>
          <cell r="H49">
            <v>15336806</v>
          </cell>
          <cell r="I49">
            <v>-1393387</v>
          </cell>
          <cell r="J49">
            <v>-1735766</v>
          </cell>
          <cell r="K49">
            <v>-11079961</v>
          </cell>
          <cell r="L49">
            <v>-11207069</v>
          </cell>
          <cell r="M49">
            <v>-11642784</v>
          </cell>
          <cell r="N49">
            <v>-11869968</v>
          </cell>
        </row>
        <row r="50">
          <cell r="A50" t="str">
            <v>102N</v>
          </cell>
          <cell r="B50" t="str">
            <v>12101 - 2004 DX OPERATING TECH SU</v>
          </cell>
          <cell r="H50">
            <v>58547</v>
          </cell>
          <cell r="I50">
            <v>124409</v>
          </cell>
          <cell r="J50">
            <v>212658</v>
          </cell>
          <cell r="K50">
            <v>524285</v>
          </cell>
          <cell r="L50">
            <v>549986</v>
          </cell>
          <cell r="M50">
            <v>322388</v>
          </cell>
          <cell r="N50">
            <v>414124</v>
          </cell>
        </row>
        <row r="51">
          <cell r="A51" t="str">
            <v>*102</v>
          </cell>
          <cell r="B51" t="str">
            <v>80048 - ETS Dx Project Charges</v>
          </cell>
          <cell r="C51">
            <v>2091097</v>
          </cell>
          <cell r="D51">
            <v>3874831</v>
          </cell>
          <cell r="E51">
            <v>5818899</v>
          </cell>
          <cell r="F51">
            <v>8122967</v>
          </cell>
          <cell r="G51">
            <v>10067035</v>
          </cell>
          <cell r="H51">
            <v>12066103</v>
          </cell>
          <cell r="I51">
            <v>13595171</v>
          </cell>
          <cell r="J51">
            <v>15539238</v>
          </cell>
          <cell r="K51">
            <v>17515515</v>
          </cell>
          <cell r="L51">
            <v>19459582</v>
          </cell>
          <cell r="M51">
            <v>21640676</v>
          </cell>
          <cell r="N51">
            <v>23951268</v>
          </cell>
        </row>
        <row r="52">
          <cell r="A52">
            <v>106</v>
          </cell>
          <cell r="B52" t="str">
            <v>80055 - Corp Level Adj Dx</v>
          </cell>
          <cell r="C52">
            <v>1417000</v>
          </cell>
          <cell r="D52">
            <v>2834000</v>
          </cell>
          <cell r="E52">
            <v>667</v>
          </cell>
          <cell r="F52">
            <v>667</v>
          </cell>
          <cell r="G52">
            <v>667</v>
          </cell>
          <cell r="H52">
            <v>-79143</v>
          </cell>
          <cell r="I52">
            <v>-204462</v>
          </cell>
          <cell r="J52">
            <v>667</v>
          </cell>
          <cell r="K52">
            <v>-9444642</v>
          </cell>
          <cell r="L52">
            <v>-9444642</v>
          </cell>
          <cell r="M52">
            <v>-9444642</v>
          </cell>
          <cell r="N52">
            <v>-9444642</v>
          </cell>
        </row>
        <row r="53">
          <cell r="A53" t="str">
            <v>*102</v>
          </cell>
          <cell r="B53" t="str">
            <v>80061 - Market ready sustainment (Dx)</v>
          </cell>
          <cell r="C53">
            <v>500052</v>
          </cell>
          <cell r="D53">
            <v>1000105</v>
          </cell>
          <cell r="E53">
            <v>1500157</v>
          </cell>
          <cell r="F53">
            <v>2232004</v>
          </cell>
          <cell r="G53">
            <v>2791459</v>
          </cell>
          <cell r="H53">
            <v>3328822</v>
          </cell>
          <cell r="I53">
            <v>4248223</v>
          </cell>
          <cell r="J53">
            <v>4641938</v>
          </cell>
          <cell r="K53">
            <v>5146694</v>
          </cell>
          <cell r="L53">
            <v>5851746</v>
          </cell>
          <cell r="M53">
            <v>6221799</v>
          </cell>
          <cell r="N53">
            <v>6421851</v>
          </cell>
        </row>
        <row r="54">
          <cell r="A54">
            <v>104</v>
          </cell>
          <cell r="B54" t="str">
            <v>80065 - Env Prov Credits - CF&amp;S (Dx)</v>
          </cell>
          <cell r="C54">
            <v>-6068</v>
          </cell>
          <cell r="D54">
            <v>-6377</v>
          </cell>
          <cell r="E54">
            <v>-6830</v>
          </cell>
          <cell r="F54">
            <v>-6830</v>
          </cell>
          <cell r="G54">
            <v>-6830</v>
          </cell>
          <cell r="H54">
            <v>-117332</v>
          </cell>
          <cell r="I54">
            <v>-187666</v>
          </cell>
          <cell r="J54">
            <v>-220998</v>
          </cell>
          <cell r="K54">
            <v>-247113</v>
          </cell>
          <cell r="L54">
            <v>-364229</v>
          </cell>
          <cell r="M54">
            <v>-405212</v>
          </cell>
          <cell r="N54">
            <v>-403615</v>
          </cell>
        </row>
        <row r="55">
          <cell r="A55">
            <v>118</v>
          </cell>
          <cell r="B55" t="str">
            <v>80066 - Deferred Pension Costs (Dx)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-19174190</v>
          </cell>
          <cell r="J55">
            <v>-21913360</v>
          </cell>
          <cell r="K55">
            <v>-24652530</v>
          </cell>
          <cell r="L55">
            <v>-27391700</v>
          </cell>
          <cell r="M55">
            <v>-30130870</v>
          </cell>
          <cell r="N55">
            <v>-33217537</v>
          </cell>
        </row>
        <row r="56">
          <cell r="A56">
            <v>115</v>
          </cell>
          <cell r="B56" t="str">
            <v>80067 - Demand Supply Management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79810</v>
          </cell>
          <cell r="I56">
            <v>284939</v>
          </cell>
          <cell r="J56">
            <v>400003</v>
          </cell>
          <cell r="K56">
            <v>507543</v>
          </cell>
          <cell r="L56">
            <v>677233</v>
          </cell>
          <cell r="M56">
            <v>828480</v>
          </cell>
          <cell r="N56">
            <v>1431177</v>
          </cell>
        </row>
        <row r="57">
          <cell r="A57">
            <v>116</v>
          </cell>
          <cell r="B57" t="str">
            <v>80068 - DSM Credits (Dx)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-79810</v>
          </cell>
          <cell r="J57">
            <v>-395913</v>
          </cell>
          <cell r="K57">
            <v>-429712</v>
          </cell>
          <cell r="L57">
            <v>-545045</v>
          </cell>
          <cell r="M57">
            <v>-675402</v>
          </cell>
          <cell r="N57">
            <v>-1033517</v>
          </cell>
        </row>
        <row r="58">
          <cell r="A58">
            <v>107</v>
          </cell>
          <cell r="B58" t="str">
            <v>80070 - Dx Rate Hearing Support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10922</v>
          </cell>
        </row>
        <row r="59">
          <cell r="B59" t="str">
            <v>RDXMB-Ext Rev for Small Distribu Work</v>
          </cell>
          <cell r="F59">
            <v>-57743</v>
          </cell>
          <cell r="G59">
            <v>-78311</v>
          </cell>
          <cell r="H59">
            <v>-91476</v>
          </cell>
          <cell r="I59">
            <v>477</v>
          </cell>
          <cell r="J59">
            <v>477</v>
          </cell>
          <cell r="K59">
            <v>477</v>
          </cell>
          <cell r="L59">
            <v>477</v>
          </cell>
          <cell r="M59">
            <v>477</v>
          </cell>
          <cell r="N59">
            <v>477</v>
          </cell>
        </row>
        <row r="60">
          <cell r="B60" t="str">
            <v>RECIB-Intra Business Billing Project</v>
          </cell>
          <cell r="H60">
            <v>117087</v>
          </cell>
          <cell r="I60">
            <v>117087</v>
          </cell>
          <cell r="J60">
            <v>117087</v>
          </cell>
          <cell r="K60">
            <v>117087</v>
          </cell>
          <cell r="L60">
            <v>117087</v>
          </cell>
          <cell r="M60">
            <v>117087</v>
          </cell>
          <cell r="N60">
            <v>117087</v>
          </cell>
        </row>
        <row r="61">
          <cell r="A61">
            <v>111</v>
          </cell>
          <cell r="B61" t="str">
            <v>TAXES-Payments In Lieu Of Taxes</v>
          </cell>
          <cell r="C61">
            <v>433738</v>
          </cell>
          <cell r="D61">
            <v>789214</v>
          </cell>
          <cell r="E61">
            <v>1230401</v>
          </cell>
          <cell r="F61">
            <v>1654625</v>
          </cell>
          <cell r="G61">
            <v>1962795</v>
          </cell>
          <cell r="H61">
            <v>2353488</v>
          </cell>
          <cell r="I61">
            <v>2740918</v>
          </cell>
          <cell r="J61">
            <v>3122050</v>
          </cell>
          <cell r="K61">
            <v>3533641</v>
          </cell>
          <cell r="L61">
            <v>3907744</v>
          </cell>
          <cell r="M61">
            <v>4297189</v>
          </cell>
          <cell r="N61">
            <v>4043036</v>
          </cell>
        </row>
        <row r="62">
          <cell r="B62" t="str">
            <v>80004 - Indemnity Payments - DX</v>
          </cell>
          <cell r="C62">
            <v>41663</v>
          </cell>
          <cell r="D62">
            <v>83326</v>
          </cell>
          <cell r="E62">
            <v>124989</v>
          </cell>
          <cell r="F62">
            <v>166652</v>
          </cell>
          <cell r="G62">
            <v>208315</v>
          </cell>
          <cell r="H62">
            <v>249978</v>
          </cell>
          <cell r="I62">
            <v>291641</v>
          </cell>
          <cell r="J62">
            <v>333304</v>
          </cell>
          <cell r="K62">
            <v>374967</v>
          </cell>
          <cell r="L62">
            <v>416630</v>
          </cell>
          <cell r="M62">
            <v>458293</v>
          </cell>
          <cell r="N62">
            <v>499956</v>
          </cell>
        </row>
        <row r="63">
          <cell r="B63" t="str">
            <v>80005 - Access Rights Payments Dx</v>
          </cell>
          <cell r="C63">
            <v>75</v>
          </cell>
          <cell r="D63">
            <v>3038</v>
          </cell>
          <cell r="E63">
            <v>39587</v>
          </cell>
          <cell r="F63">
            <v>66873</v>
          </cell>
          <cell r="G63">
            <v>93105</v>
          </cell>
          <cell r="H63">
            <v>109860</v>
          </cell>
          <cell r="I63">
            <v>123352</v>
          </cell>
          <cell r="J63">
            <v>130546</v>
          </cell>
          <cell r="K63">
            <v>168199</v>
          </cell>
          <cell r="L63">
            <v>168364</v>
          </cell>
          <cell r="M63">
            <v>183871</v>
          </cell>
          <cell r="N63">
            <v>319153</v>
          </cell>
        </row>
        <row r="64">
          <cell r="B64" t="str">
            <v>80037 - Property Tax (Dx)</v>
          </cell>
          <cell r="C64">
            <v>392000</v>
          </cell>
          <cell r="D64">
            <v>702850</v>
          </cell>
          <cell r="E64">
            <v>1065825</v>
          </cell>
          <cell r="F64">
            <v>1421100</v>
          </cell>
          <cell r="G64">
            <v>1661375</v>
          </cell>
          <cell r="H64">
            <v>1993650</v>
          </cell>
          <cell r="I64">
            <v>2325925</v>
          </cell>
          <cell r="J64">
            <v>2658200</v>
          </cell>
          <cell r="K64">
            <v>2990475</v>
          </cell>
          <cell r="L64">
            <v>3322750</v>
          </cell>
          <cell r="M64">
            <v>3655025</v>
          </cell>
          <cell r="N64">
            <v>3223928</v>
          </cell>
        </row>
        <row r="65">
          <cell r="B65" t="str">
            <v>300-HYDRO ONE NETWORK SERVICES</v>
          </cell>
          <cell r="C65">
            <v>7167274</v>
          </cell>
          <cell r="D65">
            <v>15123045</v>
          </cell>
          <cell r="E65">
            <v>30752048</v>
          </cell>
          <cell r="F65">
            <v>36904988</v>
          </cell>
          <cell r="G65">
            <v>45225825</v>
          </cell>
          <cell r="H65">
            <v>61500513</v>
          </cell>
          <cell r="I65">
            <v>70703612</v>
          </cell>
          <cell r="J65">
            <v>80122232</v>
          </cell>
          <cell r="K65">
            <v>87969461</v>
          </cell>
          <cell r="L65">
            <v>95887045</v>
          </cell>
          <cell r="M65">
            <v>106759829</v>
          </cell>
          <cell r="N65">
            <v>123470426</v>
          </cell>
        </row>
        <row r="66">
          <cell r="B66" t="str">
            <v>CAPTL-Capital</v>
          </cell>
          <cell r="C66">
            <v>360565</v>
          </cell>
          <cell r="D66">
            <v>1828462</v>
          </cell>
          <cell r="E66">
            <v>5577638</v>
          </cell>
          <cell r="F66">
            <v>5686421</v>
          </cell>
          <cell r="G66">
            <v>6416869</v>
          </cell>
          <cell r="H66">
            <v>8572005</v>
          </cell>
          <cell r="I66">
            <v>9216178</v>
          </cell>
          <cell r="J66">
            <v>9793135</v>
          </cell>
          <cell r="K66">
            <v>10725042</v>
          </cell>
          <cell r="L66">
            <v>11669777</v>
          </cell>
          <cell r="M66">
            <v>13848795</v>
          </cell>
          <cell r="N66">
            <v>16484864</v>
          </cell>
        </row>
        <row r="67">
          <cell r="A67" t="str">
            <v>*112</v>
          </cell>
          <cell r="B67" t="str">
            <v>11252 - 2003 TC801 Information Se</v>
          </cell>
          <cell r="C67">
            <v>304113</v>
          </cell>
          <cell r="D67">
            <v>335599</v>
          </cell>
          <cell r="E67">
            <v>75473</v>
          </cell>
          <cell r="F67">
            <v>118991</v>
          </cell>
          <cell r="G67">
            <v>254588</v>
          </cell>
          <cell r="H67">
            <v>424005</v>
          </cell>
          <cell r="I67">
            <v>563514</v>
          </cell>
          <cell r="J67">
            <v>640527</v>
          </cell>
          <cell r="K67">
            <v>699905</v>
          </cell>
          <cell r="L67">
            <v>814415</v>
          </cell>
          <cell r="M67">
            <v>824848</v>
          </cell>
          <cell r="N67">
            <v>1036934</v>
          </cell>
        </row>
        <row r="68">
          <cell r="A68" t="str">
            <v>*112</v>
          </cell>
          <cell r="B68" t="str">
            <v>11259 - 2003 DC801 Information Se</v>
          </cell>
          <cell r="C68">
            <v>-1321</v>
          </cell>
          <cell r="D68">
            <v>-26134</v>
          </cell>
          <cell r="E68">
            <v>-5450</v>
          </cell>
          <cell r="F68">
            <v>30660</v>
          </cell>
          <cell r="G68">
            <v>33521</v>
          </cell>
          <cell r="H68">
            <v>515644</v>
          </cell>
          <cell r="I68">
            <v>447504</v>
          </cell>
          <cell r="J68">
            <v>789385</v>
          </cell>
          <cell r="K68">
            <v>1095419</v>
          </cell>
          <cell r="L68">
            <v>1069878</v>
          </cell>
          <cell r="M68">
            <v>1629066</v>
          </cell>
          <cell r="N68">
            <v>1984221</v>
          </cell>
        </row>
        <row r="69">
          <cell r="A69" t="str">
            <v>*112</v>
          </cell>
          <cell r="B69" t="str">
            <v>11432 - Telecom Engineering Proje</v>
          </cell>
          <cell r="C69">
            <v>473</v>
          </cell>
          <cell r="D69">
            <v>927</v>
          </cell>
          <cell r="E69">
            <v>1675</v>
          </cell>
          <cell r="F69">
            <v>2568</v>
          </cell>
          <cell r="G69">
            <v>5101</v>
          </cell>
          <cell r="H69">
            <v>6533</v>
          </cell>
          <cell r="I69">
            <v>6993</v>
          </cell>
          <cell r="J69">
            <v>6993</v>
          </cell>
          <cell r="K69">
            <v>8212</v>
          </cell>
          <cell r="L69">
            <v>8212</v>
          </cell>
          <cell r="M69">
            <v>8212</v>
          </cell>
          <cell r="N69">
            <v>8212</v>
          </cell>
        </row>
        <row r="70">
          <cell r="A70" t="str">
            <v>*112</v>
          </cell>
          <cell r="B70" t="str">
            <v>12245 - FCP UPGRADE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61916</v>
          </cell>
          <cell r="J70">
            <v>82246</v>
          </cell>
          <cell r="K70">
            <v>144142</v>
          </cell>
          <cell r="L70">
            <v>295395</v>
          </cell>
          <cell r="M70">
            <v>516924</v>
          </cell>
          <cell r="N70">
            <v>567364</v>
          </cell>
        </row>
        <row r="71">
          <cell r="A71" t="str">
            <v>*112</v>
          </cell>
          <cell r="B71" t="str">
            <v>12300 - WEP PREFERRED ALTERNATIVE PLNG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53820</v>
          </cell>
          <cell r="L71">
            <v>68169</v>
          </cell>
          <cell r="M71">
            <v>186268</v>
          </cell>
          <cell r="N71">
            <v>615103</v>
          </cell>
        </row>
        <row r="72">
          <cell r="A72" t="str">
            <v>*112</v>
          </cell>
          <cell r="B72" t="str">
            <v>12451 - MFA Mainframe, Servers, Storag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*112</v>
          </cell>
          <cell r="B73" t="str">
            <v>12569 - INTEGRATED R E INFO SYSTEM</v>
          </cell>
          <cell r="C73">
            <v>-22420</v>
          </cell>
          <cell r="D73">
            <v>-37296</v>
          </cell>
          <cell r="E73">
            <v>109680</v>
          </cell>
          <cell r="F73">
            <v>124318</v>
          </cell>
          <cell r="G73">
            <v>111833</v>
          </cell>
          <cell r="H73">
            <v>150002</v>
          </cell>
          <cell r="I73">
            <v>164547</v>
          </cell>
          <cell r="J73">
            <v>160471</v>
          </cell>
          <cell r="K73">
            <v>166802</v>
          </cell>
          <cell r="L73">
            <v>175869</v>
          </cell>
          <cell r="M73">
            <v>198275</v>
          </cell>
          <cell r="N73">
            <v>293507</v>
          </cell>
        </row>
        <row r="74">
          <cell r="A74" t="str">
            <v>*112</v>
          </cell>
          <cell r="B74" t="str">
            <v>12849 - Windows Upgrade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*113N</v>
          </cell>
          <cell r="B75" t="str">
            <v>8335 - ITOF</v>
          </cell>
          <cell r="H75">
            <v>197958</v>
          </cell>
          <cell r="I75">
            <v>212216</v>
          </cell>
          <cell r="J75">
            <v>233829</v>
          </cell>
          <cell r="K75">
            <v>286796</v>
          </cell>
          <cell r="L75">
            <v>281519</v>
          </cell>
          <cell r="M75">
            <v>312816</v>
          </cell>
          <cell r="N75">
            <v>627266</v>
          </cell>
        </row>
        <row r="76">
          <cell r="A76" t="str">
            <v>*112</v>
          </cell>
          <cell r="B76" t="str">
            <v>8428 - Microwave Replacement - P</v>
          </cell>
          <cell r="C76">
            <v>0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</row>
        <row r="77">
          <cell r="A77" t="str">
            <v>*112</v>
          </cell>
          <cell r="B77" t="str">
            <v>GENIT - IMIT Projects</v>
          </cell>
          <cell r="C77">
            <v>165944</v>
          </cell>
          <cell r="D77">
            <v>1719926</v>
          </cell>
          <cell r="E77">
            <v>5351821</v>
          </cell>
          <cell r="F77">
            <v>5325260</v>
          </cell>
          <cell r="G77">
            <v>5826390</v>
          </cell>
          <cell r="H77">
            <v>6627415</v>
          </cell>
          <cell r="I77">
            <v>7021743</v>
          </cell>
          <cell r="J77">
            <v>6987944</v>
          </cell>
          <cell r="K77">
            <v>6990835</v>
          </cell>
          <cell r="L77">
            <v>7243199</v>
          </cell>
          <cell r="M77">
            <v>6995188</v>
          </cell>
          <cell r="N77">
            <v>6981288</v>
          </cell>
        </row>
        <row r="78">
          <cell r="A78">
            <v>113</v>
          </cell>
          <cell r="B78" t="str">
            <v>NONE - NONE</v>
          </cell>
          <cell r="C78">
            <v>-86226</v>
          </cell>
          <cell r="D78">
            <v>-164560</v>
          </cell>
          <cell r="E78">
            <v>44438</v>
          </cell>
          <cell r="F78">
            <v>84624</v>
          </cell>
          <cell r="G78">
            <v>185435</v>
          </cell>
          <cell r="H78">
            <v>650446</v>
          </cell>
          <cell r="I78">
            <v>737743</v>
          </cell>
          <cell r="J78">
            <v>891739</v>
          </cell>
          <cell r="K78">
            <v>1279110</v>
          </cell>
          <cell r="L78">
            <v>1713120</v>
          </cell>
          <cell r="M78">
            <v>3177199</v>
          </cell>
          <cell r="N78">
            <v>4370967</v>
          </cell>
        </row>
        <row r="79">
          <cell r="B79" t="str">
            <v>OMA-Nonbillable project</v>
          </cell>
          <cell r="C79">
            <v>7066458</v>
          </cell>
          <cell r="D79">
            <v>13719488</v>
          </cell>
          <cell r="E79">
            <v>22117987</v>
          </cell>
          <cell r="F79">
            <v>28640747</v>
          </cell>
          <cell r="G79">
            <v>35275725</v>
          </cell>
          <cell r="H79">
            <v>44813036</v>
          </cell>
          <cell r="I79">
            <v>54238157</v>
          </cell>
          <cell r="J79">
            <v>62329588</v>
          </cell>
          <cell r="K79">
            <v>68213789</v>
          </cell>
          <cell r="L79">
            <v>74416246</v>
          </cell>
          <cell r="M79">
            <v>82524852</v>
          </cell>
          <cell r="N79">
            <v>95272291</v>
          </cell>
        </row>
        <row r="80">
          <cell r="B80" t="str">
            <v>11069 - 2004 Administrative Telec</v>
          </cell>
          <cell r="C80">
            <v>917473</v>
          </cell>
          <cell r="D80">
            <v>1626168</v>
          </cell>
          <cell r="E80">
            <v>2649846</v>
          </cell>
          <cell r="F80">
            <v>3624368</v>
          </cell>
          <cell r="G80">
            <v>4416810</v>
          </cell>
          <cell r="H80">
            <v>5013650</v>
          </cell>
          <cell r="I80">
            <v>4596668</v>
          </cell>
          <cell r="J80">
            <v>4966871</v>
          </cell>
          <cell r="K80">
            <v>5618013</v>
          </cell>
          <cell r="L80">
            <v>3511241</v>
          </cell>
          <cell r="M80">
            <v>4222141</v>
          </cell>
          <cell r="N80">
            <v>5482852</v>
          </cell>
        </row>
        <row r="81">
          <cell r="B81" t="str">
            <v>11070 - 2004 Distribution Admistr</v>
          </cell>
          <cell r="C81">
            <v>322047</v>
          </cell>
          <cell r="D81">
            <v>626249</v>
          </cell>
          <cell r="E81">
            <v>1099963</v>
          </cell>
          <cell r="F81">
            <v>1875418</v>
          </cell>
          <cell r="G81">
            <v>2351544</v>
          </cell>
          <cell r="H81">
            <v>2645596</v>
          </cell>
          <cell r="I81">
            <v>2525936</v>
          </cell>
          <cell r="J81">
            <v>2869483</v>
          </cell>
          <cell r="K81">
            <v>3289823</v>
          </cell>
          <cell r="L81">
            <v>4004252</v>
          </cell>
          <cell r="M81">
            <v>4542366</v>
          </cell>
          <cell r="N81">
            <v>5572938</v>
          </cell>
        </row>
        <row r="82">
          <cell r="B82" t="str">
            <v>11440 - REFUND TRACKING &amp; CALCULATION</v>
          </cell>
          <cell r="C82">
            <v>126689</v>
          </cell>
          <cell r="D82">
            <v>334112</v>
          </cell>
          <cell r="E82">
            <v>524192</v>
          </cell>
          <cell r="F82">
            <v>826157</v>
          </cell>
          <cell r="G82">
            <v>1060367</v>
          </cell>
          <cell r="H82">
            <v>1216649</v>
          </cell>
          <cell r="I82">
            <v>1117463</v>
          </cell>
          <cell r="J82">
            <v>1625921</v>
          </cell>
          <cell r="K82">
            <v>1247245</v>
          </cell>
          <cell r="L82">
            <v>1260245</v>
          </cell>
          <cell r="M82">
            <v>1220692</v>
          </cell>
          <cell r="N82">
            <v>1391241</v>
          </cell>
        </row>
        <row r="83">
          <cell r="B83" t="str">
            <v>11441 - NONE</v>
          </cell>
          <cell r="C83">
            <v>112918</v>
          </cell>
          <cell r="D83">
            <v>401185</v>
          </cell>
          <cell r="E83">
            <v>899143</v>
          </cell>
          <cell r="F83">
            <v>1627875</v>
          </cell>
          <cell r="G83">
            <v>2084825</v>
          </cell>
          <cell r="H83">
            <v>2312546</v>
          </cell>
          <cell r="I83">
            <v>2418780</v>
          </cell>
          <cell r="J83">
            <v>2390472</v>
          </cell>
          <cell r="K83">
            <v>2426839</v>
          </cell>
          <cell r="L83">
            <v>2630164</v>
          </cell>
          <cell r="M83">
            <v>2601009</v>
          </cell>
          <cell r="N83">
            <v>2243827</v>
          </cell>
        </row>
        <row r="84">
          <cell r="B84" t="str">
            <v>11874 - DM735 IMIT04 SUST&amp;OPS DX PROJS</v>
          </cell>
          <cell r="C84">
            <v>0</v>
          </cell>
          <cell r="D84">
            <v>1693</v>
          </cell>
          <cell r="E84">
            <v>271199</v>
          </cell>
          <cell r="F84">
            <v>234887</v>
          </cell>
          <cell r="G84">
            <v>472929</v>
          </cell>
          <cell r="H84">
            <v>622202</v>
          </cell>
          <cell r="I84">
            <v>749783</v>
          </cell>
          <cell r="J84">
            <v>767578</v>
          </cell>
          <cell r="K84">
            <v>838249</v>
          </cell>
          <cell r="L84">
            <v>993810</v>
          </cell>
          <cell r="M84">
            <v>941020</v>
          </cell>
          <cell r="N84">
            <v>1048057</v>
          </cell>
        </row>
        <row r="85">
          <cell r="B85" t="str">
            <v>11875 - DM735 IMIT04 OMA DEVELOP DX PR</v>
          </cell>
          <cell r="C85">
            <v>0</v>
          </cell>
          <cell r="D85">
            <v>25740</v>
          </cell>
          <cell r="E85">
            <v>14300</v>
          </cell>
          <cell r="F85">
            <v>14300</v>
          </cell>
          <cell r="G85">
            <v>28572</v>
          </cell>
          <cell r="H85">
            <v>284706</v>
          </cell>
          <cell r="I85">
            <v>224647</v>
          </cell>
          <cell r="J85">
            <v>513962</v>
          </cell>
          <cell r="K85">
            <v>630127</v>
          </cell>
          <cell r="L85">
            <v>719974</v>
          </cell>
          <cell r="M85">
            <v>1121243</v>
          </cell>
          <cell r="N85">
            <v>2044494</v>
          </cell>
        </row>
        <row r="86">
          <cell r="B86" t="str">
            <v>11876 - TM735 IMIT04 OMA SUST&amp;OPS TX P</v>
          </cell>
          <cell r="C86">
            <v>2919</v>
          </cell>
          <cell r="D86">
            <v>57041</v>
          </cell>
          <cell r="E86">
            <v>335990</v>
          </cell>
          <cell r="F86">
            <v>200992</v>
          </cell>
          <cell r="G86">
            <v>214034</v>
          </cell>
          <cell r="H86">
            <v>228025</v>
          </cell>
          <cell r="I86">
            <v>260245</v>
          </cell>
          <cell r="J86">
            <v>265640</v>
          </cell>
          <cell r="K86">
            <v>285451</v>
          </cell>
          <cell r="L86">
            <v>317835</v>
          </cell>
          <cell r="M86">
            <v>294835</v>
          </cell>
          <cell r="N86">
            <v>330936</v>
          </cell>
        </row>
        <row r="87">
          <cell r="B87" t="str">
            <v>11877 - TM735 IMIT04 OMA DEVELO TX PRO</v>
          </cell>
          <cell r="C87">
            <v>40500</v>
          </cell>
          <cell r="D87">
            <v>41430</v>
          </cell>
          <cell r="E87">
            <v>143983</v>
          </cell>
          <cell r="F87">
            <v>164008</v>
          </cell>
          <cell r="G87">
            <v>152436</v>
          </cell>
          <cell r="H87">
            <v>398683</v>
          </cell>
          <cell r="I87">
            <v>443321</v>
          </cell>
          <cell r="J87">
            <v>413971</v>
          </cell>
          <cell r="K87">
            <v>386049</v>
          </cell>
          <cell r="L87">
            <v>471111</v>
          </cell>
          <cell r="M87">
            <v>1197684</v>
          </cell>
          <cell r="N87">
            <v>1015692</v>
          </cell>
        </row>
        <row r="88">
          <cell r="B88" t="str">
            <v>12198 - TELCO CHARGES - DATA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1190875</v>
          </cell>
          <cell r="J88">
            <v>1304875</v>
          </cell>
          <cell r="K88">
            <v>1468088</v>
          </cell>
          <cell r="L88">
            <v>3457967</v>
          </cell>
          <cell r="M88">
            <v>3611446</v>
          </cell>
          <cell r="N88">
            <v>3759376</v>
          </cell>
        </row>
        <row r="89">
          <cell r="B89" t="str">
            <v>12199 - TELECOM TRINITY EQUIP LEASES</v>
          </cell>
          <cell r="H89">
            <v>0</v>
          </cell>
          <cell r="I89">
            <v>400000</v>
          </cell>
          <cell r="J89">
            <v>400000</v>
          </cell>
          <cell r="K89">
            <v>30000</v>
          </cell>
          <cell r="L89">
            <v>800000</v>
          </cell>
          <cell r="M89">
            <v>800000</v>
          </cell>
          <cell r="N89">
            <v>950000</v>
          </cell>
        </row>
        <row r="90">
          <cell r="B90" t="str">
            <v>12200 - TELECOM FIELD BREAK/FIX SUPPOR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640000</v>
          </cell>
          <cell r="L90">
            <v>200000</v>
          </cell>
          <cell r="M90">
            <v>300000</v>
          </cell>
          <cell r="N90">
            <v>131560</v>
          </cell>
        </row>
        <row r="91">
          <cell r="B91" t="str">
            <v>12201 - TELCO PROJECTS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169880</v>
          </cell>
          <cell r="K91">
            <v>188280</v>
          </cell>
          <cell r="L91">
            <v>740000</v>
          </cell>
          <cell r="M91">
            <v>890000</v>
          </cell>
          <cell r="N91">
            <v>961411</v>
          </cell>
        </row>
        <row r="92">
          <cell r="B92" t="str">
            <v>GENIT - IMIT Projects</v>
          </cell>
          <cell r="C92">
            <v>17480</v>
          </cell>
          <cell r="D92">
            <v>35880</v>
          </cell>
          <cell r="E92">
            <v>75280</v>
          </cell>
          <cell r="F92">
            <v>93840</v>
          </cell>
          <cell r="G92">
            <v>112240</v>
          </cell>
          <cell r="H92">
            <v>114080</v>
          </cell>
          <cell r="I92">
            <v>150880</v>
          </cell>
          <cell r="J92">
            <v>28709417</v>
          </cell>
          <cell r="K92">
            <v>31078577</v>
          </cell>
          <cell r="L92">
            <v>205160</v>
          </cell>
          <cell r="M92">
            <v>225160</v>
          </cell>
          <cell r="N92">
            <v>225400</v>
          </cell>
        </row>
        <row r="93">
          <cell r="B93" t="str">
            <v>NONE - NONE</v>
          </cell>
          <cell r="C93">
            <v>4048651</v>
          </cell>
          <cell r="D93">
            <v>6418928</v>
          </cell>
          <cell r="E93">
            <v>9378732</v>
          </cell>
          <cell r="F93">
            <v>10996014</v>
          </cell>
          <cell r="G93">
            <v>13474935</v>
          </cell>
          <cell r="H93">
            <v>18410230</v>
          </cell>
          <cell r="I93">
            <v>24190433</v>
          </cell>
          <cell r="J93">
            <v>626995</v>
          </cell>
          <cell r="K93">
            <v>732180</v>
          </cell>
          <cell r="L93">
            <v>33179747</v>
          </cell>
          <cell r="M93">
            <v>36224934</v>
          </cell>
          <cell r="N93">
            <v>42713767</v>
          </cell>
        </row>
        <row r="94">
          <cell r="B94" t="str">
            <v>RE998 - NONE</v>
          </cell>
          <cell r="C94">
            <v>17376</v>
          </cell>
          <cell r="D94">
            <v>4051</v>
          </cell>
          <cell r="E94">
            <v>203391</v>
          </cell>
          <cell r="F94">
            <v>301385</v>
          </cell>
          <cell r="G94">
            <v>339825</v>
          </cell>
          <cell r="H94">
            <v>419342</v>
          </cell>
          <cell r="I94">
            <v>599833</v>
          </cell>
          <cell r="J94">
            <v>16460803</v>
          </cell>
          <cell r="K94">
            <v>18412923</v>
          </cell>
          <cell r="L94">
            <v>804107</v>
          </cell>
          <cell r="M94">
            <v>954033</v>
          </cell>
          <cell r="N94">
            <v>1116266</v>
          </cell>
        </row>
        <row r="95">
          <cell r="B95" t="str">
            <v>RE999 - NONE</v>
          </cell>
          <cell r="C95">
            <v>1460405</v>
          </cell>
          <cell r="D95">
            <v>3981554</v>
          </cell>
          <cell r="E95">
            <v>6521969</v>
          </cell>
          <cell r="F95">
            <v>8332044</v>
          </cell>
          <cell r="G95">
            <v>10103158</v>
          </cell>
          <cell r="H95">
            <v>12505793</v>
          </cell>
          <cell r="I95">
            <v>14595838</v>
          </cell>
          <cell r="J95">
            <v>67611</v>
          </cell>
          <cell r="K95">
            <v>67611</v>
          </cell>
          <cell r="L95">
            <v>20070423</v>
          </cell>
          <cell r="M95">
            <v>22255044</v>
          </cell>
          <cell r="N95">
            <v>24746894</v>
          </cell>
        </row>
        <row r="96">
          <cell r="B96" t="str">
            <v>OMASP-OMA SERVICE PROVIDER</v>
          </cell>
          <cell r="C96">
            <v>30995</v>
          </cell>
          <cell r="D96">
            <v>51126</v>
          </cell>
          <cell r="E96">
            <v>54742</v>
          </cell>
          <cell r="F96">
            <v>65503</v>
          </cell>
          <cell r="G96">
            <v>71409</v>
          </cell>
          <cell r="H96">
            <v>67611</v>
          </cell>
          <cell r="I96">
            <v>67611</v>
          </cell>
          <cell r="J96">
            <v>67611</v>
          </cell>
          <cell r="K96">
            <v>67611</v>
          </cell>
          <cell r="L96">
            <v>67611</v>
          </cell>
          <cell r="M96">
            <v>67611</v>
          </cell>
          <cell r="N96">
            <v>67611</v>
          </cell>
        </row>
        <row r="97">
          <cell r="B97" t="str">
            <v>NONE - NONE</v>
          </cell>
          <cell r="C97">
            <v>30995</v>
          </cell>
          <cell r="D97">
            <v>51126</v>
          </cell>
          <cell r="E97">
            <v>54742</v>
          </cell>
          <cell r="F97">
            <v>65503</v>
          </cell>
          <cell r="G97">
            <v>71409</v>
          </cell>
          <cell r="H97">
            <v>67611</v>
          </cell>
          <cell r="I97">
            <v>67611</v>
          </cell>
          <cell r="J97">
            <v>45702</v>
          </cell>
          <cell r="K97">
            <v>45702</v>
          </cell>
          <cell r="L97">
            <v>67611</v>
          </cell>
          <cell r="M97">
            <v>67611</v>
          </cell>
          <cell r="N97">
            <v>67611</v>
          </cell>
        </row>
        <row r="98">
          <cell r="B98" t="str">
            <v>OVHD-Overhead Project</v>
          </cell>
          <cell r="H98">
            <v>14580519</v>
          </cell>
          <cell r="I98">
            <v>45702</v>
          </cell>
          <cell r="J98">
            <v>7886196</v>
          </cell>
          <cell r="K98">
            <v>8917317</v>
          </cell>
          <cell r="L98">
            <v>9687709</v>
          </cell>
          <cell r="N98">
            <v>45702</v>
          </cell>
        </row>
        <row r="99">
          <cell r="B99" t="str">
            <v>RDXMB-Ext Rev for Small Distribu Wrk</v>
          </cell>
          <cell r="C99">
            <v>-14853</v>
          </cell>
          <cell r="D99">
            <v>-26364</v>
          </cell>
          <cell r="E99">
            <v>27</v>
          </cell>
          <cell r="F99">
            <v>-175000</v>
          </cell>
          <cell r="G99">
            <v>-175000</v>
          </cell>
          <cell r="H99">
            <v>-10637448</v>
          </cell>
          <cell r="I99">
            <v>0</v>
          </cell>
          <cell r="J99">
            <v>477</v>
          </cell>
          <cell r="K99">
            <v>477</v>
          </cell>
          <cell r="M99">
            <v>477</v>
          </cell>
          <cell r="N99">
            <v>11599958</v>
          </cell>
        </row>
        <row r="100">
          <cell r="B100" t="str">
            <v>RECIB-Intra Business Billing Project</v>
          </cell>
          <cell r="C100">
            <v>608899</v>
          </cell>
          <cell r="D100">
            <v>1830160</v>
          </cell>
          <cell r="E100">
            <v>27</v>
          </cell>
          <cell r="F100">
            <v>3687831</v>
          </cell>
          <cell r="G100">
            <v>4659491</v>
          </cell>
          <cell r="H100">
            <v>6012441</v>
          </cell>
          <cell r="I100">
            <v>7135964</v>
          </cell>
          <cell r="J100">
            <v>477</v>
          </cell>
          <cell r="K100">
            <v>477</v>
          </cell>
          <cell r="M100">
            <v>477</v>
          </cell>
          <cell r="N100">
            <v>0</v>
          </cell>
        </row>
        <row r="101">
          <cell r="B101" t="str">
            <v>RECMB-External Work- misc small jobs</v>
          </cell>
          <cell r="C101">
            <v>0</v>
          </cell>
          <cell r="D101">
            <v>0</v>
          </cell>
          <cell r="E101">
            <v>3001655</v>
          </cell>
          <cell r="F101">
            <v>-581289</v>
          </cell>
          <cell r="G101">
            <v>-581289</v>
          </cell>
          <cell r="H101">
            <v>-1112084</v>
          </cell>
          <cell r="I101">
            <v>7065851</v>
          </cell>
          <cell r="J101">
            <v>7809126</v>
          </cell>
          <cell r="K101">
            <v>8824658</v>
          </cell>
          <cell r="M101">
            <v>10166451</v>
          </cell>
          <cell r="N101">
            <v>-2120189</v>
          </cell>
        </row>
        <row r="102">
          <cell r="B102" t="str">
            <v>RTXMB-Ext Rev for Small Transm Work</v>
          </cell>
          <cell r="C102">
            <v>-884789</v>
          </cell>
          <cell r="D102">
            <v>-2279826</v>
          </cell>
          <cell r="E102">
            <v>162044</v>
          </cell>
          <cell r="F102">
            <v>-419225</v>
          </cell>
          <cell r="G102">
            <v>-441381</v>
          </cell>
          <cell r="H102">
            <v>-795567</v>
          </cell>
          <cell r="I102">
            <v>330489</v>
          </cell>
          <cell r="J102">
            <v>345322</v>
          </cell>
          <cell r="K102">
            <v>371723</v>
          </cell>
          <cell r="M102">
            <v>425321</v>
          </cell>
          <cell r="N102">
            <v>-11145596</v>
          </cell>
        </row>
        <row r="104">
          <cell r="K104" t="str">
            <v>to be confirmed</v>
          </cell>
          <cell r="L104" t="str">
            <v>to be confirmed</v>
          </cell>
        </row>
        <row r="106">
          <cell r="B106" t="str">
            <v>Calculated Values</v>
          </cell>
        </row>
        <row r="107">
          <cell r="A107">
            <v>101</v>
          </cell>
          <cell r="B107" t="str">
            <v>Tx project charges (PC)</v>
          </cell>
          <cell r="C107">
            <v>2178967</v>
          </cell>
          <cell r="D107">
            <v>4088295</v>
          </cell>
          <cell r="E107">
            <v>6126816</v>
          </cell>
          <cell r="F107">
            <v>8566241</v>
          </cell>
          <cell r="G107">
            <v>10655245</v>
          </cell>
          <cell r="H107">
            <v>12760349</v>
          </cell>
          <cell r="I107">
            <v>14941129</v>
          </cell>
          <cell r="J107">
            <v>16899708</v>
          </cell>
          <cell r="K107">
            <v>18821812</v>
          </cell>
          <cell r="L107">
            <v>21057597</v>
          </cell>
          <cell r="M107">
            <v>23373642</v>
          </cell>
          <cell r="N107">
            <v>25483756</v>
          </cell>
        </row>
        <row r="108">
          <cell r="A108" t="str">
            <v>101N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1992818</v>
          </cell>
          <cell r="I108">
            <v>2146275</v>
          </cell>
          <cell r="J108">
            <v>601049</v>
          </cell>
          <cell r="K108">
            <v>2874637</v>
          </cell>
          <cell r="L108">
            <v>2266720</v>
          </cell>
          <cell r="M108">
            <v>3999283</v>
          </cell>
          <cell r="N108">
            <v>3555172</v>
          </cell>
        </row>
        <row r="109">
          <cell r="A109">
            <v>102</v>
          </cell>
          <cell r="B109" t="str">
            <v>Dx project charges (PC)</v>
          </cell>
          <cell r="C109">
            <v>2591149</v>
          </cell>
          <cell r="D109">
            <v>4874936</v>
          </cell>
          <cell r="E109">
            <v>7319056</v>
          </cell>
          <cell r="F109">
            <v>10354971</v>
          </cell>
          <cell r="G109">
            <v>12858494</v>
          </cell>
          <cell r="H109">
            <v>15394925</v>
          </cell>
          <cell r="I109">
            <v>17843394</v>
          </cell>
          <cell r="J109">
            <v>20181176</v>
          </cell>
          <cell r="K109">
            <v>22662209</v>
          </cell>
          <cell r="L109">
            <v>25311328</v>
          </cell>
          <cell r="M109">
            <v>27862475</v>
          </cell>
          <cell r="N109">
            <v>30373119</v>
          </cell>
        </row>
        <row r="111">
          <cell r="A111">
            <v>108</v>
          </cell>
          <cell r="B111" t="str">
            <v>Tx project charges (PC)</v>
          </cell>
          <cell r="C111">
            <v>27616</v>
          </cell>
          <cell r="D111">
            <v>1610</v>
          </cell>
          <cell r="E111">
            <v>170046</v>
          </cell>
          <cell r="F111">
            <v>217406</v>
          </cell>
          <cell r="G111">
            <v>376846</v>
          </cell>
          <cell r="H111">
            <v>398793</v>
          </cell>
          <cell r="I111">
            <v>409459</v>
          </cell>
          <cell r="J111">
            <v>432941</v>
          </cell>
          <cell r="K111">
            <v>646457</v>
          </cell>
          <cell r="L111">
            <v>506888</v>
          </cell>
          <cell r="M111">
            <v>547856</v>
          </cell>
          <cell r="N111">
            <v>618077</v>
          </cell>
        </row>
        <row r="112">
          <cell r="A112">
            <v>112</v>
          </cell>
          <cell r="B112" t="str">
            <v>Information Management Services - Target BU300, SP=212</v>
          </cell>
          <cell r="C112">
            <v>446789</v>
          </cell>
          <cell r="D112">
            <v>1993023</v>
          </cell>
          <cell r="E112">
            <v>5533200</v>
          </cell>
          <cell r="F112">
            <v>5601798</v>
          </cell>
          <cell r="G112">
            <v>6231434</v>
          </cell>
          <cell r="H112">
            <v>7723600</v>
          </cell>
          <cell r="I112">
            <v>8478434</v>
          </cell>
          <cell r="J112">
            <v>8667567</v>
          </cell>
          <cell r="K112">
            <v>9159136</v>
          </cell>
          <cell r="L112">
            <v>9675138</v>
          </cell>
          <cell r="M112">
            <v>10358782</v>
          </cell>
          <cell r="N112">
            <v>11486630</v>
          </cell>
        </row>
        <row r="113">
          <cell r="A113" t="str">
            <v>113N</v>
          </cell>
          <cell r="B113" t="str">
            <v>Operating IT - SP = 211 &amp; 217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197958</v>
          </cell>
          <cell r="I113">
            <v>212216</v>
          </cell>
          <cell r="J113">
            <v>233829</v>
          </cell>
          <cell r="K113">
            <v>286796</v>
          </cell>
          <cell r="L113">
            <v>281519</v>
          </cell>
          <cell r="M113">
            <v>312816</v>
          </cell>
          <cell r="N113">
            <v>627266</v>
          </cell>
        </row>
        <row r="114">
          <cell r="A114" t="str">
            <v>119N</v>
          </cell>
          <cell r="B114" t="str">
            <v>Operating IT - SP = 211 &amp; 217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12331596</v>
          </cell>
          <cell r="I114">
            <v>13450042</v>
          </cell>
          <cell r="J114">
            <v>15220053</v>
          </cell>
          <cell r="K114">
            <v>16428926</v>
          </cell>
          <cell r="L114">
            <v>17115038</v>
          </cell>
          <cell r="M114">
            <v>16303816</v>
          </cell>
          <cell r="N114">
            <v>18205979</v>
          </cell>
        </row>
        <row r="115">
          <cell r="A115" t="str">
            <v>120N</v>
          </cell>
          <cell r="B115" t="str">
            <v>Operating IT - SP = 211 &amp; 217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1013341</v>
          </cell>
          <cell r="I115">
            <v>1536878</v>
          </cell>
          <cell r="J115">
            <v>1618589</v>
          </cell>
          <cell r="K115">
            <v>1682863</v>
          </cell>
          <cell r="L115">
            <v>1945980</v>
          </cell>
          <cell r="M115">
            <v>2098964</v>
          </cell>
          <cell r="N115">
            <v>2346653</v>
          </cell>
        </row>
      </sheetData>
      <sheetData sheetId="16" refreshError="1">
        <row r="8">
          <cell r="C8" t="str">
            <v>Jan</v>
          </cell>
          <cell r="D8" t="str">
            <v>Feb</v>
          </cell>
          <cell r="E8" t="str">
            <v>Mar</v>
          </cell>
          <cell r="F8" t="str">
            <v>Apr</v>
          </cell>
          <cell r="G8" t="str">
            <v>May</v>
          </cell>
          <cell r="H8" t="str">
            <v>Jun</v>
          </cell>
          <cell r="I8" t="str">
            <v>Jul</v>
          </cell>
          <cell r="J8" t="str">
            <v>Aug</v>
          </cell>
          <cell r="K8" t="str">
            <v>Sep</v>
          </cell>
          <cell r="L8" t="str">
            <v>Oct</v>
          </cell>
          <cell r="M8" t="str">
            <v>Nov</v>
          </cell>
          <cell r="N8" t="str">
            <v>Dec</v>
          </cell>
        </row>
        <row r="9">
          <cell r="A9">
            <v>201</v>
          </cell>
          <cell r="B9" t="str">
            <v>Information Management Services - "Computers"</v>
          </cell>
          <cell r="C9">
            <v>20811</v>
          </cell>
          <cell r="D9">
            <v>959918</v>
          </cell>
          <cell r="E9">
            <v>1888371</v>
          </cell>
          <cell r="F9">
            <v>2436370</v>
          </cell>
          <cell r="G9">
            <v>3230793</v>
          </cell>
          <cell r="H9">
            <v>4038926</v>
          </cell>
          <cell r="I9">
            <v>4954540</v>
          </cell>
          <cell r="J9">
            <v>5099018</v>
          </cell>
          <cell r="K9">
            <v>5651444</v>
          </cell>
          <cell r="L9">
            <v>6157753</v>
          </cell>
          <cell r="M9">
            <v>6493470</v>
          </cell>
          <cell r="N9">
            <v>8826764</v>
          </cell>
        </row>
        <row r="10">
          <cell r="A10">
            <v>202</v>
          </cell>
          <cell r="B10" t="str">
            <v>Corporate Functions &amp; Services - "Office Equipment"</v>
          </cell>
          <cell r="C10">
            <v>0</v>
          </cell>
          <cell r="D10">
            <v>-2887</v>
          </cell>
          <cell r="E10">
            <v>57279</v>
          </cell>
          <cell r="F10">
            <v>74693</v>
          </cell>
          <cell r="G10">
            <v>74693</v>
          </cell>
          <cell r="H10">
            <v>88340</v>
          </cell>
          <cell r="I10">
            <v>28393</v>
          </cell>
          <cell r="J10">
            <v>28393</v>
          </cell>
          <cell r="K10">
            <v>28393</v>
          </cell>
          <cell r="L10">
            <v>300808</v>
          </cell>
          <cell r="M10">
            <v>157744</v>
          </cell>
          <cell r="N10">
            <v>787417</v>
          </cell>
        </row>
        <row r="11">
          <cell r="A11">
            <v>203</v>
          </cell>
          <cell r="B11" t="str">
            <v>Corporate Level Adjustments - MFA</v>
          </cell>
        </row>
        <row r="12">
          <cell r="A12">
            <v>204</v>
          </cell>
          <cell r="B12" t="str">
            <v xml:space="preserve">Corporate Level Adjustments - Major </v>
          </cell>
        </row>
        <row r="13">
          <cell r="B13" t="str">
            <v>HOI - Hydro One Inc. Allocations</v>
          </cell>
        </row>
        <row r="14">
          <cell r="A14">
            <v>205</v>
          </cell>
          <cell r="B14" t="str">
            <v>Allocations to other Subs: (209+210+211+213)</v>
          </cell>
          <cell r="C14">
            <v>-358770</v>
          </cell>
          <cell r="D14">
            <v>-717540</v>
          </cell>
          <cell r="E14">
            <v>-1076310</v>
          </cell>
          <cell r="F14">
            <v>-1455184</v>
          </cell>
          <cell r="G14">
            <v>-1793850</v>
          </cell>
          <cell r="H14">
            <v>-2192828</v>
          </cell>
          <cell r="I14">
            <v>-2511390</v>
          </cell>
          <cell r="J14">
            <v>-2870160</v>
          </cell>
          <cell r="K14">
            <v>-3289242</v>
          </cell>
          <cell r="L14">
            <v>-3587700</v>
          </cell>
          <cell r="M14">
            <v>-3946470</v>
          </cell>
          <cell r="N14">
            <v>-4385656</v>
          </cell>
        </row>
        <row r="15">
          <cell r="A15">
            <v>206</v>
          </cell>
          <cell r="B15" t="str">
            <v>Allocation from HONI CFS (212)</v>
          </cell>
          <cell r="C15">
            <v>107783</v>
          </cell>
          <cell r="D15">
            <v>215566</v>
          </cell>
          <cell r="E15">
            <v>323349</v>
          </cell>
          <cell r="F15">
            <v>431132</v>
          </cell>
          <cell r="G15">
            <v>538915</v>
          </cell>
          <cell r="H15">
            <v>646698</v>
          </cell>
          <cell r="I15">
            <v>754481</v>
          </cell>
          <cell r="J15">
            <v>862264</v>
          </cell>
          <cell r="K15">
            <v>970047</v>
          </cell>
          <cell r="L15">
            <v>1077830</v>
          </cell>
          <cell r="M15">
            <v>1185613</v>
          </cell>
          <cell r="N15">
            <v>1293396</v>
          </cell>
        </row>
        <row r="16">
          <cell r="A16">
            <v>207</v>
          </cell>
          <cell r="B16" t="str">
            <v>Unassigned HOI (GL # 59)</v>
          </cell>
          <cell r="C16">
            <v>512</v>
          </cell>
          <cell r="D16">
            <v>1094</v>
          </cell>
          <cell r="E16">
            <v>1990</v>
          </cell>
          <cell r="F16">
            <v>2116</v>
          </cell>
          <cell r="G16">
            <v>2116</v>
          </cell>
          <cell r="H16">
            <v>2166</v>
          </cell>
          <cell r="I16">
            <v>2268</v>
          </cell>
          <cell r="J16">
            <v>2423</v>
          </cell>
          <cell r="K16">
            <v>2423</v>
          </cell>
          <cell r="L16">
            <v>2423</v>
          </cell>
          <cell r="M16">
            <v>2423</v>
          </cell>
          <cell r="N16">
            <v>2715</v>
          </cell>
        </row>
        <row r="17">
          <cell r="A17">
            <v>208</v>
          </cell>
          <cell r="B17" t="str">
            <v>Other</v>
          </cell>
          <cell r="C17">
            <v>-6729</v>
          </cell>
          <cell r="D17">
            <v>-13266</v>
          </cell>
          <cell r="E17">
            <v>-570434</v>
          </cell>
          <cell r="F17">
            <v>-567044</v>
          </cell>
          <cell r="G17">
            <v>-580240</v>
          </cell>
          <cell r="H17">
            <v>-557463</v>
          </cell>
          <cell r="I17">
            <v>-490488</v>
          </cell>
          <cell r="J17">
            <v>108817</v>
          </cell>
          <cell r="K17">
            <v>-736311</v>
          </cell>
          <cell r="L17">
            <v>-855904</v>
          </cell>
          <cell r="M17">
            <v>-855568</v>
          </cell>
          <cell r="N17">
            <v>-1133674</v>
          </cell>
        </row>
        <row r="18">
          <cell r="B18" t="str">
            <v>HOI Allocations and Adjustment (GL #35)</v>
          </cell>
          <cell r="C18">
            <v>-257716</v>
          </cell>
          <cell r="D18">
            <v>-515240</v>
          </cell>
          <cell r="E18">
            <v>-1323395</v>
          </cell>
          <cell r="F18">
            <v>-1591096</v>
          </cell>
          <cell r="G18">
            <v>-1835175</v>
          </cell>
          <cell r="H18">
            <v>-2103593</v>
          </cell>
          <cell r="I18">
            <v>-2247397</v>
          </cell>
          <cell r="J18">
            <v>-1899079</v>
          </cell>
          <cell r="K18">
            <v>-3055506</v>
          </cell>
          <cell r="L18">
            <v>-3365774</v>
          </cell>
          <cell r="M18">
            <v>-3616425</v>
          </cell>
          <cell r="N18">
            <v>-4225934</v>
          </cell>
        </row>
        <row r="19">
          <cell r="A19">
            <v>215</v>
          </cell>
          <cell r="B19" t="str">
            <v>LBSS Revenue</v>
          </cell>
          <cell r="C19">
            <v>881669</v>
          </cell>
          <cell r="D19">
            <v>2288217</v>
          </cell>
          <cell r="E19">
            <v>3055184</v>
          </cell>
          <cell r="F19">
            <v>3899789</v>
          </cell>
          <cell r="G19">
            <v>4716348</v>
          </cell>
          <cell r="H19">
            <v>6027260</v>
          </cell>
          <cell r="I19">
            <v>6781054</v>
          </cell>
          <cell r="J19">
            <v>7584050</v>
          </cell>
          <cell r="K19">
            <v>8952321</v>
          </cell>
          <cell r="L19">
            <v>10238397</v>
          </cell>
          <cell r="M19">
            <v>12442111</v>
          </cell>
          <cell r="N19">
            <v>13540929</v>
          </cell>
        </row>
        <row r="24">
          <cell r="B24" t="str">
            <v>Any additional rows required must be added above this line</v>
          </cell>
        </row>
        <row r="26">
          <cell r="B26" t="str">
            <v>Calculated Values</v>
          </cell>
        </row>
        <row r="27">
          <cell r="A27">
            <v>209</v>
          </cell>
          <cell r="B27" t="str">
            <v>HOI CF&amp;S to Remotes</v>
          </cell>
          <cell r="C27">
            <v>-745</v>
          </cell>
          <cell r="D27">
            <v>-1490</v>
          </cell>
          <cell r="E27">
            <v>-2235</v>
          </cell>
          <cell r="F27">
            <v>-2980</v>
          </cell>
          <cell r="G27">
            <v>-3725</v>
          </cell>
          <cell r="H27">
            <v>-4470</v>
          </cell>
          <cell r="I27">
            <v>-5215</v>
          </cell>
          <cell r="J27">
            <v>-5960</v>
          </cell>
          <cell r="K27">
            <v>-6705</v>
          </cell>
          <cell r="L27">
            <v>-7450</v>
          </cell>
          <cell r="M27">
            <v>-8195</v>
          </cell>
          <cell r="N27">
            <v>-8940</v>
          </cell>
        </row>
        <row r="28">
          <cell r="A28">
            <v>210</v>
          </cell>
          <cell r="B28" t="str">
            <v>HOI CF&amp;S toTelecom</v>
          </cell>
          <cell r="C28">
            <v>-2039</v>
          </cell>
          <cell r="D28">
            <v>-4078</v>
          </cell>
          <cell r="E28">
            <v>-6117</v>
          </cell>
          <cell r="F28">
            <v>-8156</v>
          </cell>
          <cell r="G28">
            <v>-10195</v>
          </cell>
          <cell r="H28">
            <v>-12234</v>
          </cell>
          <cell r="I28">
            <v>-14273</v>
          </cell>
          <cell r="J28">
            <v>-16312</v>
          </cell>
          <cell r="K28">
            <v>-18351</v>
          </cell>
          <cell r="L28">
            <v>-20390</v>
          </cell>
          <cell r="M28">
            <v>-22429</v>
          </cell>
          <cell r="N28">
            <v>-24468</v>
          </cell>
        </row>
        <row r="29">
          <cell r="A29">
            <v>211</v>
          </cell>
          <cell r="B29" t="str">
            <v>HOI to Networks</v>
          </cell>
          <cell r="C29">
            <v>-355986</v>
          </cell>
          <cell r="D29">
            <v>-711972</v>
          </cell>
          <cell r="E29">
            <v>-1067958</v>
          </cell>
          <cell r="F29">
            <v>-1423944</v>
          </cell>
          <cell r="G29">
            <v>-1779930</v>
          </cell>
          <cell r="H29">
            <v>-2135916</v>
          </cell>
          <cell r="I29">
            <v>-2491902</v>
          </cell>
          <cell r="J29">
            <v>-2847888</v>
          </cell>
          <cell r="K29">
            <v>-3203874</v>
          </cell>
          <cell r="L29">
            <v>-3559860</v>
          </cell>
          <cell r="M29">
            <v>-3915846</v>
          </cell>
          <cell r="N29">
            <v>-4271832</v>
          </cell>
        </row>
        <row r="30">
          <cell r="A30">
            <v>212</v>
          </cell>
          <cell r="B30" t="str">
            <v>Networks CF&amp;S to HOI</v>
          </cell>
          <cell r="C30">
            <v>107783</v>
          </cell>
          <cell r="D30">
            <v>215566</v>
          </cell>
          <cell r="E30">
            <v>323349</v>
          </cell>
          <cell r="F30">
            <v>431132</v>
          </cell>
          <cell r="G30">
            <v>538915</v>
          </cell>
          <cell r="H30">
            <v>646698</v>
          </cell>
          <cell r="I30">
            <v>754481</v>
          </cell>
          <cell r="J30">
            <v>862264</v>
          </cell>
          <cell r="K30">
            <v>970047</v>
          </cell>
          <cell r="L30">
            <v>1077830</v>
          </cell>
          <cell r="M30">
            <v>1185613</v>
          </cell>
          <cell r="N30">
            <v>1293396</v>
          </cell>
        </row>
        <row r="31">
          <cell r="A31">
            <v>213</v>
          </cell>
          <cell r="B31" t="str">
            <v>Summarized to Billing - Brampton</v>
          </cell>
          <cell r="C31">
            <v>0</v>
          </cell>
          <cell r="D31">
            <v>0</v>
          </cell>
          <cell r="F31">
            <v>-20104</v>
          </cell>
          <cell r="G31">
            <v>0</v>
          </cell>
          <cell r="H31">
            <v>-40208</v>
          </cell>
          <cell r="I31">
            <v>0</v>
          </cell>
          <cell r="J31">
            <v>0</v>
          </cell>
          <cell r="K31">
            <v>-60312</v>
          </cell>
          <cell r="L31">
            <v>0</v>
          </cell>
          <cell r="M31">
            <v>0</v>
          </cell>
          <cell r="N31">
            <v>-80416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04 Summary"/>
      <sheetName val="2004 12 Summ"/>
      <sheetName val="TimeSheets Participation"/>
      <sheetName val="Real Estate Focus 1b"/>
      <sheetName val="Real Estate Focus 1a"/>
      <sheetName val="TimeSheets By Activity"/>
      <sheetName val="Accumulator"/>
      <sheetName val="2006 Operating"/>
      <sheetName val="Operating &amp; Dispatch Hours"/>
      <sheetName val="Staff List Mar 5"/>
      <sheetName val="Tx Dx split Accumulation"/>
      <sheetName val="Tx Dx split Apr 3 - Apr 9"/>
      <sheetName val="daily summary Apr 3 - Apr 9"/>
      <sheetName val="Data Apr 3 - Apr 9"/>
      <sheetName val="Tx Dx split Mar 27 - Apr 2"/>
      <sheetName val="daily summary Mar 27 - Apr 2"/>
      <sheetName val="Data Mar 27 - Apr 2"/>
      <sheetName val="Tx Dx split Mar 20-Mar 26"/>
      <sheetName val="daily summary Mar 20-Mar 26"/>
      <sheetName val="Data Mar 20-Mar 26"/>
      <sheetName val="Tx Dx split Mar 13-Mar 19 2006"/>
      <sheetName val="daily summaryMar 13-Mar 19 2006"/>
      <sheetName val="Data  Mar 13-Mar 19 2006"/>
      <sheetName val="Tx Dx split Mar 6-12 2006"/>
      <sheetName val="daily summary Mar 6-12 2006"/>
      <sheetName val="Data Mar 6-12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B2" t="str">
            <v>Area</v>
          </cell>
          <cell r="C2" t="str">
            <v>Group</v>
          </cell>
        </row>
        <row r="3">
          <cell r="B3" t="str">
            <v>AM - Business Integration</v>
          </cell>
          <cell r="C3" t="str">
            <v>Asset Management</v>
          </cell>
        </row>
        <row r="4">
          <cell r="B4" t="str">
            <v>AM - Distribution Bus Devel</v>
          </cell>
          <cell r="C4" t="str">
            <v>Asset Management</v>
          </cell>
        </row>
        <row r="5">
          <cell r="B5" t="str">
            <v>AM - Facilities &amp; Real Estate</v>
          </cell>
          <cell r="C5" t="str">
            <v>Asset Management</v>
          </cell>
        </row>
        <row r="6">
          <cell r="B6" t="str">
            <v>AM - Strategy &amp; Conservation</v>
          </cell>
          <cell r="C6" t="str">
            <v>Asset Management</v>
          </cell>
        </row>
        <row r="7">
          <cell r="B7" t="str">
            <v>AM - System Investment</v>
          </cell>
          <cell r="C7" t="str">
            <v>Asset Management</v>
          </cell>
        </row>
        <row r="8">
          <cell r="B8" t="str">
            <v>AM - Work Program Opt</v>
          </cell>
          <cell r="C8" t="str">
            <v>Asset Management</v>
          </cell>
        </row>
        <row r="9">
          <cell r="B9" t="str">
            <v>AM Business Transformation</v>
          </cell>
          <cell r="C9" t="str">
            <v>Asset Management</v>
          </cell>
        </row>
        <row r="10">
          <cell r="B10" t="str">
            <v>CO - Customer Care</v>
          </cell>
          <cell r="C10" t="str">
            <v>Customer Care</v>
          </cell>
        </row>
        <row r="11">
          <cell r="B11" t="str">
            <v>E&amp;CS - INRGI CT ADM</v>
          </cell>
          <cell r="C11" t="str">
            <v>Asset Management</v>
          </cell>
        </row>
        <row r="12">
          <cell r="B12" t="str">
            <v>GO - Customer Business Relations</v>
          </cell>
          <cell r="C12" t="str">
            <v>Asset Management</v>
          </cell>
        </row>
        <row r="13">
          <cell r="B13" t="str">
            <v>GO - Dispatch</v>
          </cell>
          <cell r="C13" t="str">
            <v>OPERATING</v>
          </cell>
        </row>
        <row r="14">
          <cell r="B14" t="str">
            <v>GO - Grid</v>
          </cell>
          <cell r="C14" t="str">
            <v>OPERATING</v>
          </cell>
        </row>
        <row r="15">
          <cell r="B15" t="str">
            <v>GO - OPERATING</v>
          </cell>
          <cell r="C15" t="str">
            <v>OPERATING</v>
          </cell>
        </row>
        <row r="16">
          <cell r="B16" t="str">
            <v>GO - Operating Mgr</v>
          </cell>
          <cell r="C16" t="str">
            <v>OPERATING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 - do not use"/>
      <sheetName val="Page #1"/>
      <sheetName val="Page #2 - old"/>
      <sheetName val="Page #2"/>
      <sheetName val="3 H1 Continuity"/>
      <sheetName val="4 Tx Continuity"/>
      <sheetName val="5 Dx Continuity"/>
      <sheetName val="6 Other_Continuity"/>
      <sheetName val="7 Def_Del_After_Dormant"/>
      <sheetName val="8 Reconciliation"/>
      <sheetName val="FA-022_Capex Report"/>
      <sheetName val="10 IS_Adds"/>
      <sheetName val="CIP_IS vs Budget"/>
      <sheetName val="2009 BUDGET mth and ytd"/>
      <sheetName val="2009BUDGET mth and ytd TX1"/>
      <sheetName val="2009 actual consolid"/>
      <sheetName val="2009 actual TXDX"/>
      <sheetName val="2009 actual Other"/>
      <sheetName val="2008 FA GRP CONTNUITY-not used"/>
      <sheetName val="2008 TXDX FA CONTNUITY-notused"/>
      <sheetName val="Depn details mgmt rpt-not used "/>
      <sheetName val="2. Inputs"/>
      <sheetName val="Module1"/>
      <sheetName val="Module4"/>
      <sheetName val="Module5"/>
      <sheetName val="Module6"/>
      <sheetName val="Module7"/>
      <sheetName val="Module9"/>
      <sheetName val="Module10"/>
      <sheetName val="Module2"/>
      <sheetName val="Module3"/>
      <sheetName val="Module8"/>
      <sheetName val="Module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Work-based Template"/>
      <sheetName val="Resource Over Time Template"/>
      <sheetName val="Hydro One Resource Estimates"/>
      <sheetName val="Lookups"/>
      <sheetName val="Rates"/>
    </sheetNames>
    <sheetDataSet>
      <sheetData sheetId="0"/>
      <sheetData sheetId="1"/>
      <sheetData sheetId="2"/>
      <sheetData sheetId="3" refreshError="1">
        <row r="24">
          <cell r="E24" t="str">
            <v>Hydro One</v>
          </cell>
        </row>
      </sheetData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p"/>
      <sheetName val="Grab"/>
      <sheetName val="2009"/>
      <sheetName val="2008"/>
      <sheetName val="2009 Budget"/>
      <sheetName val="Data Capture"/>
      <sheetName val="PPSR Layout"/>
      <sheetName val="PPSR YOY Table"/>
      <sheetName val="Quarter-End MD&amp;A presentation"/>
      <sheetName val="Customer Ops"/>
      <sheetName val="Grid Ops"/>
      <sheetName val="E&amp;CS"/>
    </sheetNames>
    <sheetDataSet>
      <sheetData sheetId="0" refreshError="1">
        <row r="11">
          <cell r="D11">
            <v>383.25445896789239</v>
          </cell>
        </row>
        <row r="12">
          <cell r="D12">
            <v>11</v>
          </cell>
        </row>
        <row r="13">
          <cell r="C13" t="str">
            <v>Bundle</v>
          </cell>
          <cell r="D13" t="str">
            <v>Oct</v>
          </cell>
        </row>
        <row r="16">
          <cell r="C16" t="str">
            <v>205-TML01</v>
          </cell>
          <cell r="D16">
            <v>1.85993344</v>
          </cell>
        </row>
        <row r="17">
          <cell r="C17" t="str">
            <v>205-TML02</v>
          </cell>
          <cell r="D17">
            <v>2.5648309399999998</v>
          </cell>
        </row>
        <row r="18">
          <cell r="C18" t="str">
            <v>205-TML10</v>
          </cell>
          <cell r="D18">
            <v>5.0293583499999999</v>
          </cell>
        </row>
        <row r="19">
          <cell r="C19" t="str">
            <v>205-TML11</v>
          </cell>
          <cell r="D19">
            <v>4.1072072500000001</v>
          </cell>
        </row>
        <row r="20">
          <cell r="C20" t="str">
            <v>205-TML12</v>
          </cell>
          <cell r="D20">
            <v>4.3120325399999997</v>
          </cell>
        </row>
        <row r="21">
          <cell r="C21" t="str">
            <v>205-TML13</v>
          </cell>
          <cell r="D21">
            <v>1.5314006599999999</v>
          </cell>
        </row>
        <row r="22">
          <cell r="C22" t="str">
            <v>205-TMOther</v>
          </cell>
        </row>
        <row r="23">
          <cell r="C23" t="str">
            <v>LTMUR</v>
          </cell>
        </row>
        <row r="24">
          <cell r="C24" t="str">
            <v>TM-SP209</v>
          </cell>
          <cell r="D24">
            <v>0.81226071</v>
          </cell>
        </row>
        <row r="25">
          <cell r="C25" t="str">
            <v>202-T501002</v>
          </cell>
          <cell r="D25">
            <v>0.40659399000000002</v>
          </cell>
        </row>
        <row r="26">
          <cell r="C26" t="str">
            <v>202-T502002</v>
          </cell>
          <cell r="D26">
            <v>1.1895670000000001E-2</v>
          </cell>
        </row>
        <row r="27">
          <cell r="C27" t="str">
            <v>202-T503003</v>
          </cell>
        </row>
        <row r="28">
          <cell r="C28" t="str">
            <v>202-TMOther</v>
          </cell>
        </row>
        <row r="29">
          <cell r="C29" t="str">
            <v>204-TMF01</v>
          </cell>
          <cell r="D29">
            <v>15.824977069999992</v>
          </cell>
        </row>
        <row r="30">
          <cell r="C30" t="str">
            <v>204-TMF02</v>
          </cell>
          <cell r="D30">
            <v>3.4916885199999999</v>
          </cell>
        </row>
        <row r="31">
          <cell r="C31" t="str">
            <v>204-TMF03</v>
          </cell>
          <cell r="D31">
            <v>3.0870177999999999</v>
          </cell>
        </row>
        <row r="32">
          <cell r="C32" t="str">
            <v>204-TMOther</v>
          </cell>
        </row>
        <row r="33">
          <cell r="C33" t="str">
            <v>FTMUR</v>
          </cell>
        </row>
        <row r="34">
          <cell r="C34" t="str">
            <v>206-PEPM</v>
          </cell>
          <cell r="D34">
            <v>18.699148589999997</v>
          </cell>
        </row>
        <row r="35">
          <cell r="C35" t="str">
            <v>206-PCPM</v>
          </cell>
          <cell r="D35">
            <v>6.0868713099999994</v>
          </cell>
        </row>
        <row r="36">
          <cell r="C36" t="str">
            <v>206-APM</v>
          </cell>
          <cell r="D36">
            <v>4.5887658299999998</v>
          </cell>
        </row>
        <row r="37">
          <cell r="C37" t="str">
            <v>206-MPM</v>
          </cell>
          <cell r="D37">
            <v>0.60663897</v>
          </cell>
        </row>
        <row r="38">
          <cell r="C38" t="str">
            <v>206-IPM</v>
          </cell>
          <cell r="D38">
            <v>3.2249815800000001</v>
          </cell>
        </row>
        <row r="39">
          <cell r="C39" t="str">
            <v>206-EPM</v>
          </cell>
          <cell r="D39">
            <v>1.10945921</v>
          </cell>
        </row>
        <row r="40">
          <cell r="C40" t="str">
            <v>206-TPM</v>
          </cell>
          <cell r="D40">
            <v>1.86046424</v>
          </cell>
        </row>
        <row r="41">
          <cell r="C41" t="str">
            <v>206-HVP</v>
          </cell>
          <cell r="D41">
            <v>1.31319772</v>
          </cell>
        </row>
        <row r="42">
          <cell r="C42" t="str">
            <v>206-ROWPM</v>
          </cell>
          <cell r="D42">
            <v>1.7647154700000001</v>
          </cell>
        </row>
        <row r="43">
          <cell r="C43" t="str">
            <v>206-TMPP</v>
          </cell>
          <cell r="D43">
            <v>13.569040360000006</v>
          </cell>
        </row>
        <row r="44">
          <cell r="C44" t="str">
            <v>206-GMPP</v>
          </cell>
          <cell r="D44">
            <v>1.05576983</v>
          </cell>
        </row>
        <row r="45">
          <cell r="C45" t="str">
            <v>206-BMPP</v>
          </cell>
          <cell r="D45">
            <v>0.31176077000000002</v>
          </cell>
        </row>
        <row r="46">
          <cell r="C46" t="str">
            <v>206-OPP</v>
          </cell>
          <cell r="D46">
            <v>0.4163326</v>
          </cell>
        </row>
        <row r="47">
          <cell r="C47" t="str">
            <v>206-OPM</v>
          </cell>
          <cell r="D47">
            <v>2.9489624300000004</v>
          </cell>
        </row>
        <row r="48">
          <cell r="C48" t="str">
            <v>206-PECPM</v>
          </cell>
          <cell r="D48">
            <v>10.692892440000007</v>
          </cell>
        </row>
        <row r="49">
          <cell r="C49" t="str">
            <v>206-PCCPM</v>
          </cell>
          <cell r="D49">
            <v>1.71336259</v>
          </cell>
        </row>
        <row r="50">
          <cell r="C50" t="str">
            <v>206-ACPM</v>
          </cell>
          <cell r="D50">
            <v>1.6300155199999999</v>
          </cell>
        </row>
        <row r="51">
          <cell r="C51" t="str">
            <v>206-ICPM</v>
          </cell>
          <cell r="D51">
            <v>2.9084988799999998</v>
          </cell>
        </row>
        <row r="52">
          <cell r="C52" t="str">
            <v>206-TCPM</v>
          </cell>
          <cell r="D52">
            <v>0.57811281999999997</v>
          </cell>
        </row>
        <row r="53">
          <cell r="C53" t="str">
            <v>206-HVCPM</v>
          </cell>
          <cell r="D53">
            <v>1.4771625800000001</v>
          </cell>
        </row>
        <row r="54">
          <cell r="C54" t="str">
            <v>206-EMPP</v>
          </cell>
          <cell r="D54">
            <v>2.2282380000000001E-2</v>
          </cell>
        </row>
        <row r="55">
          <cell r="C55" t="str">
            <v>206-PECDM</v>
          </cell>
          <cell r="D55">
            <v>11.783996229999991</v>
          </cell>
        </row>
        <row r="56">
          <cell r="C56" t="str">
            <v>206-PCCDM</v>
          </cell>
          <cell r="D56">
            <v>2.9155933799999998</v>
          </cell>
        </row>
        <row r="57">
          <cell r="C57" t="str">
            <v>206-ACDM</v>
          </cell>
          <cell r="D57">
            <v>1.8211157099999999</v>
          </cell>
        </row>
        <row r="58">
          <cell r="C58" t="str">
            <v>206-MOM</v>
          </cell>
          <cell r="D58">
            <v>1.20840971</v>
          </cell>
        </row>
        <row r="59">
          <cell r="C59" t="str">
            <v>206-MCDM</v>
          </cell>
          <cell r="D59">
            <v>0.37847154</v>
          </cell>
        </row>
        <row r="60">
          <cell r="C60" t="str">
            <v>206-ICDM</v>
          </cell>
          <cell r="D60">
            <v>1.1548704999999999</v>
          </cell>
        </row>
        <row r="61">
          <cell r="C61" t="str">
            <v>206-ECDM</v>
          </cell>
          <cell r="D61">
            <v>-1.9622957299999999</v>
          </cell>
        </row>
        <row r="62">
          <cell r="C62" t="str">
            <v>206-TCDM</v>
          </cell>
          <cell r="D62">
            <v>1.66494542</v>
          </cell>
        </row>
        <row r="63">
          <cell r="C63" t="str">
            <v>206-HVCDM</v>
          </cell>
          <cell r="D63">
            <v>0.71043531999999998</v>
          </cell>
        </row>
        <row r="64">
          <cell r="C64" t="str">
            <v>206-ROWOM</v>
          </cell>
          <cell r="D64">
            <v>0.78324017000000001</v>
          </cell>
        </row>
        <row r="65">
          <cell r="C65" t="str">
            <v>206-TMDP</v>
          </cell>
          <cell r="D65">
            <v>3.4107949999999998E-2</v>
          </cell>
        </row>
        <row r="66">
          <cell r="C66" t="str">
            <v>206-OPO</v>
          </cell>
          <cell r="D66">
            <v>4.73855776</v>
          </cell>
        </row>
        <row r="67">
          <cell r="C67" t="str">
            <v>206-OM</v>
          </cell>
          <cell r="D67">
            <v>9.8511671499999913</v>
          </cell>
        </row>
        <row r="68">
          <cell r="C68" t="str">
            <v>206-TMOther</v>
          </cell>
          <cell r="D68">
            <v>0.24371832000000002</v>
          </cell>
        </row>
        <row r="69">
          <cell r="C69" t="str">
            <v>STMUR</v>
          </cell>
        </row>
        <row r="70">
          <cell r="C70" t="str">
            <v>203-TCADD</v>
          </cell>
          <cell r="D70">
            <v>1.57994254</v>
          </cell>
        </row>
        <row r="71">
          <cell r="C71" t="str">
            <v>203-STNCV</v>
          </cell>
        </row>
        <row r="72">
          <cell r="C72" t="str">
            <v>203-TXLAR</v>
          </cell>
          <cell r="D72">
            <v>1.8601458799999999</v>
          </cell>
        </row>
        <row r="73">
          <cell r="C73" t="str">
            <v>203-TPCB</v>
          </cell>
          <cell r="D73">
            <v>2.3934268400000001</v>
          </cell>
        </row>
        <row r="74">
          <cell r="C74" t="str">
            <v>203-TSTNDS</v>
          </cell>
          <cell r="D74">
            <v>7.4023288200000001</v>
          </cell>
        </row>
        <row r="75">
          <cell r="C75" t="str">
            <v>203-TDRW</v>
          </cell>
          <cell r="D75">
            <v>1.48564757</v>
          </cell>
        </row>
        <row r="76">
          <cell r="C76" t="str">
            <v>203-TREC</v>
          </cell>
          <cell r="D76">
            <v>2.4923992200000002</v>
          </cell>
        </row>
        <row r="77">
          <cell r="C77" t="str">
            <v>203-TTECH_SP</v>
          </cell>
          <cell r="D77">
            <v>3.9973987200000001</v>
          </cell>
        </row>
        <row r="78">
          <cell r="C78" t="str">
            <v>203-TR&amp;D</v>
          </cell>
          <cell r="D78">
            <v>0.33506954999999999</v>
          </cell>
        </row>
        <row r="79">
          <cell r="C79" t="str">
            <v>203-UGPLN</v>
          </cell>
        </row>
        <row r="80">
          <cell r="C80" t="str">
            <v>203-TEMGRS</v>
          </cell>
          <cell r="D80">
            <v>0.42109566999999998</v>
          </cell>
        </row>
        <row r="81">
          <cell r="C81" t="str">
            <v>203-TINFMTCE</v>
          </cell>
          <cell r="D81">
            <v>0.40542903999999996</v>
          </cell>
        </row>
        <row r="82">
          <cell r="C82" t="str">
            <v>203-TMO</v>
          </cell>
          <cell r="D82">
            <v>3.4115507200000001</v>
          </cell>
        </row>
        <row r="83">
          <cell r="C83" t="str">
            <v>203-TMOther</v>
          </cell>
          <cell r="D83">
            <v>2.3016999999999999E-2</v>
          </cell>
        </row>
        <row r="84">
          <cell r="C84" t="str">
            <v>ETMUR</v>
          </cell>
        </row>
        <row r="85">
          <cell r="C85" t="str">
            <v>213-TM1XX</v>
          </cell>
          <cell r="D85">
            <v>16.113156019999998</v>
          </cell>
        </row>
        <row r="86">
          <cell r="C86" t="str">
            <v>213-TM2XX</v>
          </cell>
          <cell r="D86">
            <v>5.0201871599999999</v>
          </cell>
        </row>
        <row r="87">
          <cell r="C87" t="str">
            <v>213-TM3XX</v>
          </cell>
        </row>
        <row r="88">
          <cell r="C88" t="str">
            <v>213-TM4XX</v>
          </cell>
        </row>
        <row r="89">
          <cell r="C89" t="str">
            <v>213-TMOther</v>
          </cell>
        </row>
        <row r="90">
          <cell r="C90" t="str">
            <v>214-TM1XX</v>
          </cell>
        </row>
        <row r="91">
          <cell r="C91" t="str">
            <v>214-TM2XX</v>
          </cell>
        </row>
        <row r="92">
          <cell r="C92" t="str">
            <v>214-TM3XX</v>
          </cell>
        </row>
        <row r="93">
          <cell r="C93" t="str">
            <v>214-TM4XX</v>
          </cell>
        </row>
        <row r="94">
          <cell r="C94" t="str">
            <v>214-TMOther</v>
          </cell>
        </row>
        <row r="95">
          <cell r="C95" t="str">
            <v>216-TM1XX</v>
          </cell>
        </row>
        <row r="96">
          <cell r="C96" t="str">
            <v>216-TM2XX</v>
          </cell>
        </row>
        <row r="97">
          <cell r="C97" t="str">
            <v>216-TM3XX</v>
          </cell>
        </row>
        <row r="98">
          <cell r="C98" t="str">
            <v>216-TM4XX</v>
          </cell>
        </row>
        <row r="99">
          <cell r="C99" t="str">
            <v>216-TMOther</v>
          </cell>
        </row>
        <row r="100">
          <cell r="C100" t="str">
            <v>TM-SP220</v>
          </cell>
        </row>
        <row r="101">
          <cell r="C101" t="str">
            <v>TM-SP222</v>
          </cell>
        </row>
        <row r="102">
          <cell r="C102" t="str">
            <v>TM-SP223</v>
          </cell>
          <cell r="D102">
            <v>2.7539999999999999E-2</v>
          </cell>
        </row>
        <row r="103">
          <cell r="C103" t="str">
            <v>TM-SP224</v>
          </cell>
        </row>
        <row r="104">
          <cell r="C104" t="str">
            <v>TM-SP225</v>
          </cell>
        </row>
        <row r="105">
          <cell r="C105" t="str">
            <v>TM-SP215</v>
          </cell>
          <cell r="D105">
            <v>15.83123348000006</v>
          </cell>
        </row>
        <row r="106">
          <cell r="C106" t="str">
            <v>TM-SP212</v>
          </cell>
          <cell r="D106">
            <v>-2.6077032200255701E-15</v>
          </cell>
        </row>
        <row r="107">
          <cell r="C107" t="str">
            <v>TM-SP211/7</v>
          </cell>
          <cell r="D107">
            <v>9.1476921699999991</v>
          </cell>
        </row>
        <row r="114">
          <cell r="C114" t="str">
            <v>15302</v>
          </cell>
        </row>
        <row r="115">
          <cell r="C115" t="str">
            <v>80025</v>
          </cell>
          <cell r="D115">
            <v>-0.70399999999999996</v>
          </cell>
        </row>
        <row r="116">
          <cell r="C116" t="str">
            <v>80029</v>
          </cell>
          <cell r="D116">
            <v>-4.3624999999999998</v>
          </cell>
        </row>
        <row r="117">
          <cell r="C117" t="str">
            <v>80032</v>
          </cell>
          <cell r="D117">
            <v>-0.60311372210759107</v>
          </cell>
        </row>
        <row r="118">
          <cell r="C118" t="str">
            <v>80046</v>
          </cell>
          <cell r="D118">
            <v>24.41278513</v>
          </cell>
        </row>
        <row r="119">
          <cell r="C119" t="str">
            <v>80047</v>
          </cell>
        </row>
        <row r="120">
          <cell r="C120" t="str">
            <v>80054</v>
          </cell>
          <cell r="D120">
            <v>-4.0522008700000001</v>
          </cell>
        </row>
        <row r="121">
          <cell r="C121" t="str">
            <v>80069</v>
          </cell>
          <cell r="D121">
            <v>0.76603052000000005</v>
          </cell>
        </row>
        <row r="122">
          <cell r="C122" t="str">
            <v>80079</v>
          </cell>
        </row>
        <row r="123">
          <cell r="C123" t="str">
            <v>Plug-TM</v>
          </cell>
        </row>
        <row r="124">
          <cell r="C124" t="str">
            <v>IPSPC</v>
          </cell>
          <cell r="D124">
            <v>-1.1447773800000001</v>
          </cell>
        </row>
        <row r="125">
          <cell r="C125" t="str">
            <v>TMErrors</v>
          </cell>
          <cell r="D125">
            <v>-4.1699999999999999E-6</v>
          </cell>
        </row>
        <row r="126">
          <cell r="C126" t="str">
            <v>TMOther</v>
          </cell>
          <cell r="D126">
            <v>-4.1699999999999999E-6</v>
          </cell>
        </row>
        <row r="130">
          <cell r="C130" t="str">
            <v>PC-9001</v>
          </cell>
          <cell r="D130">
            <v>-2.1562540400000003</v>
          </cell>
        </row>
        <row r="131">
          <cell r="C131" t="str">
            <v>PC-9002</v>
          </cell>
          <cell r="D131">
            <v>2.04803099</v>
          </cell>
        </row>
        <row r="132">
          <cell r="C132" t="str">
            <v>PC-9003</v>
          </cell>
          <cell r="D132">
            <v>7.5019452499999977</v>
          </cell>
        </row>
        <row r="133">
          <cell r="C133" t="str">
            <v>PC-9004</v>
          </cell>
          <cell r="D133">
            <v>2.6592133600000003</v>
          </cell>
        </row>
        <row r="134">
          <cell r="C134" t="str">
            <v>PC-9005</v>
          </cell>
          <cell r="D134">
            <v>8.6554751799999998</v>
          </cell>
        </row>
        <row r="135">
          <cell r="C135" t="str">
            <v>PC-9006</v>
          </cell>
          <cell r="D135">
            <v>47.219847639999998</v>
          </cell>
        </row>
        <row r="136">
          <cell r="C136" t="str">
            <v>PC-9007</v>
          </cell>
          <cell r="D136">
            <v>18.269332640000002</v>
          </cell>
        </row>
        <row r="137">
          <cell r="C137" t="str">
            <v>PC-9008</v>
          </cell>
          <cell r="D137">
            <v>3.2964064400000002</v>
          </cell>
        </row>
        <row r="138">
          <cell r="C138" t="str">
            <v>PC-9009</v>
          </cell>
          <cell r="D138">
            <v>0.27165811000000001</v>
          </cell>
        </row>
        <row r="139">
          <cell r="C139" t="str">
            <v>PC-9010</v>
          </cell>
          <cell r="D139">
            <v>3.8905302600000002</v>
          </cell>
        </row>
        <row r="140">
          <cell r="C140" t="str">
            <v>PC-9011</v>
          </cell>
          <cell r="D140">
            <v>27.662320269999999</v>
          </cell>
        </row>
        <row r="141">
          <cell r="C141" t="str">
            <v>PC-9012</v>
          </cell>
          <cell r="D141">
            <v>-1.7272362700000001</v>
          </cell>
        </row>
        <row r="142">
          <cell r="C142" t="str">
            <v>PC-9013</v>
          </cell>
          <cell r="D142">
            <v>3.9903381700000002</v>
          </cell>
        </row>
        <row r="143">
          <cell r="C143" t="str">
            <v>PC-9014</v>
          </cell>
          <cell r="D143">
            <v>1.9793614800000001</v>
          </cell>
        </row>
        <row r="144">
          <cell r="C144" t="str">
            <v>PC-9015</v>
          </cell>
          <cell r="D144">
            <v>1.1092018399999999</v>
          </cell>
        </row>
        <row r="145">
          <cell r="C145" t="str">
            <v>PC-9016</v>
          </cell>
          <cell r="D145">
            <v>24.120473619999999</v>
          </cell>
        </row>
        <row r="146">
          <cell r="C146" t="str">
            <v>TOHR</v>
          </cell>
          <cell r="D146">
            <v>-78.711477290000005</v>
          </cell>
        </row>
        <row r="147">
          <cell r="C147" t="str">
            <v>TM-COS</v>
          </cell>
          <cell r="D147">
            <v>12.07442625</v>
          </cell>
        </row>
        <row r="148">
          <cell r="C148" t="str">
            <v>TPTR</v>
          </cell>
          <cell r="D148">
            <v>60.141136990000007</v>
          </cell>
        </row>
        <row r="157">
          <cell r="D157">
            <v>469.05221429169012</v>
          </cell>
        </row>
        <row r="158">
          <cell r="D158">
            <v>11</v>
          </cell>
        </row>
        <row r="159">
          <cell r="C159" t="str">
            <v>Bundle</v>
          </cell>
          <cell r="D159" t="str">
            <v>Oct</v>
          </cell>
        </row>
        <row r="162">
          <cell r="C162" t="str">
            <v>205-DML01</v>
          </cell>
          <cell r="D162">
            <v>50.524875810000005</v>
          </cell>
        </row>
        <row r="163">
          <cell r="C163" t="str">
            <v>205-DML02</v>
          </cell>
          <cell r="D163">
            <v>7.8518686500000001</v>
          </cell>
        </row>
        <row r="164">
          <cell r="C164" t="str">
            <v>205-DML03</v>
          </cell>
          <cell r="D164">
            <v>13.250017889999995</v>
          </cell>
        </row>
        <row r="165">
          <cell r="C165" t="str">
            <v>205-DML04</v>
          </cell>
          <cell r="D165">
            <v>9.365149259999999</v>
          </cell>
        </row>
        <row r="166">
          <cell r="C166" t="str">
            <v>205-DML05</v>
          </cell>
          <cell r="D166">
            <v>8.8661558999999972</v>
          </cell>
        </row>
        <row r="167">
          <cell r="C167" t="str">
            <v>205-DML09</v>
          </cell>
          <cell r="D167">
            <v>16.778808189999985</v>
          </cell>
        </row>
        <row r="168">
          <cell r="C168" t="str">
            <v>205-DML10</v>
          </cell>
          <cell r="D168">
            <v>15.175447459999997</v>
          </cell>
        </row>
        <row r="169">
          <cell r="C169" t="str">
            <v>205-DML11</v>
          </cell>
          <cell r="D169">
            <v>3.5893043599999999</v>
          </cell>
        </row>
        <row r="170">
          <cell r="C170" t="str">
            <v>205-DML12</v>
          </cell>
          <cell r="D170">
            <v>5.1725352899999999</v>
          </cell>
        </row>
        <row r="171">
          <cell r="C171" t="str">
            <v>205-DML13</v>
          </cell>
          <cell r="D171">
            <v>11.24342746000001</v>
          </cell>
        </row>
        <row r="172">
          <cell r="C172" t="str">
            <v>205-DML19</v>
          </cell>
          <cell r="D172">
            <v>12.761825490000001</v>
          </cell>
        </row>
        <row r="173">
          <cell r="C173" t="str">
            <v>205-DMOther</v>
          </cell>
          <cell r="D173">
            <v>2.4000000000000001E-5</v>
          </cell>
        </row>
        <row r="174">
          <cell r="C174" t="str">
            <v>LDMUR</v>
          </cell>
        </row>
        <row r="175">
          <cell r="C175" t="str">
            <v>DM-SP209</v>
          </cell>
          <cell r="D175">
            <v>0.60447015000000004</v>
          </cell>
        </row>
        <row r="176">
          <cell r="C176" t="str">
            <v>204-DMF01</v>
          </cell>
          <cell r="D176">
            <v>26.205914330000006</v>
          </cell>
        </row>
        <row r="177">
          <cell r="C177" t="str">
            <v>204-DMF02</v>
          </cell>
          <cell r="D177">
            <v>65.615629430000013</v>
          </cell>
        </row>
        <row r="178">
          <cell r="C178" t="str">
            <v>204-DMF03</v>
          </cell>
          <cell r="D178">
            <v>6.9790619599999983</v>
          </cell>
        </row>
        <row r="179">
          <cell r="C179" t="str">
            <v>204-DMF04</v>
          </cell>
          <cell r="D179">
            <v>9.8436204299999979</v>
          </cell>
        </row>
        <row r="180">
          <cell r="C180" t="str">
            <v>204-DMOther</v>
          </cell>
        </row>
        <row r="181">
          <cell r="C181" t="str">
            <v>FDMUR</v>
          </cell>
        </row>
        <row r="182">
          <cell r="C182" t="str">
            <v>202-D500001</v>
          </cell>
          <cell r="D182">
            <v>34.164830749999993</v>
          </cell>
        </row>
        <row r="183">
          <cell r="C183" t="str">
            <v>202-D500005</v>
          </cell>
          <cell r="D183">
            <v>0.37112009999999995</v>
          </cell>
        </row>
        <row r="184">
          <cell r="C184" t="str">
            <v>202-D501002</v>
          </cell>
          <cell r="D184">
            <v>2.2347877500000002</v>
          </cell>
        </row>
        <row r="185">
          <cell r="C185" t="str">
            <v>202-D502003</v>
          </cell>
          <cell r="D185">
            <v>1.80675761</v>
          </cell>
        </row>
        <row r="186">
          <cell r="C186" t="str">
            <v>202-D502004</v>
          </cell>
          <cell r="D186">
            <v>0.51541714999999999</v>
          </cell>
        </row>
        <row r="187">
          <cell r="C187" t="str">
            <v>202-D503002</v>
          </cell>
          <cell r="D187">
            <v>9.8289999999999992E-3</v>
          </cell>
        </row>
        <row r="188">
          <cell r="C188" t="str">
            <v>202-D503003</v>
          </cell>
          <cell r="D188">
            <v>0.52826543000000004</v>
          </cell>
        </row>
        <row r="189">
          <cell r="C189" t="str">
            <v>202-D503004</v>
          </cell>
          <cell r="D189">
            <v>0.85767075000000004</v>
          </cell>
        </row>
        <row r="190">
          <cell r="C190" t="str">
            <v>202-D503006</v>
          </cell>
          <cell r="D190">
            <v>8.383370000000015E-3</v>
          </cell>
        </row>
        <row r="191">
          <cell r="C191" t="str">
            <v>202-DMOther</v>
          </cell>
          <cell r="D191">
            <v>0.28428609999999999</v>
          </cell>
        </row>
        <row r="192">
          <cell r="C192" t="str">
            <v>206-DSPM</v>
          </cell>
          <cell r="D192">
            <v>6.7880948400000021</v>
          </cell>
        </row>
        <row r="193">
          <cell r="C193" t="str">
            <v>206-DTPP</v>
          </cell>
          <cell r="D193">
            <v>4.0658281000000001</v>
          </cell>
        </row>
        <row r="194">
          <cell r="C194" t="str">
            <v>206-DSCPM</v>
          </cell>
          <cell r="D194">
            <v>5.09251319</v>
          </cell>
        </row>
        <row r="195">
          <cell r="C195" t="str">
            <v>206-DSCDM</v>
          </cell>
          <cell r="D195">
            <v>3.57986994</v>
          </cell>
        </row>
        <row r="196">
          <cell r="C196" t="str">
            <v>206-DSOP</v>
          </cell>
          <cell r="D196">
            <v>3.7804789999999998E-2</v>
          </cell>
        </row>
        <row r="197">
          <cell r="C197" t="str">
            <v>206-MMD</v>
          </cell>
          <cell r="D197">
            <v>5.0216203899999998</v>
          </cell>
        </row>
        <row r="198">
          <cell r="C198" t="str">
            <v>206-DOM</v>
          </cell>
          <cell r="D198">
            <v>2.12254641</v>
          </cell>
        </row>
        <row r="199">
          <cell r="C199" t="str">
            <v>206-DMOther</v>
          </cell>
        </row>
        <row r="200">
          <cell r="C200" t="str">
            <v>SDMUR</v>
          </cell>
        </row>
        <row r="201">
          <cell r="C201" t="str">
            <v>203-DPCB</v>
          </cell>
          <cell r="D201">
            <v>3.75619288</v>
          </cell>
        </row>
        <row r="202">
          <cell r="C202" t="str">
            <v>203-DREC</v>
          </cell>
          <cell r="D202">
            <v>0.41998606999999999</v>
          </cell>
        </row>
        <row r="203">
          <cell r="C203" t="str">
            <v>203-DLAR</v>
          </cell>
          <cell r="D203">
            <v>3.4436285600000001</v>
          </cell>
        </row>
        <row r="204">
          <cell r="C204" t="str">
            <v>203-DOM</v>
          </cell>
          <cell r="D204">
            <v>0.66526626</v>
          </cell>
        </row>
        <row r="205">
          <cell r="C205" t="str">
            <v>203-DENV</v>
          </cell>
        </row>
        <row r="206">
          <cell r="C206" t="str">
            <v>203-DREVMT</v>
          </cell>
          <cell r="D206">
            <v>0.12867908</v>
          </cell>
        </row>
        <row r="207">
          <cell r="C207" t="str">
            <v>203-DSTNDS</v>
          </cell>
          <cell r="D207">
            <v>0.86382015000000001</v>
          </cell>
        </row>
        <row r="208">
          <cell r="C208" t="str">
            <v>203-DR&amp;D</v>
          </cell>
        </row>
        <row r="209">
          <cell r="C209" t="str">
            <v>203-DMO</v>
          </cell>
          <cell r="D209">
            <v>0.62344602000000005</v>
          </cell>
        </row>
        <row r="210">
          <cell r="C210" t="str">
            <v>203-DMOther</v>
          </cell>
        </row>
        <row r="211">
          <cell r="C211" t="str">
            <v>EDMUR</v>
          </cell>
        </row>
        <row r="212">
          <cell r="C212" t="str">
            <v>213-DM1XX</v>
          </cell>
          <cell r="D212">
            <v>0.66941418999999991</v>
          </cell>
        </row>
        <row r="213">
          <cell r="C213" t="str">
            <v>213-DM2XX</v>
          </cell>
          <cell r="D213">
            <v>1.1940524399999999</v>
          </cell>
        </row>
        <row r="214">
          <cell r="C214" t="str">
            <v>213-DM3XX</v>
          </cell>
        </row>
        <row r="215">
          <cell r="C215" t="str">
            <v>213-DM4XX</v>
          </cell>
        </row>
        <row r="216">
          <cell r="C216" t="str">
            <v>213-DMOther</v>
          </cell>
          <cell r="D216">
            <v>3.5298580000000003E-2</v>
          </cell>
        </row>
        <row r="217">
          <cell r="C217" t="str">
            <v>214-DM1XX</v>
          </cell>
        </row>
        <row r="218">
          <cell r="C218" t="str">
            <v>214-DM2XX</v>
          </cell>
        </row>
        <row r="219">
          <cell r="C219" t="str">
            <v>214-DM3XX</v>
          </cell>
        </row>
        <row r="220">
          <cell r="C220" t="str">
            <v>214-DM4XX</v>
          </cell>
        </row>
        <row r="221">
          <cell r="C221" t="str">
            <v>214-DMOther</v>
          </cell>
        </row>
        <row r="222">
          <cell r="C222" t="str">
            <v>216-DM1XX</v>
          </cell>
        </row>
        <row r="223">
          <cell r="C223" t="str">
            <v>216-DM2XX</v>
          </cell>
        </row>
        <row r="224">
          <cell r="C224" t="str">
            <v>216-DM3XX</v>
          </cell>
        </row>
        <row r="225">
          <cell r="C225" t="str">
            <v>216-DM4XX</v>
          </cell>
        </row>
        <row r="226">
          <cell r="C226" t="str">
            <v>216-DMOther</v>
          </cell>
        </row>
        <row r="227">
          <cell r="C227" t="str">
            <v>DM-SP220</v>
          </cell>
          <cell r="D227">
            <v>0.47743047999999999</v>
          </cell>
        </row>
        <row r="228">
          <cell r="C228" t="str">
            <v>DM-SP222</v>
          </cell>
          <cell r="D228">
            <v>8.2934560000000004E-2</v>
          </cell>
        </row>
        <row r="229">
          <cell r="C229" t="str">
            <v>DM-SP223</v>
          </cell>
          <cell r="D229">
            <v>8.3165885500000005</v>
          </cell>
        </row>
        <row r="230">
          <cell r="C230" t="str">
            <v>DM-SP224</v>
          </cell>
          <cell r="D230">
            <v>0.41261823999999997</v>
          </cell>
        </row>
        <row r="231">
          <cell r="C231" t="str">
            <v>DM-SP225</v>
          </cell>
        </row>
        <row r="232">
          <cell r="C232" t="str">
            <v>DM-SP215</v>
          </cell>
        </row>
        <row r="233">
          <cell r="C233" t="str">
            <v>DIMS</v>
          </cell>
          <cell r="D233">
            <v>-6.3795596583204882E-16</v>
          </cell>
        </row>
        <row r="234">
          <cell r="C234" t="str">
            <v>DOGO</v>
          </cell>
          <cell r="D234">
            <v>1.0513311599999999</v>
          </cell>
        </row>
        <row r="239">
          <cell r="C239" t="str">
            <v>80026</v>
          </cell>
          <cell r="D239">
            <v>-6.4749999999999996</v>
          </cell>
        </row>
        <row r="240">
          <cell r="C240" t="str">
            <v>80030</v>
          </cell>
          <cell r="D240">
            <v>-9.26</v>
          </cell>
        </row>
        <row r="241">
          <cell r="C241" t="str">
            <v>80033</v>
          </cell>
          <cell r="D241">
            <v>-6.1826264983097605</v>
          </cell>
        </row>
        <row r="242">
          <cell r="C242" t="str">
            <v>80053</v>
          </cell>
          <cell r="D242">
            <v>23.379294779999999</v>
          </cell>
        </row>
        <row r="243">
          <cell r="C243" t="str">
            <v>80055</v>
          </cell>
        </row>
        <row r="244">
          <cell r="C244" t="str">
            <v>80070</v>
          </cell>
          <cell r="D244">
            <v>1.1792700900000002</v>
          </cell>
        </row>
        <row r="245">
          <cell r="C245" t="str">
            <v>80080</v>
          </cell>
          <cell r="D245">
            <v>2.72317E-3</v>
          </cell>
        </row>
        <row r="246">
          <cell r="C246" t="str">
            <v>DMErrors</v>
          </cell>
        </row>
        <row r="247">
          <cell r="C247" t="str">
            <v>DMOther</v>
          </cell>
        </row>
        <row r="248">
          <cell r="C248" t="str">
            <v>Plug-DM</v>
          </cell>
        </row>
        <row r="253">
          <cell r="C253" t="str">
            <v>PC-9050</v>
          </cell>
          <cell r="D253">
            <v>-1.7429397499999999</v>
          </cell>
        </row>
        <row r="254">
          <cell r="C254" t="str">
            <v>PC-9051</v>
          </cell>
          <cell r="D254">
            <v>1.6554605199999999</v>
          </cell>
        </row>
        <row r="255">
          <cell r="C255" t="str">
            <v>PC-9052</v>
          </cell>
          <cell r="D255">
            <v>-4.7278299000000015</v>
          </cell>
        </row>
        <row r="256">
          <cell r="C256" t="str">
            <v>PC-9053</v>
          </cell>
          <cell r="D256">
            <v>3.3844540100000002</v>
          </cell>
        </row>
        <row r="257">
          <cell r="C257" t="str">
            <v>PC-9054</v>
          </cell>
          <cell r="D257">
            <v>9.4144092300000004</v>
          </cell>
        </row>
        <row r="258">
          <cell r="C258" t="str">
            <v>PC-9055</v>
          </cell>
          <cell r="D258">
            <v>41.372737099999995</v>
          </cell>
        </row>
        <row r="259">
          <cell r="C259" t="str">
            <v>PC-9056</v>
          </cell>
          <cell r="D259">
            <v>21.446607580000002</v>
          </cell>
        </row>
        <row r="260">
          <cell r="C260" t="str">
            <v>PC-9057</v>
          </cell>
          <cell r="D260">
            <v>3.0445390699999995</v>
          </cell>
        </row>
        <row r="261">
          <cell r="C261" t="str">
            <v>PC-9058</v>
          </cell>
          <cell r="D261">
            <v>6.5198018600000003</v>
          </cell>
        </row>
        <row r="262">
          <cell r="C262" t="str">
            <v>PC-9059</v>
          </cell>
          <cell r="D262">
            <v>0.68656386999999997</v>
          </cell>
        </row>
        <row r="263">
          <cell r="C263" t="str">
            <v>PC-9060</v>
          </cell>
          <cell r="D263">
            <v>8.2627713299999996</v>
          </cell>
        </row>
        <row r="264">
          <cell r="C264" t="str">
            <v>PC-9061</v>
          </cell>
          <cell r="D264">
            <v>-2.3102499000000001</v>
          </cell>
        </row>
        <row r="265">
          <cell r="C265" t="str">
            <v>PC-9062</v>
          </cell>
          <cell r="D265">
            <v>5.3372403299999993</v>
          </cell>
        </row>
        <row r="266">
          <cell r="C266" t="str">
            <v>PC-9063</v>
          </cell>
          <cell r="D266">
            <v>2.6474779599999998</v>
          </cell>
        </row>
        <row r="267">
          <cell r="C267" t="str">
            <v>PC-9064</v>
          </cell>
          <cell r="D267">
            <v>4.3873386400000003</v>
          </cell>
        </row>
        <row r="268">
          <cell r="C268" t="str">
            <v>PC-9065</v>
          </cell>
          <cell r="D268">
            <v>32.262119650000002</v>
          </cell>
        </row>
        <row r="269">
          <cell r="C269" t="str">
            <v>PC-9066</v>
          </cell>
          <cell r="D269">
            <v>25.75383098</v>
          </cell>
        </row>
        <row r="270">
          <cell r="C270" t="str">
            <v>DOHR</v>
          </cell>
          <cell r="D270">
            <v>-52.875894250000002</v>
          </cell>
        </row>
        <row r="271">
          <cell r="C271" t="str">
            <v>DM-COS</v>
          </cell>
          <cell r="D271">
            <v>4.5815684499999998</v>
          </cell>
        </row>
        <row r="272">
          <cell r="C272" t="str">
            <v>DPTR</v>
          </cell>
          <cell r="D272">
            <v>4.1343831200000007</v>
          </cell>
        </row>
        <row r="286">
          <cell r="D286">
            <v>810.93576774078213</v>
          </cell>
        </row>
        <row r="287">
          <cell r="D287">
            <v>11</v>
          </cell>
        </row>
        <row r="288">
          <cell r="C288" t="str">
            <v>Bundle</v>
          </cell>
          <cell r="D288" t="str">
            <v>Oct</v>
          </cell>
        </row>
        <row r="291">
          <cell r="C291" t="str">
            <v>205-TCL01</v>
          </cell>
          <cell r="D291">
            <v>14.764272539999995</v>
          </cell>
        </row>
        <row r="292">
          <cell r="C292" t="str">
            <v>205-TCL02</v>
          </cell>
          <cell r="D292">
            <v>11.749448270000006</v>
          </cell>
        </row>
        <row r="293">
          <cell r="C293" t="str">
            <v>205-TCL10</v>
          </cell>
          <cell r="D293">
            <v>2.5264222300000001</v>
          </cell>
        </row>
        <row r="294">
          <cell r="C294" t="str">
            <v>205-TCL11</v>
          </cell>
          <cell r="D294">
            <v>2.3781231000000003</v>
          </cell>
        </row>
        <row r="295">
          <cell r="C295" t="str">
            <v>205-TCL19</v>
          </cell>
          <cell r="D295">
            <v>3.2609369100000003</v>
          </cell>
        </row>
        <row r="296">
          <cell r="C296" t="str">
            <v>205-TCOther</v>
          </cell>
          <cell r="D296">
            <v>4.4039879999999997E-2</v>
          </cell>
        </row>
        <row r="297">
          <cell r="C297" t="str">
            <v>LTCUR</v>
          </cell>
        </row>
        <row r="298">
          <cell r="C298" t="str">
            <v>202-TCOther</v>
          </cell>
        </row>
        <row r="299">
          <cell r="C299" t="str">
            <v>204-TCOther</v>
          </cell>
        </row>
        <row r="300">
          <cell r="C300" t="str">
            <v>209-TCOther</v>
          </cell>
        </row>
        <row r="301">
          <cell r="C301" t="str">
            <v>206-BCCP</v>
          </cell>
          <cell r="D301">
            <v>0.93934931999999993</v>
          </cell>
        </row>
        <row r="302">
          <cell r="C302" t="str">
            <v>206-ICP</v>
          </cell>
          <cell r="D302">
            <v>3.7487849300000002</v>
          </cell>
        </row>
        <row r="303">
          <cell r="C303" t="str">
            <v>206-TCP</v>
          </cell>
          <cell r="D303">
            <v>1.49582879</v>
          </cell>
        </row>
        <row r="304">
          <cell r="C304" t="str">
            <v>206-SCP</v>
          </cell>
          <cell r="D304">
            <v>1.71759715</v>
          </cell>
        </row>
        <row r="305">
          <cell r="C305" t="str">
            <v>206-BRC</v>
          </cell>
          <cell r="D305">
            <v>0.34662411999999998</v>
          </cell>
        </row>
        <row r="306">
          <cell r="C306" t="str">
            <v>206-SACP</v>
          </cell>
          <cell r="D306">
            <v>0.77649892000000009</v>
          </cell>
        </row>
        <row r="307">
          <cell r="C307" t="str">
            <v>206-HVIT</v>
          </cell>
          <cell r="D307">
            <v>2.6673258999999998</v>
          </cell>
        </row>
        <row r="308">
          <cell r="C308" t="str">
            <v>206-HPAS</v>
          </cell>
          <cell r="D308">
            <v>0.29127065999999996</v>
          </cell>
        </row>
        <row r="309">
          <cell r="C309" t="str">
            <v>206-DC</v>
          </cell>
          <cell r="D309">
            <v>3.7065352900000001</v>
          </cell>
        </row>
        <row r="310">
          <cell r="C310" t="str">
            <v>206-TCOther</v>
          </cell>
          <cell r="D310">
            <v>1.1094952199999999</v>
          </cell>
        </row>
        <row r="311">
          <cell r="C311" t="str">
            <v>STCUR</v>
          </cell>
        </row>
        <row r="312">
          <cell r="C312" t="str">
            <v>203-17005</v>
          </cell>
          <cell r="D312">
            <v>2.4111968900000003</v>
          </cell>
        </row>
        <row r="313">
          <cell r="C313" t="str">
            <v>203-17037</v>
          </cell>
          <cell r="D313">
            <v>4.7559660800000003</v>
          </cell>
        </row>
        <row r="314">
          <cell r="C314" t="str">
            <v>203-18804</v>
          </cell>
          <cell r="D314">
            <v>3.4672148100000002</v>
          </cell>
        </row>
        <row r="315">
          <cell r="C315" t="str">
            <v>203-18807</v>
          </cell>
          <cell r="D315">
            <v>12.444381850000001</v>
          </cell>
        </row>
        <row r="316">
          <cell r="C316" t="str">
            <v>203-18808</v>
          </cell>
          <cell r="D316">
            <v>0.85074554000000002</v>
          </cell>
        </row>
        <row r="317">
          <cell r="C317" t="str">
            <v>203-18826</v>
          </cell>
          <cell r="D317">
            <v>0.84452118999999992</v>
          </cell>
        </row>
        <row r="318">
          <cell r="C318" t="str">
            <v>203-18862</v>
          </cell>
          <cell r="D318">
            <v>14.461595470000001</v>
          </cell>
        </row>
        <row r="319">
          <cell r="C319" t="str">
            <v>203-TC211</v>
          </cell>
          <cell r="D319">
            <v>10.910274319999969</v>
          </cell>
        </row>
        <row r="320">
          <cell r="C320" t="str">
            <v>203-18698</v>
          </cell>
          <cell r="D320">
            <v>1.01705826</v>
          </cell>
        </row>
        <row r="321">
          <cell r="C321" t="str">
            <v>203-18827</v>
          </cell>
          <cell r="D321">
            <v>2.4063211799999999</v>
          </cell>
        </row>
        <row r="322">
          <cell r="C322" t="str">
            <v>203-17238</v>
          </cell>
          <cell r="D322">
            <v>1.6758303400000001</v>
          </cell>
        </row>
        <row r="323">
          <cell r="C323" t="str">
            <v>203-17418</v>
          </cell>
          <cell r="D323">
            <v>5.5446849999999999E-2</v>
          </cell>
        </row>
        <row r="324">
          <cell r="C324" t="str">
            <v>203-TC212</v>
          </cell>
          <cell r="D324">
            <v>0.65533099000000661</v>
          </cell>
        </row>
        <row r="325">
          <cell r="C325" t="str">
            <v>203-18505</v>
          </cell>
          <cell r="D325">
            <v>4.5625779999999998E-2</v>
          </cell>
        </row>
        <row r="326">
          <cell r="C326" t="str">
            <v>203-17009</v>
          </cell>
          <cell r="D326">
            <v>5.4827000000000001E-4</v>
          </cell>
        </row>
        <row r="327">
          <cell r="C327" t="str">
            <v>203-17052</v>
          </cell>
          <cell r="D327">
            <v>18.905936949999994</v>
          </cell>
        </row>
        <row r="328">
          <cell r="C328" t="str">
            <v>203-11889</v>
          </cell>
        </row>
        <row r="329">
          <cell r="C329" t="str">
            <v>203-18545</v>
          </cell>
          <cell r="D329">
            <v>8.9092115799999974</v>
          </cell>
        </row>
        <row r="330">
          <cell r="C330" t="str">
            <v>203-18623</v>
          </cell>
          <cell r="D330">
            <v>16.124266280000001</v>
          </cell>
        </row>
        <row r="331">
          <cell r="C331" t="str">
            <v>203-18656</v>
          </cell>
        </row>
        <row r="332">
          <cell r="C332" t="str">
            <v>203-18717</v>
          </cell>
          <cell r="D332">
            <v>0.26005274</v>
          </cell>
        </row>
        <row r="333">
          <cell r="C333" t="str">
            <v>203-18839</v>
          </cell>
          <cell r="D333">
            <v>127.09285553999999</v>
          </cell>
        </row>
        <row r="334">
          <cell r="C334" t="str">
            <v>203-18875</v>
          </cell>
          <cell r="D334">
            <v>1.12551701</v>
          </cell>
        </row>
        <row r="335">
          <cell r="C335" t="str">
            <v>203-18876</v>
          </cell>
          <cell r="D335">
            <v>8.2731257999999972</v>
          </cell>
        </row>
        <row r="336">
          <cell r="C336" t="str">
            <v>203-18877</v>
          </cell>
          <cell r="D336">
            <v>11.381874230000001</v>
          </cell>
        </row>
        <row r="337">
          <cell r="C337" t="str">
            <v>203-13201</v>
          </cell>
        </row>
        <row r="338">
          <cell r="C338" t="str">
            <v>203-13283</v>
          </cell>
        </row>
        <row r="339">
          <cell r="C339" t="str">
            <v>203-17128</v>
          </cell>
          <cell r="D339">
            <v>2.6583469200000001</v>
          </cell>
        </row>
        <row r="340">
          <cell r="C340" t="str">
            <v>203-17136</v>
          </cell>
          <cell r="D340">
            <v>0.75427739000000005</v>
          </cell>
        </row>
        <row r="341">
          <cell r="C341" t="str">
            <v>203-17169</v>
          </cell>
          <cell r="D341">
            <v>0.71126858999999998</v>
          </cell>
        </row>
        <row r="342">
          <cell r="C342" t="str">
            <v>203-17215</v>
          </cell>
          <cell r="D342">
            <v>21.929724499999999</v>
          </cell>
        </row>
        <row r="343">
          <cell r="C343" t="str">
            <v>203-17240</v>
          </cell>
          <cell r="D343">
            <v>66.595644119999989</v>
          </cell>
        </row>
        <row r="344">
          <cell r="C344" t="str">
            <v>203-17260</v>
          </cell>
          <cell r="D344">
            <v>8.8356904599999986</v>
          </cell>
        </row>
        <row r="345">
          <cell r="C345" t="str">
            <v>203-17281</v>
          </cell>
          <cell r="D345">
            <v>1.3692195700000001</v>
          </cell>
        </row>
        <row r="346">
          <cell r="C346" t="str">
            <v>203-17284</v>
          </cell>
          <cell r="D346">
            <v>4.2253127699999995</v>
          </cell>
        </row>
        <row r="347">
          <cell r="C347" t="str">
            <v>203-17298</v>
          </cell>
          <cell r="D347">
            <v>19.096054260000027</v>
          </cell>
        </row>
        <row r="348">
          <cell r="C348" t="str">
            <v>203-17390</v>
          </cell>
          <cell r="D348">
            <v>3.3082822599999999</v>
          </cell>
        </row>
        <row r="349">
          <cell r="C349" t="str">
            <v>203-17425</v>
          </cell>
          <cell r="D349">
            <v>13.465402450000006</v>
          </cell>
        </row>
        <row r="350">
          <cell r="C350" t="str">
            <v>203-17517</v>
          </cell>
          <cell r="D350">
            <v>0.29943744999999999</v>
          </cell>
        </row>
        <row r="351">
          <cell r="C351" t="str">
            <v>203-17683</v>
          </cell>
          <cell r="D351">
            <v>0.55169833999999995</v>
          </cell>
        </row>
        <row r="352">
          <cell r="C352" t="str">
            <v>203-17775</v>
          </cell>
          <cell r="D352">
            <v>4.3227790000000002E-2</v>
          </cell>
        </row>
        <row r="353">
          <cell r="C353" t="str">
            <v>203-17777</v>
          </cell>
          <cell r="D353">
            <v>6.4958109999999999E-2</v>
          </cell>
        </row>
        <row r="354">
          <cell r="C354" t="str">
            <v>203-17779</v>
          </cell>
          <cell r="D354">
            <v>3.28024242</v>
          </cell>
        </row>
        <row r="355">
          <cell r="C355" t="str">
            <v>203-17811</v>
          </cell>
          <cell r="D355">
            <v>1.7992372299999999</v>
          </cell>
        </row>
        <row r="356">
          <cell r="C356" t="str">
            <v>203-17859</v>
          </cell>
          <cell r="D356">
            <v>1.06875444</v>
          </cell>
        </row>
        <row r="357">
          <cell r="C357" t="str">
            <v>203-17875</v>
          </cell>
          <cell r="D357">
            <v>28.627684890000005</v>
          </cell>
        </row>
        <row r="358">
          <cell r="C358" t="str">
            <v>203-15256</v>
          </cell>
        </row>
        <row r="359">
          <cell r="C359" t="str">
            <v>203-15257</v>
          </cell>
        </row>
        <row r="360">
          <cell r="C360" t="str">
            <v>203-15514</v>
          </cell>
        </row>
        <row r="361">
          <cell r="C361" t="str">
            <v>203-18238</v>
          </cell>
          <cell r="D361">
            <v>4.3140930000000001E-2</v>
          </cell>
        </row>
        <row r="362">
          <cell r="C362" t="str">
            <v>203-TC2XX</v>
          </cell>
          <cell r="D362">
            <v>30.059020469999997</v>
          </cell>
        </row>
        <row r="363">
          <cell r="C363" t="str">
            <v>203-17011</v>
          </cell>
          <cell r="D363">
            <v>0.98762461000000001</v>
          </cell>
        </row>
        <row r="364">
          <cell r="C364" t="str">
            <v>203-17078</v>
          </cell>
          <cell r="D364">
            <v>1.4124997099999999</v>
          </cell>
        </row>
        <row r="365">
          <cell r="C365" t="str">
            <v>203-18515</v>
          </cell>
          <cell r="D365">
            <v>1.9133979999999999</v>
          </cell>
        </row>
        <row r="366">
          <cell r="C366" t="str">
            <v>203-18538</v>
          </cell>
          <cell r="D366">
            <v>11.181869110000006</v>
          </cell>
        </row>
        <row r="367">
          <cell r="C367" t="str">
            <v>203-18589</v>
          </cell>
          <cell r="D367">
            <v>0.16943759</v>
          </cell>
        </row>
        <row r="368">
          <cell r="C368" t="str">
            <v>203-18719</v>
          </cell>
          <cell r="D368">
            <v>18.001178070000009</v>
          </cell>
        </row>
        <row r="369">
          <cell r="C369" t="str">
            <v>203-18769</v>
          </cell>
          <cell r="D369">
            <v>2.8704509999999999E-2</v>
          </cell>
        </row>
        <row r="370">
          <cell r="C370" t="str">
            <v>203-18884</v>
          </cell>
          <cell r="D370">
            <v>6.07119608</v>
          </cell>
        </row>
        <row r="371">
          <cell r="C371" t="str">
            <v>203-17107</v>
          </cell>
          <cell r="D371">
            <v>0.37188621999999999</v>
          </cell>
        </row>
        <row r="372">
          <cell r="C372" t="str">
            <v>203-17112</v>
          </cell>
          <cell r="D372">
            <v>0.18621001999999998</v>
          </cell>
        </row>
        <row r="373">
          <cell r="C373" t="str">
            <v>203-17140</v>
          </cell>
          <cell r="D373">
            <v>0.48910946</v>
          </cell>
        </row>
        <row r="374">
          <cell r="C374" t="str">
            <v>203-13339</v>
          </cell>
        </row>
        <row r="375">
          <cell r="C375" t="str">
            <v>203-17148</v>
          </cell>
          <cell r="D375">
            <v>1.3846260000000001E-2</v>
          </cell>
        </row>
        <row r="376">
          <cell r="C376" t="str">
            <v>203-17150</v>
          </cell>
          <cell r="D376">
            <v>14.703510410000002</v>
          </cell>
        </row>
        <row r="377">
          <cell r="C377" t="str">
            <v>203-17176</v>
          </cell>
          <cell r="D377">
            <v>3.4892819999999998E-2</v>
          </cell>
        </row>
        <row r="378">
          <cell r="C378" t="str">
            <v>203-17185</v>
          </cell>
          <cell r="D378">
            <v>5.2540699999999996E-3</v>
          </cell>
        </row>
        <row r="379">
          <cell r="C379" t="str">
            <v>203-17191</v>
          </cell>
          <cell r="D379">
            <v>2.6054053399999999</v>
          </cell>
        </row>
        <row r="380">
          <cell r="C380" t="str">
            <v>203-17192</v>
          </cell>
          <cell r="D380">
            <v>1.2928599999999998E-3</v>
          </cell>
        </row>
        <row r="381">
          <cell r="C381" t="str">
            <v>203-17204</v>
          </cell>
          <cell r="D381">
            <v>1.04677921</v>
          </cell>
        </row>
        <row r="382">
          <cell r="C382" t="str">
            <v>203-17219</v>
          </cell>
          <cell r="D382">
            <v>7.1689333999999993</v>
          </cell>
        </row>
        <row r="383">
          <cell r="C383" t="str">
            <v>203-17276</v>
          </cell>
          <cell r="D383">
            <v>2.9998150000000001E-2</v>
          </cell>
        </row>
        <row r="384">
          <cell r="C384" t="str">
            <v>203-17350</v>
          </cell>
          <cell r="D384">
            <v>6.9798542999999995</v>
          </cell>
        </row>
        <row r="385">
          <cell r="C385" t="str">
            <v>203-17402</v>
          </cell>
          <cell r="D385">
            <v>3.1337965299999997</v>
          </cell>
        </row>
        <row r="386">
          <cell r="C386" t="str">
            <v>203-17404</v>
          </cell>
          <cell r="D386">
            <v>2.8675066299999998</v>
          </cell>
        </row>
        <row r="387">
          <cell r="C387" t="str">
            <v>203-17456</v>
          </cell>
          <cell r="D387">
            <v>1.25513827</v>
          </cell>
        </row>
        <row r="388">
          <cell r="C388" t="str">
            <v>203-17488</v>
          </cell>
          <cell r="D388">
            <v>0.87041895999999996</v>
          </cell>
        </row>
        <row r="389">
          <cell r="C389" t="str">
            <v>203-17493</v>
          </cell>
          <cell r="D389">
            <v>6.7804268999999975</v>
          </cell>
        </row>
        <row r="390">
          <cell r="C390" t="str">
            <v>203-17540</v>
          </cell>
          <cell r="D390">
            <v>0.47417289000000001</v>
          </cell>
        </row>
        <row r="391">
          <cell r="C391" t="str">
            <v>203-17578</v>
          </cell>
          <cell r="D391">
            <v>6.4816189999999996E-2</v>
          </cell>
        </row>
        <row r="392">
          <cell r="C392" t="str">
            <v>203-17677</v>
          </cell>
          <cell r="D392">
            <v>1.6145309999999999</v>
          </cell>
        </row>
        <row r="393">
          <cell r="C393" t="str">
            <v>203-17708</v>
          </cell>
          <cell r="D393">
            <v>0.82470498999999997</v>
          </cell>
        </row>
        <row r="394">
          <cell r="C394" t="str">
            <v>203-17797</v>
          </cell>
          <cell r="D394">
            <v>6.3131629999999994E-2</v>
          </cell>
        </row>
        <row r="395">
          <cell r="C395" t="str">
            <v>203-14675</v>
          </cell>
        </row>
        <row r="396">
          <cell r="C396" t="str">
            <v>203-14677</v>
          </cell>
        </row>
        <row r="397">
          <cell r="C397" t="str">
            <v>203-14832</v>
          </cell>
        </row>
        <row r="398">
          <cell r="C398" t="str">
            <v>203-17922</v>
          </cell>
          <cell r="D398">
            <v>6.4688579999999996E-2</v>
          </cell>
        </row>
        <row r="399">
          <cell r="C399" t="str">
            <v>203-TC1XX</v>
          </cell>
          <cell r="D399">
            <v>14.767777749999976</v>
          </cell>
        </row>
        <row r="400">
          <cell r="C400" t="str">
            <v>203-18566</v>
          </cell>
          <cell r="D400">
            <v>4.5875709900000006</v>
          </cell>
        </row>
        <row r="401">
          <cell r="C401" t="str">
            <v>203-17248</v>
          </cell>
          <cell r="D401">
            <v>0.36617192999999998</v>
          </cell>
        </row>
        <row r="402">
          <cell r="C402" t="str">
            <v>203-17510</v>
          </cell>
          <cell r="D402">
            <v>3.5987411000000002</v>
          </cell>
        </row>
        <row r="403">
          <cell r="C403" t="str">
            <v>203-17520</v>
          </cell>
          <cell r="D403">
            <v>1.6425618100000001</v>
          </cell>
        </row>
        <row r="404">
          <cell r="C404" t="str">
            <v>203-TC12X</v>
          </cell>
          <cell r="D404">
            <v>3.6164725000000097</v>
          </cell>
        </row>
        <row r="405">
          <cell r="C405" t="str">
            <v>203-AFR</v>
          </cell>
          <cell r="D405">
            <v>2.3436439999999999E-2</v>
          </cell>
        </row>
        <row r="406">
          <cell r="C406" t="str">
            <v>203-ANFENC</v>
          </cell>
          <cell r="D406">
            <v>3.2336399999999999E-3</v>
          </cell>
        </row>
        <row r="407">
          <cell r="C407" t="str">
            <v>203-CAPBANK</v>
          </cell>
          <cell r="D407">
            <v>-8.0787900000000006E-3</v>
          </cell>
        </row>
        <row r="408">
          <cell r="C408" t="str">
            <v>203-CATHR</v>
          </cell>
          <cell r="D408">
            <v>0.62412000000000001</v>
          </cell>
        </row>
        <row r="409">
          <cell r="C409" t="str">
            <v>203-CblMonitor</v>
          </cell>
          <cell r="D409">
            <v>3.0243409999999998E-2</v>
          </cell>
        </row>
        <row r="410">
          <cell r="C410" t="str">
            <v>203-Civil</v>
          </cell>
          <cell r="D410">
            <v>2.8431160699999998</v>
          </cell>
        </row>
        <row r="411">
          <cell r="C411" t="str">
            <v>203-CSWITCH</v>
          </cell>
          <cell r="D411">
            <v>0.97563610000000001</v>
          </cell>
        </row>
        <row r="412">
          <cell r="C412" t="str">
            <v>203-DELUG</v>
          </cell>
          <cell r="D412">
            <v>0.92437124999999998</v>
          </cell>
        </row>
        <row r="413">
          <cell r="C413" t="str">
            <v>203-DETECT</v>
          </cell>
          <cell r="D413">
            <v>0.31303854999999997</v>
          </cell>
        </row>
        <row r="414">
          <cell r="C414" t="str">
            <v>203-DFR</v>
          </cell>
          <cell r="D414">
            <v>0.29274422999999999</v>
          </cell>
        </row>
        <row r="415">
          <cell r="C415" t="str">
            <v>203-DieselGen</v>
          </cell>
          <cell r="D415">
            <v>1.4173659999999999E-2</v>
          </cell>
        </row>
        <row r="416">
          <cell r="C416" t="str">
            <v>203-FDRPR</v>
          </cell>
          <cell r="D416">
            <v>0.28310446</v>
          </cell>
        </row>
        <row r="417">
          <cell r="C417" t="str">
            <v>203-FOOT</v>
          </cell>
          <cell r="D417">
            <v>0</v>
          </cell>
        </row>
        <row r="418">
          <cell r="C418" t="str">
            <v>203-GAREPL</v>
          </cell>
          <cell r="D418">
            <v>0.26099823</v>
          </cell>
        </row>
        <row r="419">
          <cell r="C419" t="str">
            <v>203-GRND</v>
          </cell>
          <cell r="D419">
            <v>0.56833605000000009</v>
          </cell>
        </row>
        <row r="420">
          <cell r="C420" t="str">
            <v>203-HUB</v>
          </cell>
          <cell r="D420">
            <v>7.5033752100000095</v>
          </cell>
        </row>
        <row r="421">
          <cell r="C421" t="str">
            <v>203-HVAC</v>
          </cell>
          <cell r="D421">
            <v>0.50055479999999997</v>
          </cell>
        </row>
        <row r="422">
          <cell r="C422" t="str">
            <v>203-IED Syn</v>
          </cell>
          <cell r="D422">
            <v>2.4201000000000001E-3</v>
          </cell>
        </row>
        <row r="423">
          <cell r="C423" t="str">
            <v>203-Insulators</v>
          </cell>
        </row>
        <row r="424">
          <cell r="C424" t="str">
            <v>203-LCC</v>
          </cell>
        </row>
        <row r="425">
          <cell r="C425" t="str">
            <v>203-MCR</v>
          </cell>
          <cell r="D425">
            <v>2.5971370000000001E-2</v>
          </cell>
        </row>
        <row r="426">
          <cell r="C426" t="str">
            <v>203-mDRAIN</v>
          </cell>
        </row>
        <row r="427">
          <cell r="C427" t="str">
            <v>203-mSPILL</v>
          </cell>
        </row>
        <row r="428">
          <cell r="C428" t="str">
            <v>203-OCB</v>
          </cell>
          <cell r="D428">
            <v>3.8667602400000001</v>
          </cell>
        </row>
        <row r="429">
          <cell r="C429" t="str">
            <v>203-PCT-BOX</v>
          </cell>
        </row>
        <row r="430">
          <cell r="C430" t="str">
            <v>203-POTH</v>
          </cell>
          <cell r="D430">
            <v>0.22501814000000001</v>
          </cell>
        </row>
        <row r="431">
          <cell r="C431" t="str">
            <v>203-PROTRP</v>
          </cell>
          <cell r="D431">
            <v>6.8611144800000199</v>
          </cell>
        </row>
        <row r="432">
          <cell r="C432" t="str">
            <v>203-PTONER</v>
          </cell>
          <cell r="D432">
            <v>3.91886855</v>
          </cell>
        </row>
        <row r="433">
          <cell r="C433" t="str">
            <v>203-RODGAP</v>
          </cell>
          <cell r="D433">
            <v>0.10256819</v>
          </cell>
        </row>
        <row r="434">
          <cell r="C434" t="str">
            <v>203-RTU</v>
          </cell>
          <cell r="D434">
            <v>9.5844992799999922</v>
          </cell>
        </row>
        <row r="435">
          <cell r="C435" t="str">
            <v>203-SCADA</v>
          </cell>
          <cell r="D435">
            <v>0.10272814999999999</v>
          </cell>
        </row>
        <row r="436">
          <cell r="C436" t="str">
            <v>203-SER</v>
          </cell>
          <cell r="D436">
            <v>0.45194280999999997</v>
          </cell>
        </row>
        <row r="437">
          <cell r="C437" t="str">
            <v>203-SERA</v>
          </cell>
          <cell r="D437">
            <v>0.58080997000000001</v>
          </cell>
        </row>
        <row r="438">
          <cell r="C438" t="str">
            <v>203-SHIELDW</v>
          </cell>
          <cell r="D438">
            <v>1.0424565299999999</v>
          </cell>
        </row>
        <row r="439">
          <cell r="C439" t="str">
            <v>203-SPBrkRepl</v>
          </cell>
          <cell r="D439">
            <v>6.3667689999999999E-2</v>
          </cell>
        </row>
        <row r="440">
          <cell r="C440" t="str">
            <v>203-SSMETER</v>
          </cell>
          <cell r="D440">
            <v>6.2016700000000003E-3</v>
          </cell>
        </row>
        <row r="441">
          <cell r="C441" t="str">
            <v>203-SSUB</v>
          </cell>
          <cell r="D441">
            <v>1.9810003</v>
          </cell>
        </row>
        <row r="442">
          <cell r="C442" t="str">
            <v>203-SSUD</v>
          </cell>
          <cell r="D442">
            <v>1.2710905400000001</v>
          </cell>
        </row>
        <row r="443">
          <cell r="C443" t="str">
            <v>203-STSTR</v>
          </cell>
          <cell r="D443">
            <v>0</v>
          </cell>
        </row>
        <row r="444">
          <cell r="C444" t="str">
            <v>203-TeleProt</v>
          </cell>
        </row>
        <row r="445">
          <cell r="C445" t="str">
            <v>203-TEP</v>
          </cell>
        </row>
        <row r="446">
          <cell r="C446" t="str">
            <v>203-TRANSFTC</v>
          </cell>
          <cell r="D446">
            <v>13.607086470000013</v>
          </cell>
        </row>
        <row r="447">
          <cell r="C447" t="str">
            <v>203-WPOLE</v>
          </cell>
          <cell r="D447">
            <v>11.688217659999998</v>
          </cell>
        </row>
        <row r="448">
          <cell r="C448" t="str">
            <v>203-TCOther</v>
          </cell>
          <cell r="D448">
            <v>0.13594729</v>
          </cell>
        </row>
        <row r="449">
          <cell r="C449" t="str">
            <v>ECSADJ</v>
          </cell>
        </row>
        <row r="450">
          <cell r="C450" t="str">
            <v>ETCUR</v>
          </cell>
        </row>
        <row r="451">
          <cell r="C451" t="str">
            <v>213-TC1XX</v>
          </cell>
          <cell r="D451">
            <v>0.29094395000000001</v>
          </cell>
        </row>
        <row r="452">
          <cell r="C452" t="str">
            <v>213-TC2XX</v>
          </cell>
          <cell r="D452">
            <v>5.7697470000000001E-2</v>
          </cell>
        </row>
        <row r="453">
          <cell r="C453" t="str">
            <v>213-TC3XX</v>
          </cell>
          <cell r="D453">
            <v>2.9915580000000001E-2</v>
          </cell>
        </row>
        <row r="454">
          <cell r="C454" t="str">
            <v>213-TC4XX</v>
          </cell>
        </row>
        <row r="455">
          <cell r="C455" t="str">
            <v>213-TCOther</v>
          </cell>
          <cell r="D455">
            <v>0.10820383</v>
          </cell>
        </row>
        <row r="456">
          <cell r="C456" t="str">
            <v>214-TC1XX</v>
          </cell>
        </row>
        <row r="457">
          <cell r="C457" t="str">
            <v>214-TC2XX</v>
          </cell>
        </row>
        <row r="458">
          <cell r="C458" t="str">
            <v>214-TC3XX</v>
          </cell>
        </row>
        <row r="459">
          <cell r="C459" t="str">
            <v>214-TC4XX</v>
          </cell>
        </row>
        <row r="460">
          <cell r="C460" t="str">
            <v>214-TCOther</v>
          </cell>
        </row>
        <row r="461">
          <cell r="C461" t="str">
            <v>216-TC1XX</v>
          </cell>
        </row>
        <row r="462">
          <cell r="C462" t="str">
            <v>216-TC2XX</v>
          </cell>
        </row>
        <row r="463">
          <cell r="C463" t="str">
            <v>216-TC3XX</v>
          </cell>
        </row>
        <row r="464">
          <cell r="C464" t="str">
            <v>216-TC4XX</v>
          </cell>
        </row>
        <row r="465">
          <cell r="C465" t="str">
            <v>216-TCOther</v>
          </cell>
        </row>
        <row r="466">
          <cell r="C466" t="str">
            <v>TC-SP220</v>
          </cell>
        </row>
        <row r="467">
          <cell r="C467" t="str">
            <v>TC-SP222</v>
          </cell>
        </row>
        <row r="468">
          <cell r="C468" t="str">
            <v>TC-SP223</v>
          </cell>
        </row>
        <row r="469">
          <cell r="C469" t="str">
            <v>TC-SP224</v>
          </cell>
        </row>
        <row r="470">
          <cell r="C470" t="str">
            <v>TC-SP225</v>
          </cell>
        </row>
        <row r="471">
          <cell r="C471" t="str">
            <v>TC-SP215</v>
          </cell>
          <cell r="D471">
            <v>6.2453107199999947</v>
          </cell>
        </row>
        <row r="472">
          <cell r="C472" t="str">
            <v>TC-SP212</v>
          </cell>
        </row>
        <row r="473">
          <cell r="C473" t="str">
            <v>TC-SP211/7</v>
          </cell>
          <cell r="D473">
            <v>30.518438409999998</v>
          </cell>
        </row>
        <row r="474">
          <cell r="C474" t="str">
            <v>TC-SP221</v>
          </cell>
          <cell r="D474">
            <v>6.1898809599999991</v>
          </cell>
        </row>
        <row r="475">
          <cell r="C475" t="str">
            <v>TCErrors</v>
          </cell>
        </row>
        <row r="476">
          <cell r="C476" t="str">
            <v>TCOther</v>
          </cell>
        </row>
        <row r="479">
          <cell r="C479" t="str">
            <v>80034</v>
          </cell>
          <cell r="D479">
            <v>2.8083912433822897</v>
          </cell>
        </row>
        <row r="480">
          <cell r="C480" t="str">
            <v>Ops-TC</v>
          </cell>
        </row>
        <row r="481">
          <cell r="C481" t="str">
            <v>Plug-TC</v>
          </cell>
        </row>
        <row r="484">
          <cell r="C484" t="str">
            <v>BU215cap</v>
          </cell>
        </row>
        <row r="485">
          <cell r="C485" t="str">
            <v>TAA-TC</v>
          </cell>
          <cell r="D485">
            <v>-1.120242</v>
          </cell>
        </row>
        <row r="486">
          <cell r="C486" t="str">
            <v>MFA-T</v>
          </cell>
        </row>
        <row r="487">
          <cell r="C487" t="str">
            <v>OPS-CAP-T</v>
          </cell>
          <cell r="D487">
            <v>4.3052800000000007E-3</v>
          </cell>
        </row>
        <row r="488">
          <cell r="C488" t="str">
            <v>IMS-CAP-T</v>
          </cell>
          <cell r="D488">
            <v>3.205131048000001</v>
          </cell>
        </row>
        <row r="489">
          <cell r="C489" t="str">
            <v>CSE-CAP-T</v>
          </cell>
          <cell r="D489">
            <v>0</v>
          </cell>
        </row>
        <row r="490">
          <cell r="C490" t="str">
            <v>CNRST-T</v>
          </cell>
          <cell r="D490">
            <v>49.513332752800004</v>
          </cell>
        </row>
        <row r="491">
          <cell r="C491" t="str">
            <v>CCGO</v>
          </cell>
          <cell r="D491">
            <v>0</v>
          </cell>
        </row>
        <row r="492">
          <cell r="C492" t="str">
            <v>FRE-CAP-T</v>
          </cell>
          <cell r="D492">
            <v>-0.30636408880000054</v>
          </cell>
        </row>
        <row r="493">
          <cell r="C493" t="str">
            <v>CORPADJ-T</v>
          </cell>
          <cell r="D493">
            <v>0</v>
          </cell>
        </row>
        <row r="494">
          <cell r="C494" t="str">
            <v>T&amp;WE-T</v>
          </cell>
          <cell r="D494">
            <v>8.9695543488000009</v>
          </cell>
        </row>
        <row r="495">
          <cell r="C495" t="str">
            <v>SE-T</v>
          </cell>
          <cell r="D495">
            <v>2.3233865220999999</v>
          </cell>
        </row>
        <row r="496">
          <cell r="C496" t="str">
            <v>Tools-T</v>
          </cell>
          <cell r="D496">
            <v>0.18252714389999999</v>
          </cell>
        </row>
        <row r="497">
          <cell r="C497" t="str">
            <v>OPS-MFA-T</v>
          </cell>
          <cell r="D497">
            <v>0</v>
          </cell>
        </row>
        <row r="498">
          <cell r="C498" t="str">
            <v>IMS-MFA-T</v>
          </cell>
          <cell r="D498">
            <v>2.4966550178000002</v>
          </cell>
        </row>
        <row r="499">
          <cell r="C499" t="str">
            <v>CSE-MFA-T</v>
          </cell>
          <cell r="D499">
            <v>0</v>
          </cell>
        </row>
        <row r="500">
          <cell r="C500" t="str">
            <v>CS-MFA-T</v>
          </cell>
          <cell r="D500">
            <v>7.9281017799999992E-2</v>
          </cell>
        </row>
        <row r="501">
          <cell r="C501" t="str">
            <v>LBSS-MFA-T</v>
          </cell>
          <cell r="D501">
            <v>0.28906040500000002</v>
          </cell>
        </row>
        <row r="502">
          <cell r="C502" t="str">
            <v>CorpAdj-MFA-T</v>
          </cell>
          <cell r="D502">
            <v>0</v>
          </cell>
        </row>
        <row r="513">
          <cell r="D513">
            <v>538.51369216963508</v>
          </cell>
        </row>
        <row r="514">
          <cell r="D514">
            <v>11</v>
          </cell>
        </row>
        <row r="515">
          <cell r="C515" t="str">
            <v>Bundle</v>
          </cell>
          <cell r="D515" t="str">
            <v>Oct</v>
          </cell>
        </row>
        <row r="518">
          <cell r="C518" t="str">
            <v>205-DCL01</v>
          </cell>
          <cell r="D518">
            <v>18.311977030000001</v>
          </cell>
        </row>
        <row r="519">
          <cell r="C519" t="str">
            <v>205-DCL02</v>
          </cell>
          <cell r="D519">
            <v>1.3755938000000001</v>
          </cell>
        </row>
        <row r="520">
          <cell r="C520" t="str">
            <v>205-DCL03</v>
          </cell>
          <cell r="D520">
            <v>6.2895756600000032</v>
          </cell>
        </row>
        <row r="521">
          <cell r="C521" t="str">
            <v>205-DCL04</v>
          </cell>
          <cell r="D521">
            <v>2.9327718999999997</v>
          </cell>
        </row>
        <row r="522">
          <cell r="C522" t="str">
            <v>205-DCL05</v>
          </cell>
          <cell r="D522">
            <v>50.257899979999998</v>
          </cell>
        </row>
        <row r="523">
          <cell r="C523" t="str">
            <v>205-DCL06</v>
          </cell>
          <cell r="D523">
            <v>15.867875400000008</v>
          </cell>
        </row>
        <row r="524">
          <cell r="C524" t="str">
            <v>205-DCL07</v>
          </cell>
          <cell r="D524">
            <v>17.972871579999985</v>
          </cell>
        </row>
        <row r="525">
          <cell r="C525" t="str">
            <v>205-DCL08</v>
          </cell>
          <cell r="D525">
            <v>5.4536011299999965</v>
          </cell>
        </row>
        <row r="526">
          <cell r="C526" t="str">
            <v>205-DCL09</v>
          </cell>
          <cell r="D526">
            <v>23.587623660000045</v>
          </cell>
        </row>
        <row r="527">
          <cell r="C527" t="str">
            <v>205-DCL10</v>
          </cell>
          <cell r="D527">
            <v>26.664766600000004</v>
          </cell>
        </row>
        <row r="528">
          <cell r="C528" t="str">
            <v>205-DCL11</v>
          </cell>
          <cell r="D528">
            <v>0.48957534000000003</v>
          </cell>
        </row>
        <row r="529">
          <cell r="C529" t="str">
            <v>205-DCL12</v>
          </cell>
          <cell r="D529">
            <v>1.6046623200000001</v>
          </cell>
        </row>
        <row r="530">
          <cell r="C530" t="str">
            <v>205-DCL15</v>
          </cell>
          <cell r="D530">
            <v>-0.33201228999999932</v>
          </cell>
        </row>
        <row r="531">
          <cell r="C531" t="str">
            <v>205-DCL18</v>
          </cell>
          <cell r="D531">
            <v>45.789003470000033</v>
          </cell>
        </row>
        <row r="532">
          <cell r="C532" t="str">
            <v>205-DCL19</v>
          </cell>
          <cell r="D532">
            <v>22.095082190000003</v>
          </cell>
        </row>
        <row r="533">
          <cell r="C533" t="str">
            <v>205-DCL27</v>
          </cell>
          <cell r="D533">
            <v>6.9693970999999904</v>
          </cell>
        </row>
        <row r="534">
          <cell r="C534" t="str">
            <v>205-DCL28</v>
          </cell>
          <cell r="D534">
            <v>8.9011100000000003E-3</v>
          </cell>
        </row>
        <row r="535">
          <cell r="C535" t="str">
            <v>205-DCL29</v>
          </cell>
          <cell r="D535">
            <v>36.81017179000002</v>
          </cell>
        </row>
        <row r="536">
          <cell r="C536" t="str">
            <v>205-DCOther</v>
          </cell>
          <cell r="D536">
            <v>0.34514128999999999</v>
          </cell>
        </row>
        <row r="537">
          <cell r="C537" t="str">
            <v>LDCUR</v>
          </cell>
        </row>
        <row r="538">
          <cell r="C538" t="str">
            <v>202-DCOther</v>
          </cell>
        </row>
        <row r="539">
          <cell r="C539" t="str">
            <v>204-DCOther</v>
          </cell>
        </row>
        <row r="540">
          <cell r="C540" t="str">
            <v>209-DCOther</v>
          </cell>
        </row>
        <row r="541">
          <cell r="C541" t="str">
            <v>206-DSR</v>
          </cell>
          <cell r="D541">
            <v>6.9217762500000033</v>
          </cell>
        </row>
        <row r="542">
          <cell r="C542" t="str">
            <v>206-MUS</v>
          </cell>
          <cell r="D542">
            <v>1.4676672099999999</v>
          </cell>
        </row>
        <row r="543">
          <cell r="C543" t="str">
            <v>206-MCP</v>
          </cell>
          <cell r="D543">
            <v>1.62166674</v>
          </cell>
        </row>
        <row r="544">
          <cell r="C544" t="str">
            <v>206-DSD</v>
          </cell>
          <cell r="D544">
            <v>5.0966708399999918</v>
          </cell>
        </row>
        <row r="545">
          <cell r="C545" t="str">
            <v>206-DCOther</v>
          </cell>
          <cell r="D545">
            <v>0.11577303</v>
          </cell>
        </row>
        <row r="546">
          <cell r="C546" t="str">
            <v>SDCUR</v>
          </cell>
        </row>
        <row r="547">
          <cell r="C547" t="str">
            <v>203-17001</v>
          </cell>
          <cell r="D547">
            <v>4.6933599999999997E-3</v>
          </cell>
        </row>
        <row r="548">
          <cell r="C548" t="str">
            <v>203-10725</v>
          </cell>
        </row>
        <row r="549">
          <cell r="C549" t="str">
            <v>203-18524</v>
          </cell>
          <cell r="D549">
            <v>0.79950057999999991</v>
          </cell>
        </row>
        <row r="550">
          <cell r="C550" t="str">
            <v>203-18872</v>
          </cell>
          <cell r="D550">
            <v>0.50861246999999998</v>
          </cell>
        </row>
        <row r="551">
          <cell r="C551" t="str">
            <v>203-17216</v>
          </cell>
          <cell r="D551">
            <v>3.9561700000000002E-3</v>
          </cell>
        </row>
        <row r="552">
          <cell r="C552" t="str">
            <v>203-17373</v>
          </cell>
          <cell r="D552">
            <v>1.36633E-3</v>
          </cell>
        </row>
        <row r="553">
          <cell r="C553" t="str">
            <v>203-17414</v>
          </cell>
          <cell r="D553">
            <v>1.0246960000000001</v>
          </cell>
        </row>
        <row r="554">
          <cell r="C554" t="str">
            <v>203-17518</v>
          </cell>
          <cell r="D554">
            <v>3.6092920000000001E-2</v>
          </cell>
        </row>
        <row r="555">
          <cell r="C555" t="str">
            <v>203-17561</v>
          </cell>
          <cell r="D555">
            <v>0.20284147</v>
          </cell>
        </row>
        <row r="556">
          <cell r="C556" t="str">
            <v>203-17671</v>
          </cell>
          <cell r="D556">
            <v>1.5251801299999999</v>
          </cell>
        </row>
        <row r="557">
          <cell r="C557" t="str">
            <v>203-18141</v>
          </cell>
          <cell r="D557">
            <v>0.46667319000000002</v>
          </cell>
        </row>
        <row r="558">
          <cell r="C558" t="str">
            <v>203-18142</v>
          </cell>
          <cell r="D558">
            <v>0.43264981000000002</v>
          </cell>
        </row>
        <row r="559">
          <cell r="C559" t="str">
            <v>203-18219</v>
          </cell>
        </row>
        <row r="560">
          <cell r="C560" t="str">
            <v>203-15582</v>
          </cell>
        </row>
        <row r="561">
          <cell r="C561" t="str">
            <v>203-15583</v>
          </cell>
        </row>
        <row r="562">
          <cell r="C562" t="str">
            <v>203-15584</v>
          </cell>
        </row>
        <row r="563">
          <cell r="C563" t="str">
            <v>203-15590</v>
          </cell>
        </row>
        <row r="564">
          <cell r="C564" t="str">
            <v>203-15591</v>
          </cell>
        </row>
        <row r="565">
          <cell r="C565" t="str">
            <v>203-15592</v>
          </cell>
        </row>
        <row r="566">
          <cell r="C566" t="str">
            <v>203-DTRNSF</v>
          </cell>
          <cell r="D566">
            <v>1.3260907099999999</v>
          </cell>
        </row>
        <row r="567">
          <cell r="C567" t="str">
            <v>203-WRM</v>
          </cell>
          <cell r="D567">
            <v>10.201900460000031</v>
          </cell>
        </row>
        <row r="568">
          <cell r="C568" t="str">
            <v>203-DCO</v>
          </cell>
          <cell r="D568">
            <v>6.1035962399999892</v>
          </cell>
        </row>
        <row r="569">
          <cell r="C569" t="str">
            <v>203-DCOther</v>
          </cell>
          <cell r="D569">
            <v>-2.150753E-2</v>
          </cell>
        </row>
        <row r="570">
          <cell r="C570" t="str">
            <v>EDCUR</v>
          </cell>
        </row>
        <row r="571">
          <cell r="C571" t="str">
            <v>213-DC1XX</v>
          </cell>
        </row>
        <row r="572">
          <cell r="C572" t="str">
            <v>213-DC2XX</v>
          </cell>
        </row>
        <row r="573">
          <cell r="C573" t="str">
            <v>213-DC3XX</v>
          </cell>
        </row>
        <row r="574">
          <cell r="C574" t="str">
            <v>213-DC4XX</v>
          </cell>
        </row>
        <row r="575">
          <cell r="C575" t="str">
            <v>213-DCOther</v>
          </cell>
        </row>
        <row r="576">
          <cell r="C576" t="str">
            <v>214-DC1XX</v>
          </cell>
        </row>
        <row r="577">
          <cell r="C577" t="str">
            <v>214-DC2XX</v>
          </cell>
        </row>
        <row r="578">
          <cell r="C578" t="str">
            <v>214-DC3XX</v>
          </cell>
        </row>
        <row r="579">
          <cell r="C579" t="str">
            <v>214-DC4XX</v>
          </cell>
        </row>
        <row r="580">
          <cell r="C580" t="str">
            <v>214-DCOther</v>
          </cell>
        </row>
        <row r="581">
          <cell r="C581" t="str">
            <v>216-DC1XX</v>
          </cell>
        </row>
        <row r="582">
          <cell r="C582" t="str">
            <v>216-DC2XX</v>
          </cell>
        </row>
        <row r="583">
          <cell r="C583" t="str">
            <v>216-DC3XX</v>
          </cell>
        </row>
        <row r="584">
          <cell r="C584" t="str">
            <v>216-DC4XX</v>
          </cell>
        </row>
        <row r="585">
          <cell r="C585" t="str">
            <v>216-DCOther</v>
          </cell>
        </row>
        <row r="586">
          <cell r="C586" t="str">
            <v>DC-SP220</v>
          </cell>
        </row>
        <row r="587">
          <cell r="C587" t="str">
            <v>DC-SP222</v>
          </cell>
        </row>
        <row r="588">
          <cell r="C588" t="str">
            <v>DC-SP223</v>
          </cell>
          <cell r="D588">
            <v>136.51455086000001</v>
          </cell>
        </row>
        <row r="589">
          <cell r="C589" t="str">
            <v>DC-SP224</v>
          </cell>
        </row>
        <row r="590">
          <cell r="C590" t="str">
            <v>DC-SP225</v>
          </cell>
        </row>
        <row r="591">
          <cell r="C591" t="str">
            <v>DC-SP215</v>
          </cell>
          <cell r="D591">
            <v>5.2943576200000004</v>
          </cell>
        </row>
        <row r="592">
          <cell r="C592" t="str">
            <v>DC-SP212</v>
          </cell>
          <cell r="D592">
            <v>2.3252550099999998</v>
          </cell>
        </row>
        <row r="593">
          <cell r="C593" t="str">
            <v>DC-SP211/7</v>
          </cell>
          <cell r="D593">
            <v>1.26427091</v>
          </cell>
        </row>
        <row r="594">
          <cell r="C594" t="str">
            <v>DC-SP221</v>
          </cell>
        </row>
        <row r="595">
          <cell r="C595" t="str">
            <v>DCErrors</v>
          </cell>
        </row>
        <row r="596">
          <cell r="C596" t="str">
            <v>DCOther</v>
          </cell>
        </row>
        <row r="599">
          <cell r="C599" t="str">
            <v>80035</v>
          </cell>
          <cell r="D599">
            <v>-5.1005231329649803</v>
          </cell>
        </row>
        <row r="600">
          <cell r="C600" t="str">
            <v>Ops-DC</v>
          </cell>
        </row>
        <row r="601">
          <cell r="C601" t="str">
            <v>Plug-DC</v>
          </cell>
        </row>
        <row r="604">
          <cell r="C604" t="str">
            <v>TAA-DC</v>
          </cell>
          <cell r="D604">
            <v>1.289693</v>
          </cell>
        </row>
        <row r="605">
          <cell r="C605" t="str">
            <v>MFA-D</v>
          </cell>
        </row>
        <row r="606">
          <cell r="C606" t="str">
            <v>OPS-CAP-D</v>
          </cell>
          <cell r="D606">
            <v>3.3827200000000001E-3</v>
          </cell>
        </row>
        <row r="607">
          <cell r="C607" t="str">
            <v>IMS-CAP-D</v>
          </cell>
          <cell r="D607">
            <v>2.5183172520000006</v>
          </cell>
        </row>
        <row r="608">
          <cell r="C608" t="str">
            <v>CSE-CAP-D</v>
          </cell>
          <cell r="D608">
            <v>0</v>
          </cell>
        </row>
        <row r="609">
          <cell r="C609" t="str">
            <v>CNRST-D</v>
          </cell>
          <cell r="D609">
            <v>38.9033328772</v>
          </cell>
        </row>
        <row r="610">
          <cell r="C610" t="str">
            <v>CCGO-D</v>
          </cell>
          <cell r="D610">
            <v>0</v>
          </cell>
        </row>
        <row r="611">
          <cell r="C611" t="str">
            <v>FRE-CAP-D</v>
          </cell>
          <cell r="D611">
            <v>-0.24071464120000041</v>
          </cell>
        </row>
        <row r="612">
          <cell r="C612" t="str">
            <v>CORPADJ-D</v>
          </cell>
          <cell r="D612">
            <v>0</v>
          </cell>
        </row>
        <row r="613">
          <cell r="C613" t="str">
            <v>T&amp;WE-D</v>
          </cell>
          <cell r="D613">
            <v>28.403588771200003</v>
          </cell>
        </row>
        <row r="614">
          <cell r="C614" t="str">
            <v>SE-D</v>
          </cell>
          <cell r="D614">
            <v>3.0798379478999993</v>
          </cell>
        </row>
        <row r="615">
          <cell r="C615" t="str">
            <v>Tools-D</v>
          </cell>
          <cell r="D615">
            <v>0.24195458609999998</v>
          </cell>
        </row>
        <row r="616">
          <cell r="C616" t="str">
            <v>OPS-MFA-D</v>
          </cell>
          <cell r="D616">
            <v>0</v>
          </cell>
        </row>
        <row r="617">
          <cell r="C617" t="str">
            <v>IMS-MFA-D</v>
          </cell>
          <cell r="D617">
            <v>3.3095194422000001</v>
          </cell>
        </row>
        <row r="618">
          <cell r="C618" t="str">
            <v>CSE-MFA-D</v>
          </cell>
          <cell r="D618">
            <v>0</v>
          </cell>
        </row>
        <row r="619">
          <cell r="C619" t="str">
            <v>CS-MFA-D</v>
          </cell>
          <cell r="D619">
            <v>0.10509344219999998</v>
          </cell>
        </row>
        <row r="620">
          <cell r="C620" t="str">
            <v>LBSS-MFA-D</v>
          </cell>
          <cell r="D620">
            <v>0.38317309499999996</v>
          </cell>
        </row>
        <row r="621">
          <cell r="C621" t="str">
            <v>CorpAdj-MFA-D</v>
          </cell>
          <cell r="D621">
            <v>0</v>
          </cell>
        </row>
        <row r="632">
          <cell r="D632">
            <v>278.81819823000001</v>
          </cell>
        </row>
        <row r="633">
          <cell r="D633">
            <v>11</v>
          </cell>
        </row>
        <row r="634">
          <cell r="C634" t="str">
            <v>Bundle</v>
          </cell>
          <cell r="D634" t="str">
            <v>Oct</v>
          </cell>
        </row>
        <row r="636">
          <cell r="C636" t="str">
            <v>OHREC-M</v>
          </cell>
          <cell r="D636">
            <v>-0.963839</v>
          </cell>
        </row>
        <row r="637">
          <cell r="C637" t="str">
            <v>OHREC-C</v>
          </cell>
          <cell r="D637">
            <v>-9.8763909699999992</v>
          </cell>
        </row>
        <row r="638">
          <cell r="C638" t="str">
            <v>ERROPS</v>
          </cell>
          <cell r="D638">
            <v>9.1739999999999999E-3</v>
          </cell>
        </row>
        <row r="639">
          <cell r="C639" t="str">
            <v>AMPP</v>
          </cell>
          <cell r="D639">
            <v>3.14127475</v>
          </cell>
        </row>
        <row r="640">
          <cell r="C640" t="str">
            <v>WRKPGM</v>
          </cell>
          <cell r="D640">
            <v>2.5978934100000002</v>
          </cell>
        </row>
        <row r="641">
          <cell r="C641" t="str">
            <v>VPO</v>
          </cell>
          <cell r="D641">
            <v>5.654929880000001</v>
          </cell>
        </row>
        <row r="642">
          <cell r="C642" t="str">
            <v>CP</v>
          </cell>
          <cell r="D642">
            <v>0.34035316999999998</v>
          </cell>
        </row>
        <row r="643">
          <cell r="C643" t="str">
            <v>BI</v>
          </cell>
          <cell r="D643">
            <v>16.418308539999998</v>
          </cell>
        </row>
        <row r="644">
          <cell r="C644" t="str">
            <v>DBD</v>
          </cell>
          <cell r="D644">
            <v>0.93560355999999989</v>
          </cell>
        </row>
        <row r="645">
          <cell r="C645" t="str">
            <v>STR</v>
          </cell>
          <cell r="D645">
            <v>0.78656095000000004</v>
          </cell>
        </row>
        <row r="646">
          <cell r="C646" t="str">
            <v>SI</v>
          </cell>
          <cell r="D646">
            <v>25.07407092</v>
          </cell>
        </row>
        <row r="647">
          <cell r="C647" t="str">
            <v>STDS</v>
          </cell>
          <cell r="D647">
            <v>6.8313810000000003E-2</v>
          </cell>
        </row>
        <row r="648">
          <cell r="C648" t="str">
            <v>SIP</v>
          </cell>
          <cell r="D648">
            <v>1.4947711400000001</v>
          </cell>
        </row>
        <row r="649">
          <cell r="C649" t="str">
            <v>SD</v>
          </cell>
          <cell r="D649">
            <v>2.0624222200000002</v>
          </cell>
        </row>
        <row r="650">
          <cell r="C650" t="str">
            <v>OTHCOM</v>
          </cell>
          <cell r="D650">
            <v>0</v>
          </cell>
        </row>
        <row r="651">
          <cell r="C651" t="str">
            <v>CORPADJ - O</v>
          </cell>
          <cell r="D651">
            <v>-9.6985700700000006</v>
          </cell>
        </row>
        <row r="652">
          <cell r="C652" t="str">
            <v>CORP-ERR</v>
          </cell>
          <cell r="D652">
            <v>0.54391823000000006</v>
          </cell>
        </row>
        <row r="653">
          <cell r="C653" t="str">
            <v>HOI</v>
          </cell>
          <cell r="D653">
            <v>4.4442749999999993</v>
          </cell>
        </row>
        <row r="654">
          <cell r="C654" t="str">
            <v>FIN-TAX</v>
          </cell>
          <cell r="D654">
            <v>1.33524719</v>
          </cell>
        </row>
        <row r="655">
          <cell r="C655" t="str">
            <v>FIN-PF</v>
          </cell>
          <cell r="D655">
            <v>-1.7888000000000046E-2</v>
          </cell>
        </row>
        <row r="656">
          <cell r="C656" t="str">
            <v>FIN-TR</v>
          </cell>
          <cell r="D656">
            <v>2.1090175200000001</v>
          </cell>
        </row>
        <row r="657">
          <cell r="C657" t="str">
            <v>FIN-CC</v>
          </cell>
          <cell r="D657">
            <v>24.261765019999999</v>
          </cell>
        </row>
        <row r="658">
          <cell r="C658" t="str">
            <v>FIN-FS</v>
          </cell>
          <cell r="D658">
            <v>5.1665300000000004E-2</v>
          </cell>
        </row>
        <row r="659">
          <cell r="C659" t="str">
            <v>CRAVPO</v>
          </cell>
          <cell r="D659">
            <v>0.79931173000000011</v>
          </cell>
        </row>
        <row r="660">
          <cell r="C660" t="str">
            <v>ABAFF</v>
          </cell>
          <cell r="D660">
            <v>0.42108637000000004</v>
          </cell>
        </row>
        <row r="661">
          <cell r="C661" t="str">
            <v>CORPCOMM</v>
          </cell>
          <cell r="D661">
            <v>4.4705710699999992</v>
          </cell>
        </row>
        <row r="662">
          <cell r="C662" t="str">
            <v>FIN-SUP</v>
          </cell>
          <cell r="D662">
            <v>-1.3999999999999847E-7</v>
          </cell>
        </row>
        <row r="663">
          <cell r="C663" t="str">
            <v>FIN-CM</v>
          </cell>
          <cell r="D663">
            <v>2.7304354599999998</v>
          </cell>
        </row>
        <row r="664">
          <cell r="C664" t="str">
            <v>MPCE</v>
          </cell>
          <cell r="D664">
            <v>14.181450489999998</v>
          </cell>
        </row>
        <row r="665">
          <cell r="C665" t="str">
            <v>REG AFF</v>
          </cell>
          <cell r="D665">
            <v>7.0314573899999999</v>
          </cell>
        </row>
        <row r="666">
          <cell r="C666" t="str">
            <v>RE</v>
          </cell>
          <cell r="D666">
            <v>0.13994426000000001</v>
          </cell>
        </row>
        <row r="667">
          <cell r="C667" t="str">
            <v>INFOMGT</v>
          </cell>
          <cell r="D667">
            <v>11.15157527</v>
          </cell>
        </row>
        <row r="668">
          <cell r="C668" t="str">
            <v>FIN-CSE</v>
          </cell>
          <cell r="D668">
            <v>0</v>
          </cell>
        </row>
        <row r="669">
          <cell r="C669" t="str">
            <v>HR</v>
          </cell>
          <cell r="D669">
            <v>11.949082520000001</v>
          </cell>
        </row>
        <row r="670">
          <cell r="C670" t="str">
            <v>CSVPO</v>
          </cell>
          <cell r="D670">
            <v>1.3442280200000001</v>
          </cell>
        </row>
        <row r="671">
          <cell r="C671" t="str">
            <v>LR</v>
          </cell>
          <cell r="D671">
            <v>0.89447670000000001</v>
          </cell>
        </row>
        <row r="672">
          <cell r="C672" t="str">
            <v>CORPSEC</v>
          </cell>
          <cell r="D672">
            <v>1.8981786799999998</v>
          </cell>
        </row>
        <row r="673">
          <cell r="C673" t="str">
            <v>EXTREL</v>
          </cell>
          <cell r="D673">
            <v>1.04824758</v>
          </cell>
        </row>
        <row r="674">
          <cell r="C674" t="str">
            <v>AUDIT</v>
          </cell>
          <cell r="D674">
            <v>2.47860893</v>
          </cell>
        </row>
        <row r="675">
          <cell r="C675" t="str">
            <v>BUSTRF</v>
          </cell>
          <cell r="D675">
            <v>1.3890665800000002</v>
          </cell>
        </row>
        <row r="676">
          <cell r="C676" t="str">
            <v>GCS</v>
          </cell>
          <cell r="D676">
            <v>5.5010433400000007</v>
          </cell>
        </row>
        <row r="677">
          <cell r="C677" t="str">
            <v>ALLOC_OUT</v>
          </cell>
          <cell r="D677">
            <v>-2.0782922400000001</v>
          </cell>
        </row>
        <row r="678">
          <cell r="C678" t="str">
            <v>LBSS - OM&amp;A</v>
          </cell>
          <cell r="D678">
            <v>1.2134540800000002</v>
          </cell>
        </row>
        <row r="679">
          <cell r="C679" t="str">
            <v>LARP</v>
          </cell>
          <cell r="D679">
            <v>0</v>
          </cell>
        </row>
        <row r="680">
          <cell r="C680" t="str">
            <v>FACIL</v>
          </cell>
          <cell r="D680">
            <v>38.480305399999999</v>
          </cell>
        </row>
        <row r="681">
          <cell r="C681" t="str">
            <v>PC-1101</v>
          </cell>
          <cell r="D681">
            <v>56.38259343</v>
          </cell>
        </row>
        <row r="682">
          <cell r="C682" t="str">
            <v>PC-1104</v>
          </cell>
          <cell r="D682">
            <v>5.4965406399999992</v>
          </cell>
        </row>
        <row r="683">
          <cell r="C683" t="str">
            <v>PC-4019</v>
          </cell>
          <cell r="D683">
            <v>4.6268394600000002</v>
          </cell>
        </row>
        <row r="684">
          <cell r="C684" t="str">
            <v>PC-4023</v>
          </cell>
          <cell r="D684">
            <v>9.3275789000000007</v>
          </cell>
        </row>
        <row r="685">
          <cell r="C685" t="str">
            <v>PC-4059</v>
          </cell>
          <cell r="D685">
            <v>-4.0374858900000001</v>
          </cell>
        </row>
        <row r="686">
          <cell r="C686" t="str">
            <v>IMS - OM&amp;A</v>
          </cell>
          <cell r="D686">
            <v>6.0568548</v>
          </cell>
        </row>
        <row r="687">
          <cell r="C687" t="str">
            <v>CSE - OM&amp;A</v>
          </cell>
          <cell r="D687">
            <v>9.4789999999999996E-3</v>
          </cell>
        </row>
        <row r="688">
          <cell r="C688" t="str">
            <v>BT</v>
          </cell>
          <cell r="D688">
            <v>18.069885030000002</v>
          </cell>
        </row>
        <row r="689">
          <cell r="C689" t="str">
            <v>CNRST-M</v>
          </cell>
          <cell r="D689">
            <v>7.0688047999999988</v>
          </cell>
        </row>
        <row r="690">
          <cell r="C690" t="str">
            <v>OTHCP-M</v>
          </cell>
          <cell r="D690">
            <v>0</v>
          </cell>
        </row>
        <row r="695">
          <cell r="D695">
            <v>0</v>
          </cell>
        </row>
        <row r="702">
          <cell r="D702">
            <v>143.46435493999999</v>
          </cell>
        </row>
        <row r="703">
          <cell r="D703">
            <v>11</v>
          </cell>
        </row>
        <row r="704">
          <cell r="C704" t="str">
            <v>Bundle</v>
          </cell>
          <cell r="D704" t="str">
            <v>Oct</v>
          </cell>
        </row>
        <row r="706">
          <cell r="C706" t="str">
            <v>OPS-CAP</v>
          </cell>
          <cell r="D706">
            <v>7.6880000000000004E-3</v>
          </cell>
        </row>
        <row r="707">
          <cell r="C707" t="str">
            <v>IMS-CAP</v>
          </cell>
          <cell r="D707">
            <v>5.7234483000000012</v>
          </cell>
        </row>
        <row r="708">
          <cell r="C708" t="str">
            <v>CSE - CAP</v>
          </cell>
        </row>
        <row r="709">
          <cell r="C709" t="str">
            <v>CNRST-C</v>
          </cell>
          <cell r="D709">
            <v>88.416665629999997</v>
          </cell>
        </row>
        <row r="710">
          <cell r="C710" t="str">
            <v>CCGO</v>
          </cell>
        </row>
        <row r="711">
          <cell r="C711" t="str">
            <v>FRE-CAP</v>
          </cell>
          <cell r="D711">
            <v>-0.54707873000000096</v>
          </cell>
        </row>
        <row r="712">
          <cell r="C712" t="str">
            <v>CORPADJ - C</v>
          </cell>
        </row>
        <row r="713">
          <cell r="C713" t="str">
            <v>T&amp;WE</v>
          </cell>
          <cell r="D713">
            <v>37.373143120000002</v>
          </cell>
        </row>
        <row r="714">
          <cell r="C714" t="str">
            <v>SE</v>
          </cell>
          <cell r="D714">
            <v>5.4032244699999996</v>
          </cell>
        </row>
        <row r="715">
          <cell r="C715" t="str">
            <v>Tools</v>
          </cell>
          <cell r="D715">
            <v>0.42448173</v>
          </cell>
        </row>
        <row r="716">
          <cell r="C716" t="str">
            <v>OPS-MFA</v>
          </cell>
        </row>
        <row r="717">
          <cell r="C717" t="str">
            <v>IMS-MFA</v>
          </cell>
          <cell r="D717">
            <v>5.8061744600000003</v>
          </cell>
        </row>
        <row r="718">
          <cell r="C718" t="str">
            <v>CSE-MFA</v>
          </cell>
        </row>
        <row r="719">
          <cell r="C719" t="str">
            <v>CS-MFA</v>
          </cell>
          <cell r="D719">
            <v>0.18437445999999999</v>
          </cell>
        </row>
        <row r="720">
          <cell r="C720" t="str">
            <v>LBSS-MFA</v>
          </cell>
          <cell r="D720">
            <v>0.67223350000000004</v>
          </cell>
        </row>
        <row r="721">
          <cell r="C721" t="str">
            <v>CorpAdj-MFA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nrCSO"/>
      <sheetName val="INInrSettle"/>
      <sheetName val="INInrFin"/>
      <sheetName val="INInrSMS"/>
      <sheetName val="INInrHR"/>
      <sheetName val="INInrIT"/>
    </sheetNames>
    <sheetDataSet>
      <sheetData sheetId="0" refreshError="1">
        <row r="2">
          <cell r="B2" t="str">
            <v>ESTIMATED INERGI SOW COST DISTRIBUTION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SR YOY Table"/>
      <sheetName val="Data Capture"/>
      <sheetName val="PPSR Layout"/>
      <sheetName val="2009 actual"/>
      <sheetName val="excel 2009 Budget"/>
      <sheetName val="PP150 2009 Budget"/>
      <sheetName val="Import"/>
      <sheetName val="2010"/>
      <sheetName val="PSPM Detail"/>
      <sheetName val="2010 Budget"/>
    </sheetNames>
    <sheetDataSet>
      <sheetData sheetId="0"/>
      <sheetData sheetId="1"/>
      <sheetData sheetId="2"/>
      <sheetData sheetId="3" refreshError="1">
        <row r="12">
          <cell r="C12" t="str">
            <v>Investment</v>
          </cell>
          <cell r="D12" t="str">
            <v>Jan</v>
          </cell>
          <cell r="E12" t="str">
            <v>Feb</v>
          </cell>
          <cell r="F12" t="str">
            <v>Mar</v>
          </cell>
          <cell r="G12" t="str">
            <v>Apr</v>
          </cell>
          <cell r="H12" t="str">
            <v>May</v>
          </cell>
          <cell r="I12" t="str">
            <v>Jun</v>
          </cell>
          <cell r="J12" t="str">
            <v>Jul</v>
          </cell>
          <cell r="K12" t="str">
            <v>Aug</v>
          </cell>
          <cell r="L12" t="str">
            <v>Sep</v>
          </cell>
          <cell r="M12" t="str">
            <v>Oct</v>
          </cell>
          <cell r="N12" t="str">
            <v>Nov</v>
          </cell>
          <cell r="O12" t="str">
            <v>Dec</v>
          </cell>
        </row>
        <row r="14">
          <cell r="C14" t="str">
            <v>205-TML01</v>
          </cell>
          <cell r="D14">
            <v>3.2000000000000001E-2</v>
          </cell>
          <cell r="E14">
            <v>0.16400000000000001</v>
          </cell>
          <cell r="F14">
            <v>0.30499999999999999</v>
          </cell>
          <cell r="G14">
            <v>0.52</v>
          </cell>
          <cell r="H14">
            <v>0.73199999999999998</v>
          </cell>
          <cell r="I14">
            <v>0.96299999999999997</v>
          </cell>
          <cell r="J14">
            <v>1.163</v>
          </cell>
          <cell r="K14">
            <v>1.276043</v>
          </cell>
          <cell r="L14">
            <v>1.5198134399999998</v>
          </cell>
          <cell r="M14">
            <v>1.70689994</v>
          </cell>
          <cell r="N14">
            <v>1.85993344</v>
          </cell>
          <cell r="O14">
            <v>2.0181112400000001</v>
          </cell>
        </row>
        <row r="15">
          <cell r="C15" t="str">
            <v>205-TML02</v>
          </cell>
          <cell r="D15">
            <v>0.17699999999999999</v>
          </cell>
          <cell r="E15">
            <v>0.27100000000000002</v>
          </cell>
          <cell r="F15">
            <v>0.44500000000000001</v>
          </cell>
          <cell r="G15">
            <v>0.77500000000000002</v>
          </cell>
          <cell r="H15">
            <v>1.048</v>
          </cell>
          <cell r="I15">
            <v>1.246</v>
          </cell>
          <cell r="J15">
            <v>1.548</v>
          </cell>
          <cell r="K15">
            <v>1.74508939</v>
          </cell>
          <cell r="L15">
            <v>2.02882183</v>
          </cell>
          <cell r="M15">
            <v>2.3121245299999997</v>
          </cell>
          <cell r="N15">
            <v>2.5648309399999998</v>
          </cell>
          <cell r="O15">
            <v>2.9277288100000001</v>
          </cell>
        </row>
        <row r="16">
          <cell r="C16" t="str">
            <v>205-TML10</v>
          </cell>
          <cell r="D16">
            <v>0.315</v>
          </cell>
          <cell r="E16">
            <v>0.71799999999999997</v>
          </cell>
          <cell r="F16">
            <v>1.2549999999999999</v>
          </cell>
          <cell r="G16">
            <v>1.7370000000000001</v>
          </cell>
          <cell r="H16">
            <v>2.0699999999999998</v>
          </cell>
          <cell r="I16">
            <v>2.488</v>
          </cell>
          <cell r="J16">
            <v>3.0369999999999999</v>
          </cell>
          <cell r="K16">
            <v>3.4355484700000001</v>
          </cell>
          <cell r="L16">
            <v>3.9708451899999999</v>
          </cell>
          <cell r="M16">
            <v>4.4652950199999992</v>
          </cell>
          <cell r="N16">
            <v>5.0293583499999999</v>
          </cell>
          <cell r="O16">
            <v>5.3663798300000005</v>
          </cell>
        </row>
        <row r="17">
          <cell r="C17" t="str">
            <v>205-TML11</v>
          </cell>
          <cell r="D17">
            <v>6.7000000000000004E-2</v>
          </cell>
          <cell r="E17">
            <v>0.215</v>
          </cell>
          <cell r="F17">
            <v>0.39800000000000002</v>
          </cell>
          <cell r="G17">
            <v>0.76</v>
          </cell>
          <cell r="H17">
            <v>1.2849999999999999</v>
          </cell>
          <cell r="I17">
            <v>2.0219999999999998</v>
          </cell>
          <cell r="J17">
            <v>2.6779999999999999</v>
          </cell>
          <cell r="K17">
            <v>3.0563290099999998</v>
          </cell>
          <cell r="L17">
            <v>3.5509284500000002</v>
          </cell>
          <cell r="M17">
            <v>3.8840943500000003</v>
          </cell>
          <cell r="N17">
            <v>4.1072072500000001</v>
          </cell>
          <cell r="O17">
            <v>4.2450052199999995</v>
          </cell>
        </row>
        <row r="18">
          <cell r="C18" t="str">
            <v>205-TML12</v>
          </cell>
          <cell r="D18">
            <v>0.23499999999999999</v>
          </cell>
          <cell r="E18">
            <v>0.61099999999999999</v>
          </cell>
          <cell r="F18">
            <v>1.0620000000000001</v>
          </cell>
          <cell r="G18">
            <v>1.6919999999999999</v>
          </cell>
          <cell r="H18">
            <v>2.1240000000000001</v>
          </cell>
          <cell r="I18">
            <v>2.6230000000000002</v>
          </cell>
          <cell r="J18">
            <v>3.145</v>
          </cell>
          <cell r="K18">
            <v>3.5248033999999997</v>
          </cell>
          <cell r="L18">
            <v>3.8578583799999997</v>
          </cell>
          <cell r="M18">
            <v>4.0908467599999998</v>
          </cell>
          <cell r="N18">
            <v>4.3120325399999997</v>
          </cell>
          <cell r="O18">
            <v>4.4167888</v>
          </cell>
        </row>
        <row r="19">
          <cell r="C19" t="str">
            <v>205-TML13</v>
          </cell>
          <cell r="D19">
            <v>0.14668400000000004</v>
          </cell>
          <cell r="E19">
            <v>0.28657599999999972</v>
          </cell>
          <cell r="F19">
            <v>0.53938299999999995</v>
          </cell>
          <cell r="G19">
            <v>0.75281399999999987</v>
          </cell>
          <cell r="H19">
            <v>0.99068199999999962</v>
          </cell>
          <cell r="I19">
            <v>1.2184370000000015</v>
          </cell>
          <cell r="J19">
            <v>1.2212680000000002</v>
          </cell>
          <cell r="K19">
            <v>1.2457040700000002</v>
          </cell>
          <cell r="L19">
            <v>1.37236066</v>
          </cell>
          <cell r="M19">
            <v>1.4643641599999999</v>
          </cell>
          <cell r="N19">
            <v>1.5314006599999999</v>
          </cell>
          <cell r="O19">
            <v>1.57762326</v>
          </cell>
        </row>
        <row r="20">
          <cell r="C20" t="str">
            <v>205-TMOther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LTMUR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209 - TM</v>
          </cell>
          <cell r="D22">
            <v>0.154557</v>
          </cell>
          <cell r="E22">
            <v>0.200018</v>
          </cell>
          <cell r="F22">
            <v>0.22881299999999999</v>
          </cell>
          <cell r="G22">
            <v>0.29114000000000001</v>
          </cell>
          <cell r="H22">
            <v>0.32086900000000002</v>
          </cell>
          <cell r="I22">
            <v>0.38201000000000002</v>
          </cell>
          <cell r="J22">
            <v>0.39545400000000003</v>
          </cell>
          <cell r="K22">
            <v>0.43831300000000001</v>
          </cell>
          <cell r="L22">
            <v>0.49361573999999997</v>
          </cell>
          <cell r="M22">
            <v>0.62273900000000004</v>
          </cell>
          <cell r="N22">
            <v>0.81226071</v>
          </cell>
          <cell r="O22">
            <v>1.3904328000000001</v>
          </cell>
        </row>
        <row r="23">
          <cell r="C23" t="str">
            <v>202-T501002</v>
          </cell>
          <cell r="K23">
            <v>0.295705</v>
          </cell>
          <cell r="L23">
            <v>0.33266781000000001</v>
          </cell>
          <cell r="M23">
            <v>0.36963090000000004</v>
          </cell>
          <cell r="N23">
            <v>0.40659399000000002</v>
          </cell>
          <cell r="O23">
            <v>0.44355707999999999</v>
          </cell>
        </row>
        <row r="24">
          <cell r="C24" t="str">
            <v>202-T502002</v>
          </cell>
          <cell r="K24">
            <v>1.1896E-2</v>
          </cell>
          <cell r="L24">
            <v>1.1895670000000001E-2</v>
          </cell>
          <cell r="M24">
            <v>1.1895670000000001E-2</v>
          </cell>
          <cell r="N24">
            <v>1.1895670000000001E-2</v>
          </cell>
          <cell r="O24">
            <v>1.1895670000000001E-2</v>
          </cell>
        </row>
        <row r="25">
          <cell r="C25" t="str">
            <v>202-T503003</v>
          </cell>
          <cell r="K25">
            <v>1.1908999999999999E-2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str">
            <v>80036</v>
          </cell>
          <cell r="D26">
            <v>3.7296000000000003E-2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str">
            <v>80038</v>
          </cell>
          <cell r="D27">
            <v>3.6963000000000003E-2</v>
          </cell>
          <cell r="E27">
            <v>7.3926000000000006E-2</v>
          </cell>
          <cell r="F27">
            <v>0.110889</v>
          </cell>
          <cell r="G27">
            <v>0.14785200000000001</v>
          </cell>
          <cell r="H27">
            <v>0.18481500000000001</v>
          </cell>
          <cell r="I27">
            <v>0.221779</v>
          </cell>
          <cell r="J27">
            <v>0.25874200000000003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80063</v>
          </cell>
          <cell r="D28">
            <v>9.9220000000000003E-3</v>
          </cell>
          <cell r="E28">
            <v>1.1896E-2</v>
          </cell>
          <cell r="F28">
            <v>2.3805E-2</v>
          </cell>
          <cell r="G28">
            <v>2.3805E-2</v>
          </cell>
          <cell r="H28">
            <v>2.3805E-2</v>
          </cell>
          <cell r="I28">
            <v>2.3805E-2</v>
          </cell>
          <cell r="J28">
            <v>2.3805E-2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202-TMOther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PC-9009</v>
          </cell>
          <cell r="D30">
            <v>1.9970000000000002E-2</v>
          </cell>
          <cell r="E30">
            <v>3.6551E-2</v>
          </cell>
          <cell r="F30">
            <v>5.7992000000000002E-2</v>
          </cell>
          <cell r="G30">
            <v>8.2308999999999993E-2</v>
          </cell>
          <cell r="H30">
            <v>0.103032</v>
          </cell>
          <cell r="I30">
            <v>0.12632299999999999</v>
          </cell>
          <cell r="J30">
            <v>0.17103599999999999</v>
          </cell>
          <cell r="K30">
            <v>0.187803</v>
          </cell>
          <cell r="L30">
            <v>0.21238436999999999</v>
          </cell>
          <cell r="M30">
            <v>0.24299736999999999</v>
          </cell>
          <cell r="N30">
            <v>0.27165811000000001</v>
          </cell>
          <cell r="O30">
            <v>0.30707390000000001</v>
          </cell>
        </row>
        <row r="31">
          <cell r="C31" t="str">
            <v>204-TMF01</v>
          </cell>
          <cell r="D31">
            <v>0.10299999999999999</v>
          </cell>
          <cell r="E31">
            <v>0.62</v>
          </cell>
          <cell r="F31">
            <v>1.39</v>
          </cell>
          <cell r="G31">
            <v>2.0529999999999999</v>
          </cell>
          <cell r="H31">
            <v>4.0039999999999996</v>
          </cell>
          <cell r="I31">
            <v>6.6529999999999996</v>
          </cell>
          <cell r="J31">
            <v>10.163</v>
          </cell>
          <cell r="K31">
            <v>13.237882000000001</v>
          </cell>
          <cell r="L31">
            <v>14.328422989999995</v>
          </cell>
          <cell r="M31">
            <v>15.266331159999996</v>
          </cell>
          <cell r="N31">
            <v>15.824977069999992</v>
          </cell>
          <cell r="O31">
            <v>15.729688150000005</v>
          </cell>
        </row>
        <row r="32">
          <cell r="C32" t="str">
            <v>204-TMF02</v>
          </cell>
          <cell r="D32">
            <v>0.25700000000000001</v>
          </cell>
          <cell r="E32">
            <v>0.79400000000000004</v>
          </cell>
          <cell r="F32">
            <v>1.548</v>
          </cell>
          <cell r="G32">
            <v>2.214</v>
          </cell>
          <cell r="H32">
            <v>2.4060000000000001</v>
          </cell>
          <cell r="I32">
            <v>2.6150000000000002</v>
          </cell>
          <cell r="J32">
            <v>2.847</v>
          </cell>
          <cell r="K32">
            <v>2.9687450000000002</v>
          </cell>
          <cell r="L32">
            <v>3.26163041</v>
          </cell>
          <cell r="M32">
            <v>3.3845628999999997</v>
          </cell>
          <cell r="N32">
            <v>3.4916885199999999</v>
          </cell>
          <cell r="O32">
            <v>3.4772995</v>
          </cell>
        </row>
        <row r="33">
          <cell r="C33" t="str">
            <v>204-TMF03</v>
          </cell>
          <cell r="D33">
            <v>0.32107799999999997</v>
          </cell>
          <cell r="E33">
            <v>0.62453000000000003</v>
          </cell>
          <cell r="F33">
            <v>1.0262850000000001</v>
          </cell>
          <cell r="G33">
            <v>1.1545630000000005</v>
          </cell>
          <cell r="H33">
            <v>1.3687899999999997</v>
          </cell>
          <cell r="I33">
            <v>1.5987219999999986</v>
          </cell>
          <cell r="J33">
            <v>1.7234780000000001</v>
          </cell>
          <cell r="K33">
            <v>1.8273839999999999</v>
          </cell>
          <cell r="L33">
            <v>2.2583044300000004</v>
          </cell>
          <cell r="M33">
            <v>2.7818917999999999</v>
          </cell>
          <cell r="N33">
            <v>3.0870177999999999</v>
          </cell>
          <cell r="O33">
            <v>3.7061462000000001</v>
          </cell>
        </row>
        <row r="34">
          <cell r="C34" t="str">
            <v>204-TMOther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FTMUR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PEPM</v>
          </cell>
          <cell r="D36">
            <v>0.97988699999999995</v>
          </cell>
          <cell r="E36">
            <v>1.92313</v>
          </cell>
          <cell r="F36">
            <v>3.2174839999999998</v>
          </cell>
          <cell r="G36">
            <v>5.0412319999999999</v>
          </cell>
          <cell r="H36">
            <v>6.9268590000000003</v>
          </cell>
          <cell r="I36">
            <v>9.3109070000000003</v>
          </cell>
          <cell r="J36">
            <v>11.319006999999999</v>
          </cell>
          <cell r="K36">
            <v>12.61016732</v>
          </cell>
          <cell r="L36">
            <v>15.341147640000001</v>
          </cell>
          <cell r="M36">
            <v>17.162213540000003</v>
          </cell>
          <cell r="N36">
            <v>18.699148589999997</v>
          </cell>
          <cell r="O36">
            <v>19.686392550000001</v>
          </cell>
        </row>
        <row r="37">
          <cell r="C37" t="str">
            <v>PCPM</v>
          </cell>
          <cell r="D37">
            <v>0.38384200000000002</v>
          </cell>
          <cell r="E37">
            <v>0.83707900000000002</v>
          </cell>
          <cell r="F37">
            <v>1.328206</v>
          </cell>
          <cell r="G37">
            <v>1.8852180000000001</v>
          </cell>
          <cell r="H37">
            <v>2.6009679999999999</v>
          </cell>
          <cell r="I37">
            <v>3.2166220000000001</v>
          </cell>
          <cell r="J37">
            <v>3.77501</v>
          </cell>
          <cell r="K37">
            <v>4.2288995099999998</v>
          </cell>
          <cell r="L37">
            <v>5.0744101700000002</v>
          </cell>
          <cell r="M37">
            <v>5.5484787500000001</v>
          </cell>
          <cell r="N37">
            <v>6.0868713099999994</v>
          </cell>
          <cell r="O37">
            <v>6.52848732</v>
          </cell>
        </row>
        <row r="38">
          <cell r="C38" t="str">
            <v>APM</v>
          </cell>
          <cell r="D38">
            <v>0.634239</v>
          </cell>
          <cell r="E38">
            <v>1.258599</v>
          </cell>
          <cell r="F38">
            <v>1.671629</v>
          </cell>
          <cell r="G38">
            <v>1.8980570000000001</v>
          </cell>
          <cell r="H38">
            <v>2.4773640000000001</v>
          </cell>
          <cell r="I38">
            <v>2.8352909999999998</v>
          </cell>
          <cell r="J38">
            <v>3.2559999999999998</v>
          </cell>
          <cell r="K38">
            <v>3.5940720699999997</v>
          </cell>
          <cell r="L38">
            <v>4.06744605</v>
          </cell>
          <cell r="M38">
            <v>4.3180259000000003</v>
          </cell>
          <cell r="N38">
            <v>4.5887658299999998</v>
          </cell>
          <cell r="O38">
            <v>4.9560780900000001</v>
          </cell>
        </row>
        <row r="39">
          <cell r="C39" t="str">
            <v>MPM</v>
          </cell>
          <cell r="D39">
            <v>4.9253999999999999E-2</v>
          </cell>
          <cell r="E39">
            <v>0.109038</v>
          </cell>
          <cell r="F39">
            <v>0.115444</v>
          </cell>
          <cell r="G39">
            <v>0.19212599999999999</v>
          </cell>
          <cell r="H39">
            <v>0.288325</v>
          </cell>
          <cell r="I39">
            <v>0.36002499999999998</v>
          </cell>
          <cell r="J39">
            <v>0.44079600000000002</v>
          </cell>
          <cell r="K39">
            <v>0.4706418</v>
          </cell>
          <cell r="L39">
            <v>0.51631647000000003</v>
          </cell>
          <cell r="M39">
            <v>0.56676096999999992</v>
          </cell>
          <cell r="N39">
            <v>0.60663897</v>
          </cell>
          <cell r="O39">
            <v>0.64732177000000002</v>
          </cell>
        </row>
        <row r="40">
          <cell r="C40" t="str">
            <v>IPM</v>
          </cell>
          <cell r="D40">
            <v>0.16233400000000001</v>
          </cell>
          <cell r="E40">
            <v>0.40546599999999999</v>
          </cell>
          <cell r="F40">
            <v>0.63213200000000003</v>
          </cell>
          <cell r="G40">
            <v>0.80188300000000001</v>
          </cell>
          <cell r="H40">
            <v>1.1985479999999999</v>
          </cell>
          <cell r="I40">
            <v>1.9991969999999999</v>
          </cell>
          <cell r="J40">
            <v>2.2020110000000002</v>
          </cell>
          <cell r="K40">
            <v>2.47948857</v>
          </cell>
          <cell r="L40">
            <v>2.83719616</v>
          </cell>
          <cell r="M40">
            <v>3.01065191</v>
          </cell>
          <cell r="N40">
            <v>3.2249815800000001</v>
          </cell>
          <cell r="O40">
            <v>3.5640583100000001</v>
          </cell>
        </row>
        <row r="41">
          <cell r="C41" t="str">
            <v>EPM</v>
          </cell>
          <cell r="D41">
            <v>2.9843000000000001E-2</v>
          </cell>
          <cell r="E41">
            <v>6.0844000000000002E-2</v>
          </cell>
          <cell r="F41">
            <v>0.10834100000000001</v>
          </cell>
          <cell r="G41">
            <v>0.15471399999999999</v>
          </cell>
          <cell r="H41">
            <v>0.28368199999999999</v>
          </cell>
          <cell r="I41">
            <v>0.41377000000000003</v>
          </cell>
          <cell r="J41">
            <v>0.52870499999999998</v>
          </cell>
          <cell r="K41">
            <v>0.63665780000000005</v>
          </cell>
          <cell r="L41">
            <v>0.78560567000000003</v>
          </cell>
          <cell r="M41">
            <v>0.91501135999999994</v>
          </cell>
          <cell r="N41">
            <v>1.10945921</v>
          </cell>
          <cell r="O41">
            <v>1.2446238600000001</v>
          </cell>
        </row>
        <row r="42">
          <cell r="C42" t="str">
            <v>TPM</v>
          </cell>
          <cell r="D42">
            <v>0.21576699999999999</v>
          </cell>
          <cell r="E42">
            <v>0.43461100000000003</v>
          </cell>
          <cell r="F42">
            <v>0.56063600000000002</v>
          </cell>
          <cell r="G42">
            <v>0.65867299999999995</v>
          </cell>
          <cell r="H42">
            <v>0.839256</v>
          </cell>
          <cell r="I42">
            <v>0.93454599999999999</v>
          </cell>
          <cell r="J42">
            <v>1.006019</v>
          </cell>
          <cell r="K42">
            <v>1.10971073</v>
          </cell>
          <cell r="L42">
            <v>1.4237050900000001</v>
          </cell>
          <cell r="M42">
            <v>1.6632573899999998</v>
          </cell>
          <cell r="N42">
            <v>1.86046424</v>
          </cell>
          <cell r="O42">
            <v>2.0898538900000001</v>
          </cell>
        </row>
        <row r="43">
          <cell r="C43" t="str">
            <v>HVP</v>
          </cell>
          <cell r="D43">
            <v>7.5458999999999998E-2</v>
          </cell>
          <cell r="E43">
            <v>0.17202000000000001</v>
          </cell>
          <cell r="F43">
            <v>0.27144600000000002</v>
          </cell>
          <cell r="G43">
            <v>0.394459</v>
          </cell>
          <cell r="H43">
            <v>0.52853099999999997</v>
          </cell>
          <cell r="I43">
            <v>0.66647500000000004</v>
          </cell>
          <cell r="J43">
            <v>0.80838200000000004</v>
          </cell>
          <cell r="K43">
            <v>0.92385346999999995</v>
          </cell>
          <cell r="L43">
            <v>1.12690541</v>
          </cell>
          <cell r="M43">
            <v>1.2124993700000002</v>
          </cell>
          <cell r="N43">
            <v>1.31319772</v>
          </cell>
          <cell r="O43">
            <v>1.4013115199999999</v>
          </cell>
        </row>
        <row r="44">
          <cell r="C44" t="str">
            <v>ROWPM</v>
          </cell>
          <cell r="D44">
            <v>3.2164999999999999E-2</v>
          </cell>
          <cell r="E44">
            <v>9.6947000000000005E-2</v>
          </cell>
          <cell r="F44">
            <v>0.22595100000000001</v>
          </cell>
          <cell r="G44">
            <v>0.27669300000000002</v>
          </cell>
          <cell r="H44">
            <v>0.39184600000000003</v>
          </cell>
          <cell r="I44">
            <v>0.54090499999999997</v>
          </cell>
          <cell r="J44">
            <v>0.88729000000000002</v>
          </cell>
          <cell r="K44">
            <v>1.03454968</v>
          </cell>
          <cell r="L44">
            <v>1.29324532</v>
          </cell>
          <cell r="M44">
            <v>1.45649728</v>
          </cell>
          <cell r="N44">
            <v>1.7647154700000001</v>
          </cell>
          <cell r="O44">
            <v>1.8049497400000001</v>
          </cell>
        </row>
        <row r="45">
          <cell r="C45" t="str">
            <v>TMPP</v>
          </cell>
          <cell r="D45">
            <v>0.23211300000000001</v>
          </cell>
          <cell r="E45">
            <v>0.63632900000000003</v>
          </cell>
          <cell r="F45">
            <v>1.2833330000000001</v>
          </cell>
          <cell r="G45">
            <v>1.741436</v>
          </cell>
          <cell r="H45">
            <v>2.711824</v>
          </cell>
          <cell r="I45">
            <v>4.2402540000000002</v>
          </cell>
          <cell r="J45">
            <v>5.4638689999999999</v>
          </cell>
          <cell r="K45">
            <v>6.7103907399999994</v>
          </cell>
          <cell r="L45">
            <v>9.920212320000001</v>
          </cell>
          <cell r="M45">
            <v>11.733744120000001</v>
          </cell>
          <cell r="N45">
            <v>13.569040360000006</v>
          </cell>
          <cell r="O45">
            <v>14.83354644000001</v>
          </cell>
        </row>
        <row r="46">
          <cell r="C46" t="str">
            <v>GMPP</v>
          </cell>
          <cell r="D46">
            <v>4.4330000000000003E-3</v>
          </cell>
          <cell r="E46">
            <v>5.8368000000000003E-2</v>
          </cell>
          <cell r="F46">
            <v>0.632247</v>
          </cell>
          <cell r="G46">
            <v>0.64863000000000004</v>
          </cell>
          <cell r="H46">
            <v>0.702762</v>
          </cell>
          <cell r="I46">
            <v>0.83181899999999998</v>
          </cell>
          <cell r="J46">
            <v>0.88964699999999997</v>
          </cell>
          <cell r="K46">
            <v>0.90040141000000007</v>
          </cell>
          <cell r="L46">
            <v>0.99318065</v>
          </cell>
          <cell r="M46">
            <v>1.0063241199999999</v>
          </cell>
          <cell r="N46">
            <v>1.05576983</v>
          </cell>
          <cell r="O46">
            <v>1.42661657</v>
          </cell>
        </row>
        <row r="47">
          <cell r="C47" t="str">
            <v>BMPP</v>
          </cell>
          <cell r="D47">
            <v>7.6340000000000002E-3</v>
          </cell>
          <cell r="E47">
            <v>7.2672E-2</v>
          </cell>
          <cell r="F47">
            <v>8.8994000000000004E-2</v>
          </cell>
          <cell r="G47">
            <v>9.8017000000000007E-2</v>
          </cell>
          <cell r="H47">
            <v>0.14552999999999999</v>
          </cell>
          <cell r="I47">
            <v>0.19081100000000001</v>
          </cell>
          <cell r="J47">
            <v>0.202297</v>
          </cell>
          <cell r="K47">
            <v>0.22271742999999999</v>
          </cell>
          <cell r="L47">
            <v>0.26903525</v>
          </cell>
          <cell r="M47">
            <v>0.30628925000000001</v>
          </cell>
          <cell r="N47">
            <v>0.31176077000000002</v>
          </cell>
          <cell r="O47">
            <v>0.33062146999999997</v>
          </cell>
        </row>
        <row r="48">
          <cell r="C48" t="str">
            <v>OPP</v>
          </cell>
          <cell r="D48">
            <v>2.7907000000000001E-2</v>
          </cell>
          <cell r="E48">
            <v>5.6968999999999999E-2</v>
          </cell>
          <cell r="F48">
            <v>8.3294000000000007E-2</v>
          </cell>
          <cell r="G48">
            <v>0.11536299999999999</v>
          </cell>
          <cell r="H48">
            <v>0.15767700000000001</v>
          </cell>
          <cell r="I48">
            <v>0.20752799999999999</v>
          </cell>
          <cell r="J48">
            <v>0.23666899999999999</v>
          </cell>
          <cell r="K48">
            <v>0.26176945000000001</v>
          </cell>
          <cell r="L48">
            <v>0.30914272999999998</v>
          </cell>
          <cell r="M48">
            <v>0.35703773</v>
          </cell>
          <cell r="N48">
            <v>0.4163326</v>
          </cell>
          <cell r="O48">
            <v>0.45880823999999998</v>
          </cell>
        </row>
        <row r="49">
          <cell r="C49" t="str">
            <v>OPM</v>
          </cell>
          <cell r="D49">
            <v>9.1518000000000002E-2</v>
          </cell>
          <cell r="E49">
            <v>0.14466200000000001</v>
          </cell>
          <cell r="F49">
            <v>0.24074599999999999</v>
          </cell>
          <cell r="G49">
            <v>0.465223</v>
          </cell>
          <cell r="H49">
            <v>0.710059</v>
          </cell>
          <cell r="I49">
            <v>1.034521</v>
          </cell>
          <cell r="J49">
            <v>1.3970359999999999</v>
          </cell>
          <cell r="K49">
            <v>1.8570118200000001</v>
          </cell>
          <cell r="L49">
            <v>2.3291943599999998</v>
          </cell>
          <cell r="M49">
            <v>2.5599276500000001</v>
          </cell>
          <cell r="N49">
            <v>2.9489624300000004</v>
          </cell>
          <cell r="O49">
            <v>3.28832323</v>
          </cell>
        </row>
        <row r="50">
          <cell r="C50" t="str">
            <v>PECPM</v>
          </cell>
          <cell r="D50">
            <v>0.50804499999999997</v>
          </cell>
          <cell r="E50">
            <v>1.0468230000000001</v>
          </cell>
          <cell r="F50">
            <v>2.2991320000000002</v>
          </cell>
          <cell r="G50">
            <v>3.0059309999999999</v>
          </cell>
          <cell r="H50">
            <v>3.7377479999999998</v>
          </cell>
          <cell r="I50">
            <v>5.5880089999999996</v>
          </cell>
          <cell r="J50">
            <v>6.6032669999999998</v>
          </cell>
          <cell r="K50">
            <v>7.5793013199999999</v>
          </cell>
          <cell r="L50">
            <v>8.8996445599999987</v>
          </cell>
          <cell r="M50">
            <v>9.777608929999996</v>
          </cell>
          <cell r="N50">
            <v>10.692892440000007</v>
          </cell>
          <cell r="O50">
            <v>11.82651609</v>
          </cell>
        </row>
        <row r="51">
          <cell r="C51" t="str">
            <v>PCCPM</v>
          </cell>
          <cell r="D51">
            <v>0</v>
          </cell>
          <cell r="E51">
            <v>0.39143499999999998</v>
          </cell>
          <cell r="F51">
            <v>0.52505199999999996</v>
          </cell>
          <cell r="G51">
            <v>0.58393600000000001</v>
          </cell>
          <cell r="H51">
            <v>0.72392599999999996</v>
          </cell>
          <cell r="I51">
            <v>0.93226100000000001</v>
          </cell>
          <cell r="J51">
            <v>1.1189150000000001</v>
          </cell>
          <cell r="K51">
            <v>1.2351469099999999</v>
          </cell>
          <cell r="L51">
            <v>1.45929756</v>
          </cell>
          <cell r="M51">
            <v>1.5466875200000001</v>
          </cell>
          <cell r="N51">
            <v>1.71336259</v>
          </cell>
          <cell r="O51">
            <v>1.93721571</v>
          </cell>
        </row>
        <row r="52">
          <cell r="C52" t="str">
            <v>ACPM</v>
          </cell>
          <cell r="D52">
            <v>0.13530300000000001</v>
          </cell>
          <cell r="E52">
            <v>0.27484700000000001</v>
          </cell>
          <cell r="F52">
            <v>0.44100899999999998</v>
          </cell>
          <cell r="G52">
            <v>0.59547799999999995</v>
          </cell>
          <cell r="H52">
            <v>0.77646899999999996</v>
          </cell>
          <cell r="I52">
            <v>0.90001900000000001</v>
          </cell>
          <cell r="J52">
            <v>1.0318689999999999</v>
          </cell>
          <cell r="K52">
            <v>1.13921564</v>
          </cell>
          <cell r="L52">
            <v>1.3677101699999998</v>
          </cell>
          <cell r="M52">
            <v>1.4699657500000001</v>
          </cell>
          <cell r="N52">
            <v>1.6300155199999999</v>
          </cell>
          <cell r="O52">
            <v>1.7904894499999999</v>
          </cell>
        </row>
        <row r="53">
          <cell r="C53" t="str">
            <v>ICPM</v>
          </cell>
          <cell r="D53">
            <v>0.10323</v>
          </cell>
          <cell r="E53">
            <v>0.22034200000000001</v>
          </cell>
          <cell r="F53">
            <v>0.49154199999999998</v>
          </cell>
          <cell r="G53">
            <v>0.71116999999999997</v>
          </cell>
          <cell r="H53">
            <v>0.92508400000000002</v>
          </cell>
          <cell r="I53">
            <v>1.10968</v>
          </cell>
          <cell r="J53">
            <v>1.3352029999999999</v>
          </cell>
          <cell r="K53">
            <v>1.722666</v>
          </cell>
          <cell r="L53">
            <v>2.2531947400000001</v>
          </cell>
          <cell r="M53">
            <v>2.5943042000000003</v>
          </cell>
          <cell r="N53">
            <v>2.9084988799999998</v>
          </cell>
          <cell r="O53">
            <v>3.4927431000000002</v>
          </cell>
        </row>
        <row r="54">
          <cell r="C54" t="str">
            <v>TCPM</v>
          </cell>
          <cell r="D54">
            <v>6.6978999999999997E-2</v>
          </cell>
          <cell r="E54">
            <v>0.10127</v>
          </cell>
          <cell r="F54">
            <v>0.137984</v>
          </cell>
          <cell r="G54">
            <v>0.14693300000000001</v>
          </cell>
          <cell r="H54">
            <v>0.17439299999999999</v>
          </cell>
          <cell r="I54">
            <v>0.29294700000000001</v>
          </cell>
          <cell r="J54">
            <v>0.37339800000000001</v>
          </cell>
          <cell r="K54">
            <v>0.40107534</v>
          </cell>
          <cell r="L54">
            <v>0.45954851000000002</v>
          </cell>
          <cell r="M54">
            <v>0.50046990999999996</v>
          </cell>
          <cell r="N54">
            <v>0.57811281999999997</v>
          </cell>
          <cell r="O54">
            <v>0.63534334999999997</v>
          </cell>
        </row>
        <row r="55">
          <cell r="C55" t="str">
            <v>HVCPM</v>
          </cell>
          <cell r="D55">
            <v>6.9304000000000004E-2</v>
          </cell>
          <cell r="E55">
            <v>0.16919799999999999</v>
          </cell>
          <cell r="F55">
            <v>0.33368900000000001</v>
          </cell>
          <cell r="G55">
            <v>0.43506</v>
          </cell>
          <cell r="H55">
            <v>0.61193900000000001</v>
          </cell>
          <cell r="I55">
            <v>0.70560999999999996</v>
          </cell>
          <cell r="J55">
            <v>0.88481299999999996</v>
          </cell>
          <cell r="K55">
            <v>0.97923266000000009</v>
          </cell>
          <cell r="L55">
            <v>1.0887145900000001</v>
          </cell>
          <cell r="M55">
            <v>1.2224910800000002</v>
          </cell>
          <cell r="N55">
            <v>1.4771625800000001</v>
          </cell>
          <cell r="O55">
            <v>1.7041559900000001</v>
          </cell>
        </row>
        <row r="56">
          <cell r="C56" t="str">
            <v>EMPP</v>
          </cell>
          <cell r="D56">
            <v>3.1449999999999998E-3</v>
          </cell>
          <cell r="E56">
            <v>6.9760000000000004E-3</v>
          </cell>
          <cell r="F56">
            <v>7.0190000000000001E-3</v>
          </cell>
          <cell r="G56">
            <v>7.169E-3</v>
          </cell>
          <cell r="H56">
            <v>7.3569999999999998E-3</v>
          </cell>
          <cell r="I56">
            <v>1.1263E-2</v>
          </cell>
          <cell r="J56">
            <v>1.2322E-2</v>
          </cell>
          <cell r="K56">
            <v>1.8339689999999999E-2</v>
          </cell>
          <cell r="L56">
            <v>2.0117070000000001E-2</v>
          </cell>
          <cell r="M56">
            <v>2.158231E-2</v>
          </cell>
          <cell r="N56">
            <v>2.2282380000000001E-2</v>
          </cell>
          <cell r="O56">
            <v>2.132065E-2</v>
          </cell>
        </row>
        <row r="57">
          <cell r="C57" t="str">
            <v>PECDM</v>
          </cell>
          <cell r="D57">
            <v>0.92566800000000005</v>
          </cell>
          <cell r="E57">
            <v>1.8308310000000001</v>
          </cell>
          <cell r="F57">
            <v>2.803696</v>
          </cell>
          <cell r="G57">
            <v>2.9464109999999999</v>
          </cell>
          <cell r="H57">
            <v>3.9001459999999999</v>
          </cell>
          <cell r="I57">
            <v>6.4570679999999996</v>
          </cell>
          <cell r="J57">
            <v>7.5043059999999997</v>
          </cell>
          <cell r="K57">
            <v>8.29502819</v>
          </cell>
          <cell r="L57">
            <v>9.6268365199999995</v>
          </cell>
          <cell r="M57">
            <v>10.635451409999996</v>
          </cell>
          <cell r="N57">
            <v>11.783996229999991</v>
          </cell>
          <cell r="O57">
            <v>12.73175994</v>
          </cell>
        </row>
        <row r="58">
          <cell r="C58" t="str">
            <v>PCCDM</v>
          </cell>
          <cell r="D58">
            <v>0.42049500000000001</v>
          </cell>
          <cell r="E58">
            <v>0.416576</v>
          </cell>
          <cell r="F58">
            <v>0.60597100000000004</v>
          </cell>
          <cell r="G58">
            <v>0.8488</v>
          </cell>
          <cell r="H58">
            <v>1.129122</v>
          </cell>
          <cell r="I58">
            <v>1.3929050000000001</v>
          </cell>
          <cell r="J58">
            <v>1.7174149999999999</v>
          </cell>
          <cell r="K58">
            <v>1.9742350900000001</v>
          </cell>
          <cell r="L58">
            <v>2.3614594500000003</v>
          </cell>
          <cell r="M58">
            <v>2.6230738900000001</v>
          </cell>
          <cell r="N58">
            <v>2.9155933799999998</v>
          </cell>
          <cell r="O58">
            <v>3.2262424799999998</v>
          </cell>
        </row>
        <row r="59">
          <cell r="C59" t="str">
            <v>ACDM</v>
          </cell>
          <cell r="D59">
            <v>0.108622</v>
          </cell>
          <cell r="E59">
            <v>0.32113900000000001</v>
          </cell>
          <cell r="F59">
            <v>0.47878900000000002</v>
          </cell>
          <cell r="G59">
            <v>0.57177100000000003</v>
          </cell>
          <cell r="H59">
            <v>0.77139000000000002</v>
          </cell>
          <cell r="I59">
            <v>0.92328600000000005</v>
          </cell>
          <cell r="J59">
            <v>1.0802769999999999</v>
          </cell>
          <cell r="K59">
            <v>1.2210456999999999</v>
          </cell>
          <cell r="L59">
            <v>1.44694777</v>
          </cell>
          <cell r="M59">
            <v>1.5603456899999999</v>
          </cell>
          <cell r="N59">
            <v>1.8211157099999999</v>
          </cell>
          <cell r="O59">
            <v>2.0750009700000001</v>
          </cell>
        </row>
        <row r="60">
          <cell r="C60" t="str">
            <v>MOM</v>
          </cell>
          <cell r="D60">
            <v>9.4824000000000006E-2</v>
          </cell>
          <cell r="E60">
            <v>0.16931399999999999</v>
          </cell>
          <cell r="F60">
            <v>0.251444</v>
          </cell>
          <cell r="G60">
            <v>0.34863100000000002</v>
          </cell>
          <cell r="H60">
            <v>0.47341100000000003</v>
          </cell>
          <cell r="I60">
            <v>0.58290900000000001</v>
          </cell>
          <cell r="J60">
            <v>0.71028599999999997</v>
          </cell>
          <cell r="K60">
            <v>0.79191502000000003</v>
          </cell>
          <cell r="L60">
            <v>0.97518041</v>
          </cell>
          <cell r="M60">
            <v>1.0967892100000001</v>
          </cell>
          <cell r="N60">
            <v>1.20840971</v>
          </cell>
          <cell r="O60">
            <v>1.33070171</v>
          </cell>
        </row>
        <row r="61">
          <cell r="C61" t="str">
            <v>MCDM</v>
          </cell>
          <cell r="D61">
            <v>4.7376000000000001E-2</v>
          </cell>
          <cell r="E61">
            <v>9.8252000000000006E-2</v>
          </cell>
          <cell r="F61">
            <v>0.162354</v>
          </cell>
          <cell r="G61">
            <v>0.18201300000000001</v>
          </cell>
          <cell r="H61">
            <v>0.23935400000000001</v>
          </cell>
          <cell r="I61">
            <v>0.277758</v>
          </cell>
          <cell r="J61">
            <v>0.32574900000000001</v>
          </cell>
          <cell r="K61">
            <v>0.29856292000000001</v>
          </cell>
          <cell r="L61">
            <v>0.37763869</v>
          </cell>
          <cell r="M61">
            <v>0.33794234000000001</v>
          </cell>
          <cell r="N61">
            <v>0.37847154</v>
          </cell>
          <cell r="O61">
            <v>0.40472968999999998</v>
          </cell>
        </row>
        <row r="62">
          <cell r="C62" t="str">
            <v>ICDM</v>
          </cell>
          <cell r="D62">
            <v>0.15085899999999999</v>
          </cell>
          <cell r="E62">
            <v>0.242781</v>
          </cell>
          <cell r="F62">
            <v>0.37994800000000001</v>
          </cell>
          <cell r="G62">
            <v>0.46128400000000003</v>
          </cell>
          <cell r="H62">
            <v>0.56555100000000003</v>
          </cell>
          <cell r="I62">
            <v>0.58484199999999997</v>
          </cell>
          <cell r="J62">
            <v>0.64271699999999998</v>
          </cell>
          <cell r="K62">
            <v>0.73453575999999998</v>
          </cell>
          <cell r="L62">
            <v>0.93986466000000002</v>
          </cell>
          <cell r="M62">
            <v>1.02174505</v>
          </cell>
          <cell r="N62">
            <v>1.1548704999999999</v>
          </cell>
          <cell r="O62">
            <v>1.32472689</v>
          </cell>
        </row>
        <row r="63">
          <cell r="C63" t="str">
            <v>ECDM</v>
          </cell>
          <cell r="D63">
            <v>4.4759999999999999E-3</v>
          </cell>
          <cell r="E63">
            <v>8.8070000000000006E-3</v>
          </cell>
          <cell r="F63">
            <v>2.6342999999999998E-2</v>
          </cell>
          <cell r="G63">
            <v>-2.118592</v>
          </cell>
          <cell r="H63">
            <v>-2.1024029999999998</v>
          </cell>
          <cell r="I63">
            <v>-2.0930049999999998</v>
          </cell>
          <cell r="J63">
            <v>-2.0672190000000001</v>
          </cell>
          <cell r="K63">
            <v>-2.0098820700000002</v>
          </cell>
          <cell r="L63">
            <v>-2.0024421299999999</v>
          </cell>
          <cell r="M63">
            <v>-1.9998729</v>
          </cell>
          <cell r="N63">
            <v>-1.9622957299999999</v>
          </cell>
          <cell r="O63">
            <v>-1.9598275300000001</v>
          </cell>
        </row>
        <row r="64">
          <cell r="C64" t="str">
            <v>TCDM</v>
          </cell>
          <cell r="D64">
            <v>0.20164799999999999</v>
          </cell>
          <cell r="E64">
            <v>0.36773899999999998</v>
          </cell>
          <cell r="F64">
            <v>0.50675999999999999</v>
          </cell>
          <cell r="G64">
            <v>0.63624800000000004</v>
          </cell>
          <cell r="H64">
            <v>0.82776400000000006</v>
          </cell>
          <cell r="I64">
            <v>1.029029</v>
          </cell>
          <cell r="J64">
            <v>1.151362</v>
          </cell>
          <cell r="K64">
            <v>1.2315782</v>
          </cell>
          <cell r="L64">
            <v>1.4559372099999999</v>
          </cell>
          <cell r="M64">
            <v>1.56655835</v>
          </cell>
          <cell r="N64">
            <v>1.66494542</v>
          </cell>
          <cell r="O64">
            <v>1.8026301299999998</v>
          </cell>
        </row>
        <row r="65">
          <cell r="C65" t="str">
            <v>HVCDM</v>
          </cell>
          <cell r="D65">
            <v>6.8939E-2</v>
          </cell>
          <cell r="E65">
            <v>0.16336400000000001</v>
          </cell>
          <cell r="F65">
            <v>0.22905</v>
          </cell>
          <cell r="G65">
            <v>0.28364499999999998</v>
          </cell>
          <cell r="H65">
            <v>0.35804000000000002</v>
          </cell>
          <cell r="I65">
            <v>0.40689700000000001</v>
          </cell>
          <cell r="J65">
            <v>0.46274199999999999</v>
          </cell>
          <cell r="K65">
            <v>0.50137120000000002</v>
          </cell>
          <cell r="L65">
            <v>0.57832170999999999</v>
          </cell>
          <cell r="M65">
            <v>0.64205790000000007</v>
          </cell>
          <cell r="N65">
            <v>0.71043531999999998</v>
          </cell>
          <cell r="O65">
            <v>0.77289567000000003</v>
          </cell>
        </row>
        <row r="66">
          <cell r="C66" t="str">
            <v>ROWOM</v>
          </cell>
          <cell r="D66">
            <v>7.162E-3</v>
          </cell>
          <cell r="E66">
            <v>1.5421000000000001E-2</v>
          </cell>
          <cell r="F66">
            <v>5.5155999999999997E-2</v>
          </cell>
          <cell r="G66">
            <v>0.14591899999999999</v>
          </cell>
          <cell r="H66">
            <v>0.17860899999999999</v>
          </cell>
          <cell r="I66">
            <v>0.26028800000000002</v>
          </cell>
          <cell r="J66">
            <v>0.29279100000000002</v>
          </cell>
          <cell r="K66">
            <v>0.43270253999999997</v>
          </cell>
          <cell r="L66">
            <v>0.60850413999999997</v>
          </cell>
          <cell r="M66">
            <v>0.72013845999999992</v>
          </cell>
          <cell r="N66">
            <v>0.78324017000000001</v>
          </cell>
          <cell r="O66">
            <v>0.93459228000000005</v>
          </cell>
        </row>
        <row r="67">
          <cell r="C67" t="str">
            <v>TMDP</v>
          </cell>
          <cell r="D67">
            <v>9.9609999999999994E-3</v>
          </cell>
          <cell r="E67">
            <v>1.1616E-2</v>
          </cell>
          <cell r="F67">
            <v>1.6087000000000001E-2</v>
          </cell>
          <cell r="G67">
            <v>2.3045E-2</v>
          </cell>
          <cell r="H67">
            <v>2.989E-2</v>
          </cell>
          <cell r="I67">
            <v>3.1133000000000001E-2</v>
          </cell>
          <cell r="J67">
            <v>3.1133000000000001E-2</v>
          </cell>
          <cell r="K67">
            <v>3.1132919999999998E-2</v>
          </cell>
          <cell r="L67">
            <v>3.4127890000000001E-2</v>
          </cell>
          <cell r="M67">
            <v>3.6019910000000002E-2</v>
          </cell>
          <cell r="N67">
            <v>3.4107949999999998E-2</v>
          </cell>
          <cell r="O67">
            <v>5.0922330000000002E-2</v>
          </cell>
        </row>
        <row r="68">
          <cell r="C68" t="str">
            <v>OPO</v>
          </cell>
          <cell r="D68">
            <v>0.32252799999999998</v>
          </cell>
          <cell r="E68">
            <v>0.63512500000000005</v>
          </cell>
          <cell r="F68">
            <v>0.98009400000000002</v>
          </cell>
          <cell r="G68">
            <v>1.2337100000000001</v>
          </cell>
          <cell r="H68">
            <v>1.446957</v>
          </cell>
          <cell r="I68">
            <v>2.4782259999999998</v>
          </cell>
          <cell r="J68">
            <v>2.8897330000000001</v>
          </cell>
          <cell r="K68">
            <v>3.1509814399999998</v>
          </cell>
          <cell r="L68">
            <v>3.8384227200000001</v>
          </cell>
          <cell r="M68">
            <v>4.2982336700000001</v>
          </cell>
          <cell r="N68">
            <v>4.73855776</v>
          </cell>
          <cell r="O68">
            <v>5.1641879400000006</v>
          </cell>
        </row>
        <row r="69">
          <cell r="C69" t="str">
            <v>OM</v>
          </cell>
          <cell r="D69">
            <v>0.5211749999999995</v>
          </cell>
          <cell r="E69">
            <v>1.0487340000000014</v>
          </cell>
          <cell r="F69">
            <v>2.0147120000000029</v>
          </cell>
          <cell r="G69">
            <v>2.8472079999999984</v>
          </cell>
          <cell r="H69">
            <v>3.8622950000000102</v>
          </cell>
          <cell r="I69">
            <v>4.6269380000000098</v>
          </cell>
          <cell r="J69">
            <v>5.9411180000000172</v>
          </cell>
          <cell r="K69">
            <v>6.8399896299999998</v>
          </cell>
          <cell r="L69">
            <v>8.2783356200000018</v>
          </cell>
          <cell r="M69">
            <v>9.0100876700000043</v>
          </cell>
          <cell r="N69">
            <v>9.8511671499999913</v>
          </cell>
          <cell r="O69">
            <v>10.780767460000005</v>
          </cell>
        </row>
        <row r="70">
          <cell r="C70" t="str">
            <v>206-TMOther</v>
          </cell>
          <cell r="K70">
            <v>9.783E-3</v>
          </cell>
          <cell r="L70">
            <v>0.14919568999999999</v>
          </cell>
          <cell r="M70">
            <v>0.24371832000000002</v>
          </cell>
          <cell r="N70">
            <v>0</v>
          </cell>
          <cell r="O70">
            <v>-2.3706352700000002</v>
          </cell>
        </row>
        <row r="71">
          <cell r="C71" t="str">
            <v>STMUR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PC-9011</v>
          </cell>
          <cell r="D72">
            <v>2.2474630000000002</v>
          </cell>
          <cell r="E72">
            <v>4.597842</v>
          </cell>
          <cell r="F72">
            <v>7.0490250000000003</v>
          </cell>
          <cell r="G72">
            <v>10.026049</v>
          </cell>
          <cell r="H72">
            <v>12.141540000000001</v>
          </cell>
          <cell r="I72">
            <v>14.778012</v>
          </cell>
          <cell r="J72">
            <v>17.578620999999998</v>
          </cell>
          <cell r="K72">
            <v>20.043559999999999</v>
          </cell>
          <cell r="L72">
            <v>22.765889999999999</v>
          </cell>
          <cell r="M72">
            <v>25.238303999999999</v>
          </cell>
          <cell r="N72">
            <v>27.662320269999999</v>
          </cell>
          <cell r="O72">
            <v>30.17026984</v>
          </cell>
        </row>
        <row r="73">
          <cell r="C73" t="str">
            <v>PC-9010</v>
          </cell>
          <cell r="D73">
            <v>0.31850899999999999</v>
          </cell>
          <cell r="E73">
            <v>0.64096900000000001</v>
          </cell>
          <cell r="F73">
            <v>0.96890399999999999</v>
          </cell>
          <cell r="G73">
            <v>1.35884</v>
          </cell>
          <cell r="H73">
            <v>1.6397710000000001</v>
          </cell>
          <cell r="I73">
            <v>1.453965</v>
          </cell>
          <cell r="J73">
            <v>2.3895330000000001</v>
          </cell>
          <cell r="K73">
            <v>2.7617410000000002</v>
          </cell>
          <cell r="L73">
            <v>3.1439535000000003</v>
          </cell>
          <cell r="M73">
            <v>3.5180795000000002</v>
          </cell>
          <cell r="N73">
            <v>3.8905302600000002</v>
          </cell>
          <cell r="O73">
            <v>4.2942432699999999</v>
          </cell>
        </row>
        <row r="74">
          <cell r="C74" t="str">
            <v>203-TCADD</v>
          </cell>
          <cell r="K74">
            <v>1.0635829999999999</v>
          </cell>
          <cell r="L74">
            <v>1.2999908200000001</v>
          </cell>
          <cell r="M74">
            <v>1.43768904</v>
          </cell>
          <cell r="N74">
            <v>1.57994254</v>
          </cell>
          <cell r="O74">
            <v>1.77840905</v>
          </cell>
        </row>
        <row r="75">
          <cell r="C75" t="str">
            <v>203-STNCV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 t="str">
            <v>203-TXLAR</v>
          </cell>
          <cell r="K76">
            <v>1.156377</v>
          </cell>
          <cell r="L76">
            <v>1.5386355600000001</v>
          </cell>
          <cell r="M76">
            <v>1.7078458000000001</v>
          </cell>
          <cell r="N76">
            <v>1.8601458799999999</v>
          </cell>
          <cell r="O76">
            <v>2.04197059</v>
          </cell>
        </row>
        <row r="77">
          <cell r="C77" t="str">
            <v>203-TPCB</v>
          </cell>
          <cell r="K77">
            <v>1.573482</v>
          </cell>
          <cell r="L77">
            <v>2.0624000100000002</v>
          </cell>
          <cell r="M77">
            <v>2.2172592599999996</v>
          </cell>
          <cell r="N77">
            <v>2.3934268400000001</v>
          </cell>
          <cell r="O77">
            <v>2.6137446500000001</v>
          </cell>
        </row>
        <row r="78">
          <cell r="C78" t="str">
            <v>203-TSTNDS</v>
          </cell>
          <cell r="K78">
            <v>5.0450275700000002</v>
          </cell>
          <cell r="L78">
            <v>6.1515237600000008</v>
          </cell>
          <cell r="M78">
            <v>6.80635616</v>
          </cell>
          <cell r="N78">
            <v>7.4023288200000001</v>
          </cell>
          <cell r="O78">
            <v>8.0766797700000001</v>
          </cell>
        </row>
        <row r="79">
          <cell r="C79" t="str">
            <v>203-TDRW</v>
          </cell>
          <cell r="K79">
            <v>1.2669329499999999</v>
          </cell>
          <cell r="L79">
            <v>1.35977707</v>
          </cell>
          <cell r="M79">
            <v>1.41143157</v>
          </cell>
          <cell r="N79">
            <v>1.48564757</v>
          </cell>
          <cell r="O79">
            <v>1.5672929199999999</v>
          </cell>
        </row>
        <row r="80">
          <cell r="C80" t="str">
            <v>203-TREC</v>
          </cell>
          <cell r="K80">
            <v>1.78797293</v>
          </cell>
          <cell r="L80">
            <v>2.0923505900000001</v>
          </cell>
          <cell r="M80">
            <v>2.2860852299999999</v>
          </cell>
          <cell r="N80">
            <v>2.4923992200000002</v>
          </cell>
          <cell r="O80">
            <v>2.8157691800000002</v>
          </cell>
        </row>
        <row r="81">
          <cell r="C81" t="str">
            <v>203-TTECH_SP</v>
          </cell>
          <cell r="K81">
            <v>2.9026630299999998</v>
          </cell>
          <cell r="L81">
            <v>3.4059124199999999</v>
          </cell>
          <cell r="M81">
            <v>3.6983405400000002</v>
          </cell>
          <cell r="N81">
            <v>3.9973987200000001</v>
          </cell>
          <cell r="O81">
            <v>4.5109145499999999</v>
          </cell>
        </row>
        <row r="82">
          <cell r="C82" t="str">
            <v>203-TR&amp;D</v>
          </cell>
          <cell r="K82">
            <v>0.17291336999999998</v>
          </cell>
          <cell r="L82">
            <v>0.29185177000000001</v>
          </cell>
          <cell r="M82">
            <v>0.31776537999999999</v>
          </cell>
          <cell r="N82">
            <v>0.33506954999999999</v>
          </cell>
          <cell r="O82">
            <v>0.35796530999999998</v>
          </cell>
        </row>
        <row r="83">
          <cell r="C83" t="str">
            <v>203-UGPLN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>203-TEMGRS</v>
          </cell>
          <cell r="K84">
            <v>0.30583572999999997</v>
          </cell>
          <cell r="L84">
            <v>0.35919507000000001</v>
          </cell>
          <cell r="M84">
            <v>0.38853017000000001</v>
          </cell>
          <cell r="N84">
            <v>0.42109566999999998</v>
          </cell>
          <cell r="O84">
            <v>0.47250681</v>
          </cell>
        </row>
        <row r="85">
          <cell r="C85" t="str">
            <v>203-TINFMTCE</v>
          </cell>
          <cell r="K85">
            <v>0.36256347</v>
          </cell>
          <cell r="L85">
            <v>0.37035443000000001</v>
          </cell>
          <cell r="M85">
            <v>0.37134043</v>
          </cell>
          <cell r="N85">
            <v>0.40542903999999996</v>
          </cell>
          <cell r="O85">
            <v>0.47051935</v>
          </cell>
        </row>
        <row r="86">
          <cell r="C86" t="str">
            <v>203-TMO</v>
          </cell>
          <cell r="K86">
            <v>1.9146388999999999</v>
          </cell>
          <cell r="L86">
            <v>2.4509472400000001</v>
          </cell>
          <cell r="M86">
            <v>2.9233775400000002</v>
          </cell>
          <cell r="N86">
            <v>3.4115507200000001</v>
          </cell>
          <cell r="O86">
            <v>3.72600613</v>
          </cell>
        </row>
        <row r="87">
          <cell r="C87" t="str">
            <v>13329</v>
          </cell>
        </row>
        <row r="88">
          <cell r="C88" t="str">
            <v>13582</v>
          </cell>
        </row>
        <row r="89">
          <cell r="C89">
            <v>13596</v>
          </cell>
        </row>
        <row r="90">
          <cell r="C90" t="str">
            <v>14385</v>
          </cell>
          <cell r="D90">
            <v>3.0526000000000001E-2</v>
          </cell>
          <cell r="E90">
            <v>0.17399999999999999</v>
          </cell>
          <cell r="F90">
            <v>0.29599999999999999</v>
          </cell>
          <cell r="G90">
            <v>0.433</v>
          </cell>
          <cell r="H90">
            <v>0.60499999999999998</v>
          </cell>
          <cell r="I90">
            <v>0.75700000000000001</v>
          </cell>
          <cell r="J90">
            <v>0.95150000000000001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C91" t="str">
            <v>13607</v>
          </cell>
        </row>
        <row r="92">
          <cell r="C92">
            <v>13616</v>
          </cell>
        </row>
        <row r="93">
          <cell r="C93" t="str">
            <v>13660</v>
          </cell>
        </row>
        <row r="94">
          <cell r="C94">
            <v>14072</v>
          </cell>
        </row>
        <row r="95">
          <cell r="C95">
            <v>14205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C96" t="str">
            <v>14218</v>
          </cell>
          <cell r="D96">
            <v>7.8805E-2</v>
          </cell>
          <cell r="E96">
            <v>8.7999999999999995E-2</v>
          </cell>
          <cell r="F96">
            <v>0.16700000000000001</v>
          </cell>
          <cell r="G96">
            <v>0.247</v>
          </cell>
          <cell r="H96">
            <v>0.499</v>
          </cell>
          <cell r="I96">
            <v>0.71299999999999997</v>
          </cell>
          <cell r="J96">
            <v>1.0025999999999999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C97">
            <v>14282</v>
          </cell>
          <cell r="D97">
            <v>2.9690000000000001E-2</v>
          </cell>
          <cell r="E97">
            <v>6.5000000000000002E-2</v>
          </cell>
          <cell r="F97">
            <v>0.35099999999999998</v>
          </cell>
          <cell r="G97">
            <v>0.625</v>
          </cell>
          <cell r="H97">
            <v>0.90100000000000002</v>
          </cell>
          <cell r="I97">
            <v>1.089</v>
          </cell>
          <cell r="J97">
            <v>1.423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C98" t="str">
            <v>14293</v>
          </cell>
        </row>
        <row r="99">
          <cell r="C99">
            <v>14300</v>
          </cell>
          <cell r="D99">
            <v>0.25950000000000001</v>
          </cell>
          <cell r="E99">
            <v>0.88400000000000001</v>
          </cell>
          <cell r="F99">
            <v>1.41</v>
          </cell>
          <cell r="G99">
            <v>1.8839999999999999</v>
          </cell>
          <cell r="H99">
            <v>2.665</v>
          </cell>
          <cell r="I99">
            <v>3.36</v>
          </cell>
          <cell r="J99">
            <v>4.2487000000000004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C100">
            <v>14357</v>
          </cell>
          <cell r="D100">
            <v>8.2269999999999996E-2</v>
          </cell>
          <cell r="E100">
            <v>0.22900000000000001</v>
          </cell>
          <cell r="F100">
            <v>0.33700000000000002</v>
          </cell>
          <cell r="G100">
            <v>0.45400000000000001</v>
          </cell>
          <cell r="H100">
            <v>0.68300000000000005</v>
          </cell>
          <cell r="I100">
            <v>0.82399999999999995</v>
          </cell>
          <cell r="J100">
            <v>0.94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C101" t="str">
            <v>14358</v>
          </cell>
          <cell r="D101">
            <v>0.15088299999999999</v>
          </cell>
          <cell r="E101">
            <v>5.0000000000000001E-3</v>
          </cell>
          <cell r="F101">
            <v>8.9999999999999993E-3</v>
          </cell>
          <cell r="G101">
            <v>0.01</v>
          </cell>
          <cell r="H101">
            <v>1.0999999999999999E-2</v>
          </cell>
          <cell r="I101">
            <v>1.0999999999999999E-2</v>
          </cell>
          <cell r="J101">
            <v>1.14E-2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>14379</v>
          </cell>
          <cell r="E102">
            <v>0.23200000000000001</v>
          </cell>
          <cell r="F102">
            <v>0.48199999999999998</v>
          </cell>
          <cell r="G102">
            <v>0.74399999999999999</v>
          </cell>
          <cell r="H102">
            <v>0.98899999999999999</v>
          </cell>
          <cell r="I102">
            <v>1.075</v>
          </cell>
          <cell r="J102">
            <v>1.2912999999999999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C103" t="str">
            <v>14399</v>
          </cell>
          <cell r="D103">
            <v>3.0800000000000001E-2</v>
          </cell>
          <cell r="E103">
            <v>7.5999999999999998E-2</v>
          </cell>
          <cell r="F103">
            <v>0.12</v>
          </cell>
          <cell r="G103">
            <v>0.16400000000000001</v>
          </cell>
          <cell r="H103">
            <v>0.21299999999999999</v>
          </cell>
          <cell r="I103">
            <v>0.246</v>
          </cell>
          <cell r="J103">
            <v>0.26019999999999999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C104" t="str">
            <v>15468</v>
          </cell>
          <cell r="D104">
            <v>-0.221112</v>
          </cell>
          <cell r="E104">
            <v>0.46700000000000003</v>
          </cell>
          <cell r="F104">
            <v>0.66400000000000003</v>
          </cell>
          <cell r="G104">
            <v>0.90300000000000002</v>
          </cell>
          <cell r="H104">
            <v>1.544</v>
          </cell>
          <cell r="I104">
            <v>1.4319999999999999</v>
          </cell>
          <cell r="J104">
            <v>1.6221000000000001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C105" t="str">
            <v>15581</v>
          </cell>
          <cell r="D105">
            <v>0.447048</v>
          </cell>
          <cell r="E105">
            <v>0.312</v>
          </cell>
          <cell r="F105">
            <v>0.48499999999999999</v>
          </cell>
          <cell r="G105">
            <v>0.64600000000000002</v>
          </cell>
          <cell r="H105">
            <v>0.94599999999999995</v>
          </cell>
          <cell r="I105">
            <v>1.153</v>
          </cell>
          <cell r="J105">
            <v>1.3567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C106" t="str">
            <v>15577</v>
          </cell>
          <cell r="D106">
            <v>0.123832</v>
          </cell>
          <cell r="E106">
            <v>3.5999999999999997E-2</v>
          </cell>
          <cell r="F106">
            <v>4.8000000000000001E-2</v>
          </cell>
          <cell r="G106">
            <v>6.8000000000000005E-2</v>
          </cell>
          <cell r="H106">
            <v>8.3000000000000004E-2</v>
          </cell>
          <cell r="I106">
            <v>9.1999999999999998E-2</v>
          </cell>
          <cell r="J106">
            <v>0.1285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ETMMMP</v>
          </cell>
          <cell r="D107">
            <v>1.4239E-2</v>
          </cell>
          <cell r="E107">
            <v>3.9380999999999999E-2</v>
          </cell>
          <cell r="F107">
            <v>0.75600000000000001</v>
          </cell>
          <cell r="G107">
            <v>0.998</v>
          </cell>
          <cell r="H107">
            <v>1.431</v>
          </cell>
          <cell r="I107">
            <v>1.6180000000000001</v>
          </cell>
          <cell r="J107">
            <v>0.55920000000000003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C108" t="str">
            <v>ETMO</v>
          </cell>
          <cell r="D108">
            <v>0.10461700000000018</v>
          </cell>
          <cell r="E108">
            <v>0.25221399999999994</v>
          </cell>
          <cell r="F108">
            <v>3.6247999999998726E-2</v>
          </cell>
          <cell r="G108">
            <v>4.7888999999999626E-2</v>
          </cell>
          <cell r="H108">
            <v>6.5666999999999476E-2</v>
          </cell>
          <cell r="I108">
            <v>8.1069999999998643E-2</v>
          </cell>
          <cell r="J108">
            <v>1.6808960000000006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C109" t="str">
            <v>203-TMOther</v>
          </cell>
          <cell r="K109">
            <v>0</v>
          </cell>
          <cell r="L109">
            <v>0</v>
          </cell>
          <cell r="M109">
            <v>0</v>
          </cell>
          <cell r="N109">
            <v>2.3016999999999999E-2</v>
          </cell>
          <cell r="O109">
            <v>7.2203400000000001E-2</v>
          </cell>
        </row>
        <row r="110">
          <cell r="C110" t="str">
            <v>ETMUR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C111" t="str">
            <v>213-TM1XX</v>
          </cell>
          <cell r="D111">
            <v>1.29078128</v>
          </cell>
          <cell r="K111">
            <v>12.114139</v>
          </cell>
          <cell r="L111">
            <v>12.86880873</v>
          </cell>
          <cell r="M111">
            <v>14.176130270000002</v>
          </cell>
          <cell r="N111">
            <v>16.113156019999998</v>
          </cell>
          <cell r="O111">
            <v>18.301169999999995</v>
          </cell>
        </row>
        <row r="112">
          <cell r="C112" t="str">
            <v>213-TM2XX</v>
          </cell>
          <cell r="D112">
            <v>0.39059430000000001</v>
          </cell>
          <cell r="K112">
            <v>3.5120310999999997</v>
          </cell>
          <cell r="L112">
            <v>4.3257852000000003</v>
          </cell>
          <cell r="M112">
            <v>4.5045397600000001</v>
          </cell>
          <cell r="N112">
            <v>5.0201871599999999</v>
          </cell>
          <cell r="O112">
            <v>5.3797640600000012</v>
          </cell>
        </row>
        <row r="113">
          <cell r="C113" t="str">
            <v>213-TM3XX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C114" t="str">
            <v>213-TM4XX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C115" t="str">
            <v>213-TMOther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C116" t="str">
            <v>214-TM1XX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C117" t="str">
            <v>214-TM2XX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C118" t="str">
            <v>214-TM3XX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C119" t="str">
            <v>214-TM4XX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C120" t="str">
            <v>214-TMOther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C121" t="str">
            <v>216-TM1XX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C122" t="str">
            <v>216-TM2XX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9.2581619999999989E-2</v>
          </cell>
        </row>
        <row r="123">
          <cell r="C123" t="str">
            <v>216-TM3XX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C124" t="str">
            <v>216-TM4XX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C125" t="str">
            <v>216-TMOther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 t="str">
            <v>220 - TM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C127" t="str">
            <v>222 - TM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C128" t="str">
            <v>223 - TM</v>
          </cell>
          <cell r="K128">
            <v>0</v>
          </cell>
          <cell r="L128">
            <v>2.7539999999999999E-2</v>
          </cell>
          <cell r="M128">
            <v>2.7539999999999999E-2</v>
          </cell>
          <cell r="N128">
            <v>2.7539999999999999E-2</v>
          </cell>
          <cell r="O128">
            <v>2.7539999999999999E-2</v>
          </cell>
        </row>
        <row r="129">
          <cell r="C129" t="str">
            <v>224 - TM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C130" t="str">
            <v>225 - TM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C131" t="str">
            <v>10131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C132" t="str">
            <v>11123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C133" t="str">
            <v>11124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C134" t="str">
            <v>12103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C135" t="str">
            <v>12563</v>
          </cell>
        </row>
        <row r="136">
          <cell r="C136" t="str">
            <v>12778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1.7999999999999999E-2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C137" t="str">
            <v>13007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C138" t="str">
            <v>13247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C139" t="str">
            <v>13389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C140">
            <v>13404</v>
          </cell>
          <cell r="E140">
            <v>1.5018E-2</v>
          </cell>
          <cell r="F140">
            <v>1.5018E-2</v>
          </cell>
          <cell r="G140">
            <v>1.5018E-2</v>
          </cell>
          <cell r="H140">
            <v>1.5018E-2</v>
          </cell>
          <cell r="I140">
            <v>1.5018E-2</v>
          </cell>
          <cell r="J140">
            <v>1.5018E-2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C141">
            <v>13405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13406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13409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 t="str">
            <v>13448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13450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C146">
            <v>13452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 t="str">
            <v>13453</v>
          </cell>
          <cell r="E147">
            <v>0</v>
          </cell>
          <cell r="F147">
            <v>0</v>
          </cell>
          <cell r="G147">
            <v>6.4057000000000003E-2</v>
          </cell>
          <cell r="H147">
            <v>6.4057000000000003E-2</v>
          </cell>
          <cell r="I147">
            <v>6.4057000000000003E-2</v>
          </cell>
          <cell r="J147">
            <v>6.4057000000000003E-2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C148">
            <v>13467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C149">
            <v>13468</v>
          </cell>
          <cell r="E149">
            <v>0.16317100000000001</v>
          </cell>
          <cell r="F149">
            <v>0.16317100000000001</v>
          </cell>
          <cell r="G149">
            <v>0.28972500000000001</v>
          </cell>
          <cell r="H149">
            <v>0.28972500000000001</v>
          </cell>
          <cell r="I149">
            <v>0.41741800000000001</v>
          </cell>
          <cell r="J149">
            <v>0.47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C150">
            <v>13516</v>
          </cell>
          <cell r="E150">
            <v>0.33333299999999999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 t="str">
            <v>13599</v>
          </cell>
          <cell r="E151">
            <v>0</v>
          </cell>
          <cell r="F151">
            <v>5.9110999999999997E-2</v>
          </cell>
          <cell r="G151">
            <v>2.3425999999999999E-2</v>
          </cell>
          <cell r="H151">
            <v>4.6337000000000003E-2</v>
          </cell>
          <cell r="I151">
            <v>0.10785500000000001</v>
          </cell>
          <cell r="J151">
            <v>0.12934799999999999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13600</v>
          </cell>
          <cell r="E152">
            <v>4.1700000000000001E-2</v>
          </cell>
          <cell r="F152">
            <v>4.1700000000000001E-2</v>
          </cell>
          <cell r="G152">
            <v>4.1700000000000001E-2</v>
          </cell>
          <cell r="H152">
            <v>6.8989999999999996E-2</v>
          </cell>
          <cell r="I152">
            <v>8.1985000000000002E-2</v>
          </cell>
          <cell r="J152">
            <v>9.6284999999999996E-2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C153" t="str">
            <v>13601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 t="str">
            <v>13624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C155" t="str">
            <v>13626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C156">
            <v>13757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C157">
            <v>13760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C158">
            <v>13819</v>
          </cell>
          <cell r="E158">
            <v>2.6956999999999998E-2</v>
          </cell>
          <cell r="F158">
            <v>2.6956999999999998E-2</v>
          </cell>
          <cell r="G158">
            <v>2.6956999999999998E-2</v>
          </cell>
          <cell r="H158">
            <v>2.6956999999999998E-2</v>
          </cell>
          <cell r="I158">
            <v>2.6956999999999998E-2</v>
          </cell>
          <cell r="J158">
            <v>2.6956999999999998E-2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C159">
            <v>13820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C160" t="str">
            <v>13909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C161" t="str">
            <v>13942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C162" t="str">
            <v>13946</v>
          </cell>
          <cell r="E162">
            <v>0</v>
          </cell>
          <cell r="F162">
            <v>0</v>
          </cell>
          <cell r="G162">
            <v>0</v>
          </cell>
          <cell r="H162">
            <v>2.5999999999999999E-2</v>
          </cell>
          <cell r="I162">
            <v>2.5999999999999999E-2</v>
          </cell>
          <cell r="J162">
            <v>2.5999999999999999E-2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C163" t="str">
            <v>14032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C164" t="str">
            <v>14179</v>
          </cell>
          <cell r="E164">
            <v>1.4999999999999999E-2</v>
          </cell>
          <cell r="F164">
            <v>1.4999999999999999E-2</v>
          </cell>
          <cell r="G164">
            <v>1.4999999999999999E-2</v>
          </cell>
          <cell r="H164">
            <v>1.4999999999999999E-2</v>
          </cell>
          <cell r="I164">
            <v>1.4999999999999999E-2</v>
          </cell>
          <cell r="J164">
            <v>1.4999999999999999E-2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C165" t="str">
            <v>14209</v>
          </cell>
          <cell r="E165">
            <v>0</v>
          </cell>
          <cell r="F165">
            <v>0.5</v>
          </cell>
          <cell r="G165">
            <v>0.66666700000000001</v>
          </cell>
          <cell r="H165">
            <v>0.83333299999999999</v>
          </cell>
          <cell r="I165">
            <v>1</v>
          </cell>
          <cell r="J165">
            <v>1.1666669999999999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C166" t="str">
            <v>14276</v>
          </cell>
          <cell r="E166">
            <v>0.32009700000000002</v>
          </cell>
          <cell r="F166">
            <v>0.48014600000000002</v>
          </cell>
          <cell r="G166">
            <v>0.64019400000000004</v>
          </cell>
          <cell r="H166">
            <v>0.80024300000000004</v>
          </cell>
          <cell r="I166">
            <v>0.96029100000000001</v>
          </cell>
          <cell r="J166">
            <v>1.1203399999999999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C167" t="str">
            <v>14291</v>
          </cell>
          <cell r="E167">
            <v>0</v>
          </cell>
          <cell r="F167">
            <v>0</v>
          </cell>
          <cell r="G167">
            <v>0.168207</v>
          </cell>
          <cell r="H167">
            <v>0.168207</v>
          </cell>
          <cell r="I167">
            <v>0.168207</v>
          </cell>
          <cell r="J167">
            <v>0.168207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C168" t="str">
            <v>14292</v>
          </cell>
          <cell r="E168">
            <v>0.36663800000000002</v>
          </cell>
          <cell r="F168">
            <v>0.41499999999999998</v>
          </cell>
          <cell r="G168">
            <v>0.435</v>
          </cell>
          <cell r="H168">
            <v>0.46500000000000002</v>
          </cell>
          <cell r="I168">
            <v>0.497</v>
          </cell>
          <cell r="J168">
            <v>0.51200000000000001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C169" t="str">
            <v>14294</v>
          </cell>
          <cell r="E169">
            <v>0</v>
          </cell>
          <cell r="F169">
            <v>0.05</v>
          </cell>
          <cell r="G169">
            <v>0.05</v>
          </cell>
          <cell r="H169">
            <v>0.05</v>
          </cell>
          <cell r="I169">
            <v>0.05</v>
          </cell>
          <cell r="J169">
            <v>0.05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C170" t="str">
            <v>14375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C171" t="str">
            <v>14424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C172" t="str">
            <v>14452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C173" t="str">
            <v>14545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C174" t="str">
            <v>14561</v>
          </cell>
          <cell r="E174">
            <v>5.2810000000000001E-3</v>
          </cell>
          <cell r="F174">
            <v>1.8870000000000001E-2</v>
          </cell>
          <cell r="G174">
            <v>4.8898999999999998E-2</v>
          </cell>
          <cell r="H174">
            <v>6.2716999999999995E-2</v>
          </cell>
          <cell r="I174">
            <v>7.2477E-2</v>
          </cell>
          <cell r="J174">
            <v>8.8217000000000004E-2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C175" t="str">
            <v>14639</v>
          </cell>
          <cell r="E175">
            <v>-2.5000000000000001E-2</v>
          </cell>
          <cell r="F175">
            <v>-2.5000000000000001E-2</v>
          </cell>
          <cell r="G175">
            <v>-2.5000000000000001E-2</v>
          </cell>
          <cell r="H175">
            <v>-2.5000000000000001E-2</v>
          </cell>
          <cell r="I175">
            <v>-2.5000000000000001E-2</v>
          </cell>
          <cell r="J175">
            <v>-2.5000000000000001E-2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C176" t="str">
            <v>14960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C177" t="str">
            <v>15021</v>
          </cell>
          <cell r="E177">
            <v>0</v>
          </cell>
          <cell r="F177">
            <v>0</v>
          </cell>
          <cell r="G177">
            <v>0</v>
          </cell>
          <cell r="H177">
            <v>3.6636000000000002E-2</v>
          </cell>
          <cell r="I177">
            <v>3.6636000000000002E-2</v>
          </cell>
          <cell r="J177">
            <v>0.133636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C178" t="str">
            <v>15023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C179" t="str">
            <v>15079</v>
          </cell>
          <cell r="E179">
            <v>0.15309200000000001</v>
          </cell>
          <cell r="F179">
            <v>0.22963800000000001</v>
          </cell>
          <cell r="G179">
            <v>0.30618400000000001</v>
          </cell>
          <cell r="H179">
            <v>0.38273000000000001</v>
          </cell>
          <cell r="I179">
            <v>0.45927600000000002</v>
          </cell>
          <cell r="J179">
            <v>0.53582200000000002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C180" t="str">
            <v>15082</v>
          </cell>
          <cell r="E180">
            <v>1.176423</v>
          </cell>
          <cell r="F180">
            <v>1.6534070000000001</v>
          </cell>
          <cell r="G180">
            <v>1.28935</v>
          </cell>
          <cell r="H180">
            <v>2.921084</v>
          </cell>
          <cell r="I180">
            <v>2.7387779999999999</v>
          </cell>
          <cell r="J180">
            <v>4.2490940000000004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C181" t="str">
            <v>15168</v>
          </cell>
          <cell r="E181">
            <v>0.27071699999999999</v>
          </cell>
          <cell r="F181">
            <v>0.40607500000000002</v>
          </cell>
          <cell r="G181">
            <v>0.54143399999999997</v>
          </cell>
          <cell r="H181">
            <v>0.67679199999999995</v>
          </cell>
          <cell r="I181">
            <v>0.81215099999999996</v>
          </cell>
          <cell r="J181">
            <v>0.94750900000000005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C182" t="str">
            <v>15169</v>
          </cell>
          <cell r="E182">
            <v>7.2367000000000001E-2</v>
          </cell>
          <cell r="F182">
            <v>0.10855099999999999</v>
          </cell>
          <cell r="G182">
            <v>0.144735</v>
          </cell>
          <cell r="H182">
            <v>0.180918</v>
          </cell>
          <cell r="I182">
            <v>0.21710199999999999</v>
          </cell>
          <cell r="J182">
            <v>0.25328600000000001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C183" t="str">
            <v>15246</v>
          </cell>
          <cell r="E183">
            <v>0</v>
          </cell>
          <cell r="F183">
            <v>0</v>
          </cell>
          <cell r="G183">
            <v>0.162189</v>
          </cell>
          <cell r="H183">
            <v>0.25387700000000002</v>
          </cell>
          <cell r="I183">
            <v>0.26618799999999998</v>
          </cell>
          <cell r="J183">
            <v>0.27648699999999998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C184" t="str">
            <v>15339</v>
          </cell>
          <cell r="E184">
            <v>9.2460000000000001E-2</v>
          </cell>
          <cell r="F184">
            <v>0.18492</v>
          </cell>
          <cell r="G184">
            <v>0.27738000000000002</v>
          </cell>
          <cell r="H184">
            <v>0.27738000000000002</v>
          </cell>
          <cell r="I184">
            <v>0.63949299999999998</v>
          </cell>
          <cell r="J184">
            <v>0.63949299999999998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C185">
            <v>15476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C186">
            <v>15477</v>
          </cell>
          <cell r="E186">
            <v>0</v>
          </cell>
          <cell r="F186">
            <v>0</v>
          </cell>
          <cell r="G186">
            <v>4.8129999999999996E-3</v>
          </cell>
          <cell r="H186">
            <v>4.8129999999999996E-3</v>
          </cell>
          <cell r="I186">
            <v>4.8129999999999996E-3</v>
          </cell>
          <cell r="J186">
            <v>4.8129999999999996E-3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C187" t="str">
            <v>Man-AMTM</v>
          </cell>
          <cell r="E187">
            <v>0.24246500000000015</v>
          </cell>
          <cell r="F187">
            <v>0.57912699999999884</v>
          </cell>
          <cell r="G187">
            <v>0.60806499999999986</v>
          </cell>
          <cell r="H187">
            <v>2.2121859999999991</v>
          </cell>
          <cell r="I187">
            <v>2.8962979999999998</v>
          </cell>
          <cell r="J187">
            <v>2.9587640000000004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C188" t="str">
            <v>215 - TM</v>
          </cell>
          <cell r="D188">
            <v>1.517687</v>
          </cell>
          <cell r="E188">
            <v>3.9389310000000002</v>
          </cell>
          <cell r="F188">
            <v>6.1782870000000001</v>
          </cell>
          <cell r="G188">
            <v>7.5615560000000004</v>
          </cell>
          <cell r="H188">
            <v>9.1087980000000002</v>
          </cell>
          <cell r="I188">
            <v>10.034096999999999</v>
          </cell>
          <cell r="J188">
            <v>11.369476000000001</v>
          </cell>
          <cell r="K188">
            <v>12.457585</v>
          </cell>
          <cell r="L188">
            <v>13.429700920000043</v>
          </cell>
          <cell r="M188">
            <v>14.587330490000058</v>
          </cell>
          <cell r="N188">
            <v>15.83123348000006</v>
          </cell>
          <cell r="O188">
            <v>17.698530550000019</v>
          </cell>
        </row>
        <row r="189">
          <cell r="C189" t="str">
            <v>PC-9025</v>
          </cell>
          <cell r="D189">
            <v>5.3556520000000001</v>
          </cell>
          <cell r="E189">
            <v>10.6624</v>
          </cell>
          <cell r="F189">
            <v>15.984011000000001</v>
          </cell>
          <cell r="G189">
            <v>21.585190000000001</v>
          </cell>
          <cell r="H189">
            <v>26.708345999999999</v>
          </cell>
          <cell r="I189">
            <v>32.024662999999997</v>
          </cell>
          <cell r="J189">
            <v>38.324682000000003</v>
          </cell>
          <cell r="K189">
            <v>43.461735949999998</v>
          </cell>
          <cell r="L189">
            <v>49.476271300000001</v>
          </cell>
          <cell r="M189">
            <v>54.834820300000004</v>
          </cell>
          <cell r="N189">
            <v>60.141136990000007</v>
          </cell>
          <cell r="O189">
            <v>65.239841220000002</v>
          </cell>
        </row>
        <row r="190">
          <cell r="C190" t="str">
            <v>212 - TM</v>
          </cell>
          <cell r="D190">
            <v>3.359327</v>
          </cell>
          <cell r="E190">
            <v>4.6342600000000003</v>
          </cell>
          <cell r="F190">
            <v>7.9588349999999997</v>
          </cell>
          <cell r="G190">
            <v>10.770279</v>
          </cell>
          <cell r="H190">
            <v>13.533116</v>
          </cell>
          <cell r="I190">
            <v>16.20158</v>
          </cell>
          <cell r="J190">
            <v>18.646342000000001</v>
          </cell>
          <cell r="K190">
            <v>0</v>
          </cell>
          <cell r="L190">
            <v>0</v>
          </cell>
          <cell r="M190">
            <v>0</v>
          </cell>
          <cell r="N190">
            <v>-2.6077032200255701E-15</v>
          </cell>
          <cell r="O190">
            <v>-3.3341348570914422E-15</v>
          </cell>
        </row>
        <row r="191">
          <cell r="C191" t="str">
            <v>211 - TM</v>
          </cell>
          <cell r="D191">
            <v>0.57528100000000004</v>
          </cell>
          <cell r="E191">
            <v>1.010575</v>
          </cell>
          <cell r="F191">
            <v>1.596665</v>
          </cell>
          <cell r="G191">
            <v>2.4378259999999998</v>
          </cell>
          <cell r="H191">
            <v>3.6938140000000002</v>
          </cell>
          <cell r="I191">
            <v>4.2432800000000004</v>
          </cell>
          <cell r="J191">
            <v>5.8828639999999996</v>
          </cell>
          <cell r="K191">
            <v>6.6740209999999998</v>
          </cell>
          <cell r="L191">
            <v>7.3399857300000004</v>
          </cell>
          <cell r="M191">
            <v>8.2769580000000005</v>
          </cell>
          <cell r="N191">
            <v>9.1476921699999991</v>
          </cell>
          <cell r="O191">
            <v>10.129913289999999</v>
          </cell>
        </row>
        <row r="192">
          <cell r="C192" t="str">
            <v>CSETM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C193" t="str">
            <v>80054</v>
          </cell>
          <cell r="D193">
            <v>0.43319600000000003</v>
          </cell>
          <cell r="E193">
            <v>-1.8164E-2</v>
          </cell>
          <cell r="F193">
            <v>-4.027247</v>
          </cell>
          <cell r="G193">
            <v>-4.0363290000000003</v>
          </cell>
          <cell r="H193">
            <v>-4.0454109999999996</v>
          </cell>
          <cell r="I193">
            <v>-4.0544929999999999</v>
          </cell>
          <cell r="J193">
            <v>-4.0158719999999999</v>
          </cell>
          <cell r="K193">
            <v>-4.0249543599999997</v>
          </cell>
          <cell r="L193">
            <v>-4.0340365299999998</v>
          </cell>
          <cell r="M193">
            <v>-4.0431187</v>
          </cell>
          <cell r="N193">
            <v>-4.0522008700000001</v>
          </cell>
          <cell r="O193">
            <v>-4.0612830400000002</v>
          </cell>
        </row>
        <row r="194">
          <cell r="C194" t="str">
            <v>80069</v>
          </cell>
          <cell r="D194">
            <v>1.1158E-2</v>
          </cell>
          <cell r="E194">
            <v>3.6695999999999999E-2</v>
          </cell>
          <cell r="F194">
            <v>4.4435000000000002E-2</v>
          </cell>
          <cell r="G194">
            <v>0.20538999999999999</v>
          </cell>
          <cell r="H194">
            <v>0.20538999999999999</v>
          </cell>
          <cell r="I194">
            <v>0.20765700000000001</v>
          </cell>
          <cell r="J194">
            <v>0.20816399999999999</v>
          </cell>
          <cell r="K194">
            <v>0.20751795000000001</v>
          </cell>
          <cell r="L194">
            <v>0.50307597999999998</v>
          </cell>
          <cell r="M194">
            <v>0.70052406999999994</v>
          </cell>
          <cell r="N194">
            <v>0.76603052000000005</v>
          </cell>
          <cell r="O194">
            <v>0.76677222</v>
          </cell>
        </row>
        <row r="195">
          <cell r="C195" t="str">
            <v>80079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C196" t="str">
            <v>15302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C197" t="str">
            <v>221 - TM</v>
          </cell>
          <cell r="D197">
            <v>0.44435400000000003</v>
          </cell>
          <cell r="E197">
            <v>1.8532E-2</v>
          </cell>
          <cell r="F197">
            <v>-3.982812</v>
          </cell>
          <cell r="G197">
            <v>-3.8309390000000003</v>
          </cell>
          <cell r="H197">
            <v>-3.8400209999999997</v>
          </cell>
          <cell r="I197">
            <v>-3.8468359999999997</v>
          </cell>
          <cell r="J197">
            <v>-3.8077079999999999</v>
          </cell>
          <cell r="K197">
            <v>-3.8174364099999996</v>
          </cell>
          <cell r="L197">
            <v>-3.5309605499999996</v>
          </cell>
          <cell r="M197">
            <v>-3.3425946299999998</v>
          </cell>
          <cell r="N197">
            <v>-3.2861703499999999</v>
          </cell>
          <cell r="O197">
            <v>-3.2945108200000002</v>
          </cell>
        </row>
        <row r="198">
          <cell r="C198" t="str">
            <v>PC-9023</v>
          </cell>
          <cell r="D198">
            <v>1.7999999999999999E-2</v>
          </cell>
          <cell r="E198">
            <v>-6.4000000000000001E-2</v>
          </cell>
          <cell r="F198">
            <v>-0.152</v>
          </cell>
          <cell r="G198">
            <v>-0.3</v>
          </cell>
          <cell r="H198">
            <v>-0.373</v>
          </cell>
          <cell r="I198">
            <v>-0.40799999999999997</v>
          </cell>
          <cell r="J198">
            <v>-0.48</v>
          </cell>
          <cell r="K198">
            <v>-0.58099999999999996</v>
          </cell>
          <cell r="L198">
            <v>-0.64100000000000001</v>
          </cell>
          <cell r="M198">
            <v>-0.67100000000000004</v>
          </cell>
          <cell r="N198">
            <v>-0.70399999999999996</v>
          </cell>
          <cell r="O198">
            <v>-0.73399999999999999</v>
          </cell>
        </row>
        <row r="199">
          <cell r="C199" t="str">
            <v>PC-9021</v>
          </cell>
          <cell r="D199">
            <v>-0.43625000000000003</v>
          </cell>
          <cell r="E199">
            <v>-0.87250000000000005</v>
          </cell>
          <cell r="F199">
            <v>-1.3087500000000001</v>
          </cell>
          <cell r="G199">
            <v>-1.7450000000000001</v>
          </cell>
          <cell r="H199">
            <v>-2.1812499999999999</v>
          </cell>
          <cell r="I199">
            <v>-2.6175000000000002</v>
          </cell>
          <cell r="J199">
            <v>-3.05375</v>
          </cell>
          <cell r="K199">
            <v>-2.0367500000000001</v>
          </cell>
          <cell r="L199">
            <v>-3.49</v>
          </cell>
          <cell r="M199">
            <v>-3.92625</v>
          </cell>
          <cell r="N199">
            <v>-4.3624999999999998</v>
          </cell>
          <cell r="O199">
            <v>-4.7987500000000001</v>
          </cell>
        </row>
        <row r="200">
          <cell r="C200" t="str">
            <v>PC-9020</v>
          </cell>
          <cell r="D200">
            <v>2.574703</v>
          </cell>
          <cell r="E200">
            <v>5.540273</v>
          </cell>
          <cell r="F200">
            <v>5.6967990000000004</v>
          </cell>
          <cell r="G200">
            <v>7.545776</v>
          </cell>
          <cell r="H200">
            <v>4.8912909999999998</v>
          </cell>
          <cell r="I200">
            <v>1.8146260000000001</v>
          </cell>
          <cell r="J200">
            <v>2.1191849999999999</v>
          </cell>
          <cell r="K200">
            <v>5.7366809999999999</v>
          </cell>
          <cell r="L200">
            <v>-1.0571200000000003</v>
          </cell>
          <cell r="M200">
            <v>-0.37029000000000023</v>
          </cell>
          <cell r="N200">
            <v>-0.60311372210759107</v>
          </cell>
          <cell r="O200">
            <v>0</v>
          </cell>
        </row>
        <row r="201">
          <cell r="C201" t="str">
            <v>PC-9024</v>
          </cell>
          <cell r="D201">
            <v>-5.6345890000000001</v>
          </cell>
          <cell r="E201">
            <v>-11.354838000000001</v>
          </cell>
          <cell r="F201">
            <v>-17.235476999999999</v>
          </cell>
          <cell r="G201">
            <v>-24.556073000000001</v>
          </cell>
          <cell r="H201">
            <v>-30.240131000000002</v>
          </cell>
          <cell r="I201">
            <v>-38.766545999999998</v>
          </cell>
          <cell r="J201">
            <v>-44.330047999999998</v>
          </cell>
          <cell r="K201">
            <v>-51.989366189999998</v>
          </cell>
          <cell r="L201">
            <v>-61.310649189999999</v>
          </cell>
          <cell r="M201">
            <v>-70.340952189999996</v>
          </cell>
          <cell r="N201">
            <v>-78.711477290000005</v>
          </cell>
          <cell r="O201">
            <v>-86.249552620000003</v>
          </cell>
        </row>
        <row r="202">
          <cell r="C202" t="str">
            <v>PC-9001</v>
          </cell>
          <cell r="D202">
            <v>-7.2866E-2</v>
          </cell>
          <cell r="E202">
            <v>-0.95161600000000002</v>
          </cell>
          <cell r="F202">
            <v>-2.5418449999999999</v>
          </cell>
          <cell r="G202">
            <v>-2.289695</v>
          </cell>
          <cell r="H202">
            <v>-0.32198500000000002</v>
          </cell>
          <cell r="I202">
            <v>-7.7280000000000001E-2</v>
          </cell>
          <cell r="J202">
            <v>0.770459</v>
          </cell>
          <cell r="K202">
            <v>-3.1408110000000002</v>
          </cell>
          <cell r="L202">
            <v>-2.8866720300000002</v>
          </cell>
          <cell r="M202">
            <v>-2.5677600300000001</v>
          </cell>
          <cell r="N202">
            <v>-2.1562540400000003</v>
          </cell>
          <cell r="O202">
            <v>-4.3614326600000002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C204" t="str">
            <v>80046</v>
          </cell>
          <cell r="D204">
            <v>0</v>
          </cell>
          <cell r="E204">
            <v>0</v>
          </cell>
          <cell r="F204">
            <v>-1.31E-3</v>
          </cell>
          <cell r="G204">
            <v>-1.268E-3</v>
          </cell>
          <cell r="H204">
            <v>-1.5682000000000001E-2</v>
          </cell>
          <cell r="I204">
            <v>-1.5682000000000001E-2</v>
          </cell>
          <cell r="J204">
            <v>-0.49390699999999998</v>
          </cell>
          <cell r="K204">
            <v>25.764296869999999</v>
          </cell>
          <cell r="L204">
            <v>24.40161268</v>
          </cell>
          <cell r="M204">
            <v>24.41121021</v>
          </cell>
          <cell r="N204">
            <v>24.41278513</v>
          </cell>
          <cell r="O204">
            <v>23.4711468</v>
          </cell>
        </row>
        <row r="205">
          <cell r="C205" t="str">
            <v>80047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C206" t="str">
            <v>PC-9022</v>
          </cell>
          <cell r="D206">
            <v>0.96113599999999999</v>
          </cell>
          <cell r="E206">
            <v>2.0439820000000002</v>
          </cell>
          <cell r="F206">
            <v>3.3175520000000001</v>
          </cell>
          <cell r="G206">
            <v>4.4858640000000003</v>
          </cell>
          <cell r="H206">
            <v>6.0362999999999998</v>
          </cell>
          <cell r="I206">
            <v>7.1629630000000004</v>
          </cell>
          <cell r="J206">
            <v>8.0208340000000007</v>
          </cell>
          <cell r="K206">
            <v>8.6076547600000008</v>
          </cell>
          <cell r="L206">
            <v>9.3958542600000001</v>
          </cell>
          <cell r="M206">
            <v>10.520594259999999</v>
          </cell>
          <cell r="N206">
            <v>12.07442625</v>
          </cell>
          <cell r="O206">
            <v>13.49723975</v>
          </cell>
        </row>
        <row r="207">
          <cell r="C207" t="str">
            <v>PC-9026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-0.56235310999999999</v>
          </cell>
          <cell r="L207">
            <v>-0.75802568000000004</v>
          </cell>
          <cell r="M207">
            <v>-0.93912196000000003</v>
          </cell>
          <cell r="N207">
            <v>-1.1447773800000001</v>
          </cell>
          <cell r="O207">
            <v>-1.57231769</v>
          </cell>
        </row>
        <row r="208">
          <cell r="C208" t="str">
            <v>PC-9003</v>
          </cell>
          <cell r="D208">
            <v>2.0647380000000002</v>
          </cell>
          <cell r="E208">
            <v>4.8448650000000004</v>
          </cell>
          <cell r="F208">
            <v>7.5874079999999999</v>
          </cell>
          <cell r="G208">
            <v>12.736333</v>
          </cell>
          <cell r="H208">
            <v>15.322378</v>
          </cell>
          <cell r="I208">
            <v>18.120668999999999</v>
          </cell>
          <cell r="J208">
            <v>21.204222999999999</v>
          </cell>
          <cell r="K208">
            <v>-0.6834590000000027</v>
          </cell>
          <cell r="L208">
            <v>1.9583940099999975</v>
          </cell>
          <cell r="M208">
            <v>4.9779790099999977</v>
          </cell>
          <cell r="N208">
            <v>7.5019452499999977</v>
          </cell>
          <cell r="O208">
            <v>5.9772381699999979</v>
          </cell>
        </row>
        <row r="209">
          <cell r="C209" t="str">
            <v>PC-9004</v>
          </cell>
          <cell r="D209">
            <v>0.102675</v>
          </cell>
          <cell r="E209">
            <v>0.263685</v>
          </cell>
          <cell r="F209">
            <v>0.367145</v>
          </cell>
          <cell r="G209">
            <v>0.48410500000000001</v>
          </cell>
          <cell r="H209">
            <v>0.70310700000000004</v>
          </cell>
          <cell r="I209">
            <v>0.95826100000000003</v>
          </cell>
          <cell r="J209">
            <v>1.511045</v>
          </cell>
          <cell r="K209">
            <v>1.523927</v>
          </cell>
          <cell r="L209">
            <v>1.74860477</v>
          </cell>
          <cell r="M209">
            <v>2.4252877700000002</v>
          </cell>
          <cell r="N209">
            <v>2.6592133600000003</v>
          </cell>
          <cell r="O209">
            <v>3.4891558800000002</v>
          </cell>
        </row>
        <row r="210">
          <cell r="C210" t="str">
            <v>PC-9005</v>
          </cell>
          <cell r="D210">
            <v>1.0127699999999999</v>
          </cell>
          <cell r="E210">
            <v>1.518588</v>
          </cell>
          <cell r="F210">
            <v>2.301863</v>
          </cell>
          <cell r="G210">
            <v>3.1587800000000001</v>
          </cell>
          <cell r="H210">
            <v>3.8637199999999998</v>
          </cell>
          <cell r="I210">
            <v>4.6668580000000004</v>
          </cell>
          <cell r="J210">
            <v>5.3588500000000003</v>
          </cell>
          <cell r="K210">
            <v>6.0060040000000008</v>
          </cell>
          <cell r="L210">
            <v>6.9308859400000005</v>
          </cell>
          <cell r="M210">
            <v>7.6461429400000007</v>
          </cell>
          <cell r="N210">
            <v>8.6554751799999998</v>
          </cell>
          <cell r="O210">
            <v>9.7551560399999993</v>
          </cell>
        </row>
        <row r="211">
          <cell r="C211" t="str">
            <v>PC-9006</v>
          </cell>
          <cell r="D211">
            <v>5.5860890000000003</v>
          </cell>
          <cell r="E211">
            <v>9.1458069999999996</v>
          </cell>
          <cell r="F211">
            <v>18.184284999999999</v>
          </cell>
          <cell r="G211">
            <v>18.026837</v>
          </cell>
          <cell r="H211">
            <v>23.103877000000001</v>
          </cell>
          <cell r="I211">
            <v>31.968848999999999</v>
          </cell>
          <cell r="J211">
            <v>32.943406000000003</v>
          </cell>
          <cell r="K211">
            <v>34.273414000000002</v>
          </cell>
          <cell r="L211">
            <v>39.074284050000003</v>
          </cell>
          <cell r="M211">
            <v>43.91363905</v>
          </cell>
          <cell r="N211">
            <v>47.219847639999998</v>
          </cell>
          <cell r="O211">
            <v>59.959997359999996</v>
          </cell>
        </row>
        <row r="212">
          <cell r="C212" t="str">
            <v>PC-9007</v>
          </cell>
          <cell r="D212">
            <v>1.470629</v>
          </cell>
          <cell r="E212">
            <v>3.4881869999999999</v>
          </cell>
          <cell r="F212">
            <v>5.4463489999999997</v>
          </cell>
          <cell r="G212">
            <v>7.107602</v>
          </cell>
          <cell r="H212">
            <v>9.0309360000000005</v>
          </cell>
          <cell r="I212">
            <v>10.572737</v>
          </cell>
          <cell r="J212">
            <v>12.153756</v>
          </cell>
          <cell r="K212">
            <v>13.538202</v>
          </cell>
          <cell r="L212">
            <v>14.953359540000001</v>
          </cell>
          <cell r="M212">
            <v>16.311949540000001</v>
          </cell>
          <cell r="N212">
            <v>18.269332640000002</v>
          </cell>
          <cell r="O212">
            <v>19.670215200000001</v>
          </cell>
        </row>
        <row r="213">
          <cell r="C213" t="str">
            <v>PC-9008</v>
          </cell>
          <cell r="D213">
            <v>-9.3948000000000004E-2</v>
          </cell>
          <cell r="E213">
            <v>-1.6979000000000001E-2</v>
          </cell>
          <cell r="F213">
            <v>-2.97E-3</v>
          </cell>
          <cell r="G213">
            <v>1.456216</v>
          </cell>
          <cell r="H213">
            <v>2.0711219999999999</v>
          </cell>
          <cell r="I213">
            <v>2.6566900000000002</v>
          </cell>
          <cell r="J213">
            <v>3.2740680000000002</v>
          </cell>
          <cell r="K213">
            <v>3.2810000000000001</v>
          </cell>
          <cell r="L213">
            <v>3.8682919200000003</v>
          </cell>
          <cell r="M213">
            <v>3.6894370000000003</v>
          </cell>
          <cell r="N213">
            <v>3.2964064400000002</v>
          </cell>
          <cell r="O213">
            <v>3.30895736</v>
          </cell>
        </row>
        <row r="214">
          <cell r="C214" t="str">
            <v>PC-9002</v>
          </cell>
          <cell r="K214">
            <v>2.2358891299999999</v>
          </cell>
          <cell r="L214">
            <v>2.0019830000000001</v>
          </cell>
          <cell r="M214">
            <v>2.0287130000000002</v>
          </cell>
          <cell r="N214">
            <v>2.04803099</v>
          </cell>
          <cell r="O214">
            <v>1.74779912</v>
          </cell>
        </row>
        <row r="215">
          <cell r="C215" t="str">
            <v>PC-9012</v>
          </cell>
          <cell r="K215">
            <v>-1.6838663500000002</v>
          </cell>
          <cell r="L215">
            <v>-1.7122832700000001</v>
          </cell>
          <cell r="M215">
            <v>-1.7272362700000001</v>
          </cell>
          <cell r="N215">
            <v>-1.7272362700000001</v>
          </cell>
          <cell r="O215">
            <v>-2.6819387400000001</v>
          </cell>
        </row>
        <row r="216">
          <cell r="C216" t="str">
            <v>PC-9013</v>
          </cell>
          <cell r="K216">
            <v>3.5649814200000001</v>
          </cell>
          <cell r="L216">
            <v>3.70533365</v>
          </cell>
          <cell r="M216">
            <v>3.8315856500000001</v>
          </cell>
          <cell r="N216">
            <v>3.9903381700000002</v>
          </cell>
          <cell r="O216">
            <v>5.1674090400000008</v>
          </cell>
        </row>
        <row r="217">
          <cell r="C217" t="str">
            <v>PC-9014</v>
          </cell>
          <cell r="K217">
            <v>1.8187783200000001</v>
          </cell>
          <cell r="L217">
            <v>1.8494685900000001</v>
          </cell>
          <cell r="M217">
            <v>1.86561759</v>
          </cell>
          <cell r="N217">
            <v>1.9793614800000001</v>
          </cell>
          <cell r="O217">
            <v>2.8966962600000001</v>
          </cell>
        </row>
        <row r="218">
          <cell r="C218" t="str">
            <v>PC-9015</v>
          </cell>
          <cell r="K218">
            <v>0.80844574000000002</v>
          </cell>
          <cell r="L218">
            <v>0.90869779000000006</v>
          </cell>
          <cell r="M218">
            <v>1.00894979</v>
          </cell>
          <cell r="N218">
            <v>1.1092018399999999</v>
          </cell>
          <cell r="O218">
            <v>1.2094538899999998</v>
          </cell>
        </row>
        <row r="219">
          <cell r="C219" t="str">
            <v>PC-9016</v>
          </cell>
          <cell r="K219">
            <v>17.056307289999999</v>
          </cell>
          <cell r="L219">
            <v>19.547406989999999</v>
          </cell>
          <cell r="M219">
            <v>22.445154989999999</v>
          </cell>
          <cell r="N219">
            <v>24.120473619999999</v>
          </cell>
          <cell r="O219">
            <v>26.625014959999998</v>
          </cell>
        </row>
        <row r="220">
          <cell r="C220" t="str">
            <v>TMErrors</v>
          </cell>
          <cell r="D220">
            <v>1.0952E-2</v>
          </cell>
          <cell r="E220">
            <v>1.4260999999999999E-2</v>
          </cell>
          <cell r="F220">
            <v>1.8792E-2</v>
          </cell>
          <cell r="G220">
            <v>2.7139E-2</v>
          </cell>
          <cell r="H220">
            <v>9.8383999999999999E-2</v>
          </cell>
          <cell r="I220">
            <v>0.10222100000000001</v>
          </cell>
          <cell r="J220">
            <v>0.103492</v>
          </cell>
          <cell r="K220">
            <v>8.9279999999999999E-5</v>
          </cell>
          <cell r="L220">
            <v>0</v>
          </cell>
          <cell r="M220">
            <v>-4.1699999999999999E-6</v>
          </cell>
          <cell r="N220">
            <v>0</v>
          </cell>
          <cell r="O220">
            <v>0</v>
          </cell>
        </row>
        <row r="221">
          <cell r="C221" t="str">
            <v>TMOther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3.8301597291200302</v>
          </cell>
          <cell r="J221">
            <v>0</v>
          </cell>
          <cell r="K221">
            <v>0</v>
          </cell>
          <cell r="L221">
            <v>0</v>
          </cell>
          <cell r="M221">
            <v>-0.15545700000000001</v>
          </cell>
          <cell r="N221">
            <v>-4.1699999999999999E-6</v>
          </cell>
          <cell r="O221">
            <v>1.4104489999999999E-2</v>
          </cell>
        </row>
        <row r="222">
          <cell r="C222" t="str">
            <v>Plug-TM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30">
          <cell r="F230">
            <v>0</v>
          </cell>
        </row>
        <row r="231">
          <cell r="F231">
            <v>71.211261000000022</v>
          </cell>
        </row>
        <row r="232">
          <cell r="D232">
            <v>36.181748999999996</v>
          </cell>
          <cell r="E232">
            <v>72.618110000000001</v>
          </cell>
          <cell r="F232">
            <v>113.15675499999999</v>
          </cell>
          <cell r="G232">
            <v>156.36668300000005</v>
          </cell>
          <cell r="H232">
            <v>201.19435000000001</v>
          </cell>
          <cell r="I232">
            <v>248.62275200000002</v>
          </cell>
          <cell r="J232">
            <v>295.90909599999998</v>
          </cell>
          <cell r="K232">
            <v>337.68052924999995</v>
          </cell>
          <cell r="L232">
            <v>380.98628594999997</v>
          </cell>
          <cell r="M232">
            <v>429.29788900999995</v>
          </cell>
          <cell r="N232">
            <v>469.05221429169006</v>
          </cell>
          <cell r="O232">
            <v>517.8920452399999</v>
          </cell>
        </row>
        <row r="234">
          <cell r="C234" t="str">
            <v xml:space="preserve">Investment </v>
          </cell>
          <cell r="D234" t="str">
            <v>Jan</v>
          </cell>
          <cell r="E234" t="str">
            <v>Feb</v>
          </cell>
          <cell r="F234" t="str">
            <v>Mar</v>
          </cell>
          <cell r="G234" t="str">
            <v>Apr</v>
          </cell>
          <cell r="H234" t="str">
            <v>May</v>
          </cell>
          <cell r="I234" t="str">
            <v>Jun</v>
          </cell>
          <cell r="J234" t="str">
            <v>Jul</v>
          </cell>
          <cell r="K234" t="str">
            <v>Aug</v>
          </cell>
          <cell r="L234" t="str">
            <v>Sep</v>
          </cell>
          <cell r="M234" t="str">
            <v>Oct</v>
          </cell>
          <cell r="N234" t="str">
            <v>Nov</v>
          </cell>
          <cell r="O234" t="str">
            <v>Dec</v>
          </cell>
        </row>
        <row r="236">
          <cell r="C236" t="str">
            <v>DML01</v>
          </cell>
          <cell r="D236">
            <v>3.34</v>
          </cell>
          <cell r="E236">
            <v>6.9619999999999997</v>
          </cell>
          <cell r="F236">
            <v>10.923</v>
          </cell>
          <cell r="G236">
            <v>16.881</v>
          </cell>
          <cell r="H236">
            <v>21.827999999999999</v>
          </cell>
          <cell r="I236">
            <v>26.268999999999998</v>
          </cell>
          <cell r="J236">
            <v>33.082999999999998</v>
          </cell>
          <cell r="K236">
            <v>37.9401729</v>
          </cell>
          <cell r="L236">
            <v>42.455764860000002</v>
          </cell>
          <cell r="M236">
            <v>47.00976485999999</v>
          </cell>
          <cell r="N236">
            <v>50.524875810000005</v>
          </cell>
          <cell r="O236">
            <v>53.967860410000007</v>
          </cell>
        </row>
        <row r="237">
          <cell r="C237" t="str">
            <v>DML02</v>
          </cell>
          <cell r="D237">
            <v>2.6059999999999999</v>
          </cell>
          <cell r="E237">
            <v>3.1739999999999999</v>
          </cell>
          <cell r="F237">
            <v>3.6040000000000001</v>
          </cell>
          <cell r="G237">
            <v>4.4180000000000001</v>
          </cell>
          <cell r="H237">
            <v>5.2089999999999996</v>
          </cell>
          <cell r="I237">
            <v>5.55</v>
          </cell>
          <cell r="J237">
            <v>5.968</v>
          </cell>
          <cell r="K237">
            <v>7.3477906200000005</v>
          </cell>
          <cell r="L237">
            <v>7.5094158000000002</v>
          </cell>
          <cell r="M237">
            <v>7.7168685000000004</v>
          </cell>
          <cell r="N237">
            <v>7.8518686500000001</v>
          </cell>
          <cell r="O237">
            <v>8.2515236300000012</v>
          </cell>
        </row>
        <row r="238">
          <cell r="C238" t="str">
            <v>DML03</v>
          </cell>
          <cell r="D238">
            <v>0.69599999999999995</v>
          </cell>
          <cell r="E238">
            <v>1.0720000000000001</v>
          </cell>
          <cell r="F238">
            <v>1.899</v>
          </cell>
          <cell r="G238">
            <v>2.9780000000000002</v>
          </cell>
          <cell r="H238">
            <v>4.6970000000000001</v>
          </cell>
          <cell r="I238">
            <v>6.4379999999999997</v>
          </cell>
          <cell r="J238">
            <v>8.2319999999999993</v>
          </cell>
          <cell r="K238">
            <v>9.4676729299999991</v>
          </cell>
          <cell r="L238">
            <v>10.855267380000004</v>
          </cell>
          <cell r="M238">
            <v>12.078887910000001</v>
          </cell>
          <cell r="N238">
            <v>13.250017889999995</v>
          </cell>
          <cell r="O238">
            <v>13.903046470000001</v>
          </cell>
        </row>
        <row r="239">
          <cell r="C239" t="str">
            <v>DML04</v>
          </cell>
          <cell r="D239">
            <v>0.48299999999999998</v>
          </cell>
          <cell r="E239">
            <v>0.97099999999999997</v>
          </cell>
          <cell r="F239">
            <v>1.4490000000000001</v>
          </cell>
          <cell r="G239">
            <v>2.2559999999999998</v>
          </cell>
          <cell r="H239">
            <v>3.2719999999999998</v>
          </cell>
          <cell r="I239">
            <v>4.4820000000000002</v>
          </cell>
          <cell r="J239">
            <v>5.6150000000000002</v>
          </cell>
          <cell r="K239">
            <v>6.4696735199999997</v>
          </cell>
          <cell r="L239">
            <v>7.5504909500000004</v>
          </cell>
          <cell r="M239">
            <v>8.4610929199999934</v>
          </cell>
          <cell r="N239">
            <v>9.365149259999999</v>
          </cell>
          <cell r="O239">
            <v>10.006809360000009</v>
          </cell>
        </row>
        <row r="240">
          <cell r="C240" t="str">
            <v>DML05</v>
          </cell>
          <cell r="D240">
            <v>0.65600000000000003</v>
          </cell>
          <cell r="E240">
            <v>1.46</v>
          </cell>
          <cell r="F240">
            <v>1.962</v>
          </cell>
          <cell r="G240">
            <v>3.359</v>
          </cell>
          <cell r="H240">
            <v>4.2670000000000003</v>
          </cell>
          <cell r="I240">
            <v>5.4</v>
          </cell>
          <cell r="J240">
            <v>6.5330000000000004</v>
          </cell>
          <cell r="K240">
            <v>6.4906899899999955</v>
          </cell>
          <cell r="L240">
            <v>7.3072581199999975</v>
          </cell>
          <cell r="M240">
            <v>8.0597234799999953</v>
          </cell>
          <cell r="N240">
            <v>8.8661558999999972</v>
          </cell>
          <cell r="O240">
            <v>9.4886101999999966</v>
          </cell>
        </row>
        <row r="241">
          <cell r="C241" t="str">
            <v>DML09</v>
          </cell>
          <cell r="D241">
            <v>0.74199999999999999</v>
          </cell>
          <cell r="E241">
            <v>1.9550000000000001</v>
          </cell>
          <cell r="F241">
            <v>3.0590000000000002</v>
          </cell>
          <cell r="G241">
            <v>5.9219999999999997</v>
          </cell>
          <cell r="H241">
            <v>7.4050000000000002</v>
          </cell>
          <cell r="I241">
            <v>9.0359999999999996</v>
          </cell>
          <cell r="J241">
            <v>10.464</v>
          </cell>
          <cell r="K241">
            <v>11.847125159999978</v>
          </cell>
          <cell r="L241">
            <v>13.341818309999981</v>
          </cell>
          <cell r="M241">
            <v>14.484624839999981</v>
          </cell>
          <cell r="N241">
            <v>16.778808189999985</v>
          </cell>
          <cell r="O241">
            <v>16.633258519999981</v>
          </cell>
        </row>
        <row r="242">
          <cell r="C242" t="str">
            <v>DML10</v>
          </cell>
          <cell r="D242">
            <v>1.3220000000000001</v>
          </cell>
          <cell r="E242">
            <v>2.702</v>
          </cell>
          <cell r="F242">
            <v>4.1360000000000001</v>
          </cell>
          <cell r="G242">
            <v>5.681</v>
          </cell>
          <cell r="H242">
            <v>6.9480000000000004</v>
          </cell>
          <cell r="I242">
            <v>8.516</v>
          </cell>
          <cell r="J242">
            <v>9.8870000000000005</v>
          </cell>
          <cell r="K242">
            <v>11.13947645</v>
          </cell>
          <cell r="L242">
            <v>12.660489110000002</v>
          </cell>
          <cell r="M242">
            <v>13.924799110000002</v>
          </cell>
          <cell r="N242">
            <v>15.175447459999997</v>
          </cell>
          <cell r="O242">
            <v>16.315780780000001</v>
          </cell>
        </row>
        <row r="243">
          <cell r="C243" t="str">
            <v>DML11</v>
          </cell>
          <cell r="D243">
            <v>0.248</v>
          </cell>
          <cell r="E243">
            <v>0.63500000000000001</v>
          </cell>
          <cell r="F243">
            <v>0.86199999999999999</v>
          </cell>
          <cell r="G243">
            <v>1.34</v>
          </cell>
          <cell r="H243">
            <v>1.6839999999999999</v>
          </cell>
          <cell r="I243">
            <v>2.056</v>
          </cell>
          <cell r="J243">
            <v>2.3959999999999999</v>
          </cell>
          <cell r="K243">
            <v>2.7306516099999998</v>
          </cell>
          <cell r="L243">
            <v>3.02630738</v>
          </cell>
          <cell r="M243">
            <v>3.29291607</v>
          </cell>
          <cell r="N243">
            <v>3.5893043599999999</v>
          </cell>
          <cell r="O243">
            <v>3.8110475199999998</v>
          </cell>
        </row>
        <row r="244">
          <cell r="C244" t="str">
            <v>DML12</v>
          </cell>
          <cell r="D244">
            <v>0.48599999999999999</v>
          </cell>
          <cell r="E244">
            <v>0.97899999999999998</v>
          </cell>
          <cell r="F244">
            <v>1.2729999999999999</v>
          </cell>
          <cell r="G244">
            <v>1.629</v>
          </cell>
          <cell r="H244">
            <v>1.9339999999999999</v>
          </cell>
          <cell r="I244">
            <v>2.3109999999999999</v>
          </cell>
          <cell r="J244">
            <v>3.0539999999999998</v>
          </cell>
          <cell r="K244">
            <v>3.56406482</v>
          </cell>
          <cell r="L244">
            <v>4.0638575100000001</v>
          </cell>
          <cell r="M244">
            <v>4.6741450000000002</v>
          </cell>
          <cell r="N244">
            <v>5.1725352899999999</v>
          </cell>
          <cell r="O244">
            <v>5.7418410100000008</v>
          </cell>
        </row>
        <row r="245">
          <cell r="C245" t="str">
            <v>DML13</v>
          </cell>
          <cell r="D245">
            <v>0.17699999999999999</v>
          </cell>
          <cell r="E245">
            <v>0.34699999999999998</v>
          </cell>
          <cell r="F245">
            <v>0.496</v>
          </cell>
          <cell r="G245">
            <v>1.4279999999999999</v>
          </cell>
          <cell r="H245">
            <v>2.7010000000000001</v>
          </cell>
          <cell r="I245">
            <v>4.415</v>
          </cell>
          <cell r="J245">
            <v>6.1420000000000003</v>
          </cell>
          <cell r="K245">
            <v>7.4481680200000016</v>
          </cell>
          <cell r="L245">
            <v>9.0700058100000049</v>
          </cell>
          <cell r="M245">
            <v>10.345442530000007</v>
          </cell>
          <cell r="N245">
            <v>11.24342746000001</v>
          </cell>
          <cell r="O245">
            <v>11.467198790000007</v>
          </cell>
        </row>
        <row r="246">
          <cell r="C246" t="str">
            <v>DML19</v>
          </cell>
          <cell r="D246">
            <v>0.78152900000000081</v>
          </cell>
          <cell r="E246">
            <v>2.7800959999999968</v>
          </cell>
          <cell r="F246">
            <v>4.7149279999999969</v>
          </cell>
          <cell r="G246">
            <v>5.3225330000000071</v>
          </cell>
          <cell r="H246">
            <v>7.2849320000000048</v>
          </cell>
          <cell r="I246">
            <v>8.7505850000000009</v>
          </cell>
          <cell r="J246">
            <v>10.107218999999986</v>
          </cell>
          <cell r="K246">
            <v>11.126031069999987</v>
          </cell>
          <cell r="L246">
            <v>12.800514940000003</v>
          </cell>
          <cell r="M246">
            <v>13.29094723</v>
          </cell>
          <cell r="N246">
            <v>12.761825490000001</v>
          </cell>
          <cell r="O246">
            <v>14.242160449999995</v>
          </cell>
        </row>
        <row r="247">
          <cell r="C247" t="str">
            <v>205-DMOther</v>
          </cell>
          <cell r="K247">
            <v>2.4000000000000001E-5</v>
          </cell>
          <cell r="L247">
            <v>2.4000000000000001E-5</v>
          </cell>
          <cell r="M247">
            <v>2.4000000000000001E-5</v>
          </cell>
          <cell r="N247">
            <v>2.4000000000000001E-5</v>
          </cell>
          <cell r="O247">
            <v>2.4000000000000001E-5</v>
          </cell>
        </row>
        <row r="248">
          <cell r="C248" t="str">
            <v>LDMUR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C249" t="str">
            <v>H&amp;SDM</v>
          </cell>
          <cell r="D249">
            <v>1.5237000000000001E-2</v>
          </cell>
          <cell r="E249">
            <v>0.113455</v>
          </cell>
          <cell r="F249">
            <v>0.234295</v>
          </cell>
          <cell r="G249">
            <v>0.27561799999999997</v>
          </cell>
          <cell r="H249">
            <v>0.29639599999999999</v>
          </cell>
          <cell r="I249">
            <v>0.35472799999999999</v>
          </cell>
          <cell r="J249">
            <v>0.35204299999999999</v>
          </cell>
          <cell r="K249">
            <v>0.37458799999999998</v>
          </cell>
          <cell r="L249">
            <v>0.39363602000000003</v>
          </cell>
          <cell r="M249">
            <v>0.58850456999999989</v>
          </cell>
          <cell r="N249">
            <v>0.60447015000000004</v>
          </cell>
          <cell r="O249">
            <v>0.97321025999999999</v>
          </cell>
        </row>
        <row r="250">
          <cell r="C250" t="str">
            <v>DMF01</v>
          </cell>
          <cell r="D250">
            <v>0.309</v>
          </cell>
          <cell r="E250">
            <v>0.81200000000000006</v>
          </cell>
          <cell r="F250">
            <v>1.5960000000000001</v>
          </cell>
          <cell r="G250">
            <v>3.6179999999999999</v>
          </cell>
          <cell r="H250">
            <v>5.8390000000000004</v>
          </cell>
          <cell r="I250">
            <v>8.7940000000000005</v>
          </cell>
          <cell r="J250">
            <v>11.673</v>
          </cell>
          <cell r="K250">
            <v>14.187264920000002</v>
          </cell>
          <cell r="L250">
            <v>18.597779479999996</v>
          </cell>
          <cell r="M250">
            <v>22.441022009999998</v>
          </cell>
          <cell r="N250">
            <v>26.205914330000006</v>
          </cell>
          <cell r="O250">
            <v>26.599827589999983</v>
          </cell>
        </row>
        <row r="251">
          <cell r="C251" t="str">
            <v>DMF02</v>
          </cell>
          <cell r="D251">
            <v>5.0439999999999996</v>
          </cell>
          <cell r="E251">
            <v>10.413</v>
          </cell>
          <cell r="F251">
            <v>14.247</v>
          </cell>
          <cell r="G251">
            <v>20.603000000000002</v>
          </cell>
          <cell r="H251">
            <v>25.856999999999999</v>
          </cell>
          <cell r="I251">
            <v>31.907</v>
          </cell>
          <cell r="J251">
            <v>37.590000000000003</v>
          </cell>
          <cell r="K251">
            <v>42.990077010000007</v>
          </cell>
          <cell r="L251">
            <v>52.154519930000006</v>
          </cell>
          <cell r="M251">
            <v>58.941942280000006</v>
          </cell>
          <cell r="N251">
            <v>65.615629430000013</v>
          </cell>
          <cell r="O251">
            <v>77.275118489999997</v>
          </cell>
        </row>
        <row r="252">
          <cell r="C252" t="str">
            <v>DMF03</v>
          </cell>
          <cell r="D252">
            <v>0.434</v>
          </cell>
          <cell r="E252">
            <v>1.022</v>
          </cell>
          <cell r="F252">
            <v>1.738</v>
          </cell>
          <cell r="G252">
            <v>2.8119999999999998</v>
          </cell>
          <cell r="H252">
            <v>3.7509999999999999</v>
          </cell>
          <cell r="I252">
            <v>4.6100000000000003</v>
          </cell>
          <cell r="J252">
            <v>5.1230000000000002</v>
          </cell>
          <cell r="K252">
            <v>5.4182596700000003</v>
          </cell>
          <cell r="L252">
            <v>5.9749443899999983</v>
          </cell>
          <cell r="M252">
            <v>6.4302009099999982</v>
          </cell>
          <cell r="N252">
            <v>6.9790619599999983</v>
          </cell>
          <cell r="O252">
            <v>7.3169506799999988</v>
          </cell>
        </row>
        <row r="253">
          <cell r="C253" t="str">
            <v>DMF04</v>
          </cell>
          <cell r="D253">
            <v>0.68751300000000004</v>
          </cell>
          <cell r="E253">
            <v>1.2323389999999996</v>
          </cell>
          <cell r="F253">
            <v>2.0171680000000016</v>
          </cell>
          <cell r="G253">
            <v>3.0960799999999971</v>
          </cell>
          <cell r="H253">
            <v>3.9345720000000028</v>
          </cell>
          <cell r="I253">
            <v>4.9913840000000036</v>
          </cell>
          <cell r="J253">
            <v>6.0836959999999962</v>
          </cell>
          <cell r="K253">
            <v>6.9265791199999995</v>
          </cell>
          <cell r="L253">
            <v>8.0583372299999994</v>
          </cell>
          <cell r="M253">
            <v>8.9487761799999994</v>
          </cell>
          <cell r="N253">
            <v>9.8436204299999979</v>
          </cell>
          <cell r="O253">
            <v>10.455687140000007</v>
          </cell>
        </row>
        <row r="254">
          <cell r="C254" t="str">
            <v>204-DMOther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C255" t="str">
            <v>FDMUR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C256" t="str">
            <v>202-D500001</v>
          </cell>
          <cell r="K256">
            <v>24.756020799999998</v>
          </cell>
          <cell r="L256">
            <v>27.844691959999999</v>
          </cell>
          <cell r="M256">
            <v>30.959358649999999</v>
          </cell>
          <cell r="N256">
            <v>34.164830749999993</v>
          </cell>
          <cell r="O256">
            <v>37.51547266</v>
          </cell>
        </row>
        <row r="257">
          <cell r="C257" t="str">
            <v>202-D500005</v>
          </cell>
          <cell r="K257">
            <v>0.21805529999999998</v>
          </cell>
          <cell r="L257">
            <v>0.24428573000000001</v>
          </cell>
          <cell r="M257">
            <v>0</v>
          </cell>
          <cell r="N257">
            <v>0.37112009999999995</v>
          </cell>
          <cell r="O257">
            <v>0.45312015</v>
          </cell>
        </row>
        <row r="258">
          <cell r="C258" t="str">
            <v>202-D501002</v>
          </cell>
          <cell r="K258">
            <v>1.60779166</v>
          </cell>
          <cell r="L258">
            <v>1.8194658300000002</v>
          </cell>
          <cell r="M258">
            <v>2.01463451</v>
          </cell>
          <cell r="N258">
            <v>2.2347877500000002</v>
          </cell>
          <cell r="O258">
            <v>2.4997567200000002</v>
          </cell>
        </row>
        <row r="259">
          <cell r="C259" t="str">
            <v>202-D502003</v>
          </cell>
          <cell r="K259">
            <v>1.3890092599999999</v>
          </cell>
          <cell r="L259">
            <v>1.49465358</v>
          </cell>
          <cell r="M259">
            <v>1.61528717</v>
          </cell>
          <cell r="N259">
            <v>1.80675761</v>
          </cell>
          <cell r="O259">
            <v>1.7988814199999998</v>
          </cell>
        </row>
        <row r="260">
          <cell r="C260" t="str">
            <v>202-D502004</v>
          </cell>
          <cell r="K260">
            <v>0.4749912</v>
          </cell>
          <cell r="L260">
            <v>0.68652008999999992</v>
          </cell>
          <cell r="M260">
            <v>0.44405340999999998</v>
          </cell>
          <cell r="N260">
            <v>0.51541714999999999</v>
          </cell>
          <cell r="O260">
            <v>0.30299065999999997</v>
          </cell>
        </row>
        <row r="261">
          <cell r="C261" t="str">
            <v>202-D503002</v>
          </cell>
          <cell r="K261">
            <v>9.8289999999999992E-3</v>
          </cell>
          <cell r="L261">
            <v>9.8289999999999992E-3</v>
          </cell>
          <cell r="M261">
            <v>9.8289999999999992E-3</v>
          </cell>
          <cell r="N261">
            <v>9.8289999999999992E-3</v>
          </cell>
          <cell r="O261">
            <v>9.8289999999999992E-3</v>
          </cell>
        </row>
        <row r="262">
          <cell r="C262" t="str">
            <v>202-D503003</v>
          </cell>
          <cell r="K262">
            <v>0.48044621999999998</v>
          </cell>
          <cell r="L262">
            <v>0.53689036000000001</v>
          </cell>
          <cell r="M262">
            <v>0.57144635999999993</v>
          </cell>
          <cell r="N262">
            <v>0.52826543000000004</v>
          </cell>
          <cell r="O262">
            <v>0.75365486999999998</v>
          </cell>
        </row>
        <row r="263">
          <cell r="C263" t="str">
            <v>202-D503004</v>
          </cell>
          <cell r="K263">
            <v>0.49365032000000003</v>
          </cell>
          <cell r="L263">
            <v>0.59118159999999997</v>
          </cell>
          <cell r="M263">
            <v>0.66490393999999997</v>
          </cell>
          <cell r="N263">
            <v>0.85767075000000004</v>
          </cell>
          <cell r="O263">
            <v>0.99002933999999998</v>
          </cell>
        </row>
        <row r="264">
          <cell r="C264" t="str">
            <v>202-D503006</v>
          </cell>
          <cell r="K264">
            <v>5.9561940000000001E-2</v>
          </cell>
          <cell r="L264">
            <v>5.7584870000000003E-2</v>
          </cell>
          <cell r="M264">
            <v>4.1088700000000119E-3</v>
          </cell>
          <cell r="N264">
            <v>8.383370000000015E-3</v>
          </cell>
          <cell r="O264">
            <v>1.138337E-2</v>
          </cell>
        </row>
        <row r="265">
          <cell r="C265" t="str">
            <v>80039</v>
          </cell>
          <cell r="D265">
            <v>0.22001999999999999</v>
          </cell>
          <cell r="E265">
            <v>0.44803900000000002</v>
          </cell>
          <cell r="F265">
            <v>0.58510600000000001</v>
          </cell>
          <cell r="G265">
            <v>0.810311</v>
          </cell>
          <cell r="H265">
            <v>1.0338350000000001</v>
          </cell>
          <cell r="I265">
            <v>1.2537590000000001</v>
          </cell>
          <cell r="J265">
            <v>1.4280790000000001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C266" t="str">
            <v>PC-9066</v>
          </cell>
          <cell r="D266">
            <v>1.3924730000000001</v>
          </cell>
          <cell r="E266">
            <v>3.501719</v>
          </cell>
          <cell r="F266">
            <v>4.907286</v>
          </cell>
          <cell r="G266">
            <v>7.3088829999999998</v>
          </cell>
          <cell r="H266">
            <v>9.3258480000000006</v>
          </cell>
          <cell r="I266">
            <v>13.45101</v>
          </cell>
          <cell r="J266">
            <v>16.862458</v>
          </cell>
          <cell r="K266">
            <v>18.952113000000001</v>
          </cell>
          <cell r="L266">
            <v>20.099140370000001</v>
          </cell>
          <cell r="M266">
            <v>23.87665037</v>
          </cell>
          <cell r="N266">
            <v>25.75383098</v>
          </cell>
          <cell r="O266">
            <v>29.75439896</v>
          </cell>
        </row>
        <row r="267">
          <cell r="C267" t="str">
            <v>80056</v>
          </cell>
          <cell r="D267">
            <v>3.1401029999999999</v>
          </cell>
          <cell r="E267">
            <v>6.3370870000000004</v>
          </cell>
          <cell r="F267">
            <v>9.4444009999999992</v>
          </cell>
          <cell r="G267">
            <v>12.781909000000001</v>
          </cell>
          <cell r="H267">
            <v>15.629115000000001</v>
          </cell>
          <cell r="I267">
            <v>18.736953</v>
          </cell>
          <cell r="J267">
            <v>21.844791000000001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C268" t="str">
            <v>80057</v>
          </cell>
          <cell r="D268">
            <v>-0.18851699999999999</v>
          </cell>
          <cell r="E268">
            <v>0.105853</v>
          </cell>
          <cell r="F268">
            <v>0.24671000000000001</v>
          </cell>
          <cell r="G268">
            <v>0.277725</v>
          </cell>
          <cell r="H268">
            <v>0.67970399999999997</v>
          </cell>
          <cell r="I268">
            <v>0.74634400000000001</v>
          </cell>
          <cell r="J268">
            <v>1.0739620000000001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C269" t="str">
            <v>PC-9058</v>
          </cell>
          <cell r="D269">
            <v>0.47927799999999998</v>
          </cell>
          <cell r="E269">
            <v>0.87723300000000004</v>
          </cell>
          <cell r="F269">
            <v>1.3918109999999999</v>
          </cell>
          <cell r="G269">
            <v>1.975425</v>
          </cell>
          <cell r="H269">
            <v>2.4727640000000002</v>
          </cell>
          <cell r="I269">
            <v>3.0317500000000002</v>
          </cell>
          <cell r="J269">
            <v>4.1048660000000003</v>
          </cell>
          <cell r="K269">
            <v>4.5072760000000001</v>
          </cell>
          <cell r="L269">
            <v>5.09722907</v>
          </cell>
          <cell r="M269">
            <v>5.8319440700000005</v>
          </cell>
          <cell r="N269">
            <v>6.5198018600000003</v>
          </cell>
          <cell r="O269">
            <v>7.3697807100000006</v>
          </cell>
        </row>
        <row r="270">
          <cell r="C270" t="str">
            <v>80081</v>
          </cell>
          <cell r="D270">
            <v>0.166268</v>
          </cell>
          <cell r="E270">
            <v>0.31666299999999997</v>
          </cell>
          <cell r="F270">
            <v>0.50519599999999998</v>
          </cell>
          <cell r="G270">
            <v>0.91476500000000005</v>
          </cell>
          <cell r="H270">
            <v>0.96877400000000002</v>
          </cell>
          <cell r="I270">
            <v>1.380342</v>
          </cell>
          <cell r="J270">
            <v>1.82673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C271" t="str">
            <v>202-DMOther</v>
          </cell>
          <cell r="K271">
            <v>0</v>
          </cell>
          <cell r="L271">
            <v>0</v>
          </cell>
          <cell r="M271">
            <v>0.28428609999999999</v>
          </cell>
          <cell r="N271">
            <v>0</v>
          </cell>
          <cell r="O271">
            <v>0.123714</v>
          </cell>
        </row>
        <row r="272">
          <cell r="C272" t="str">
            <v>DSPM</v>
          </cell>
          <cell r="D272">
            <v>0.300068</v>
          </cell>
          <cell r="E272">
            <v>0.63958899999999996</v>
          </cell>
          <cell r="F272">
            <v>1.141777</v>
          </cell>
          <cell r="G272">
            <v>1.6801360000000001</v>
          </cell>
          <cell r="H272">
            <v>2.5733579999999998</v>
          </cell>
          <cell r="I272">
            <v>3.3543020000000001</v>
          </cell>
          <cell r="J272">
            <v>4.2722429999999996</v>
          </cell>
          <cell r="K272">
            <v>4.8557297100000003</v>
          </cell>
          <cell r="L272">
            <v>5.6615824300000019</v>
          </cell>
          <cell r="M272">
            <v>6.2284703900000027</v>
          </cell>
          <cell r="N272">
            <v>6.7880948400000021</v>
          </cell>
          <cell r="O272">
            <v>7.1816784500000006</v>
          </cell>
        </row>
        <row r="273">
          <cell r="C273" t="str">
            <v>DTPP</v>
          </cell>
          <cell r="D273">
            <v>0.44739800000000002</v>
          </cell>
          <cell r="E273">
            <v>0.76863999999999999</v>
          </cell>
          <cell r="F273">
            <v>0.933419</v>
          </cell>
          <cell r="G273">
            <v>1.2738640000000001</v>
          </cell>
          <cell r="H273">
            <v>1.583024</v>
          </cell>
          <cell r="I273">
            <v>2.0108790000000001</v>
          </cell>
          <cell r="J273">
            <v>2.7805789999999999</v>
          </cell>
          <cell r="K273">
            <v>3.1815465199999999</v>
          </cell>
          <cell r="L273">
            <v>3.6990003799999998</v>
          </cell>
          <cell r="M273">
            <v>4.9212318600000007</v>
          </cell>
          <cell r="N273">
            <v>4.0658281000000001</v>
          </cell>
          <cell r="O273">
            <v>4.9577989599999999</v>
          </cell>
        </row>
        <row r="274">
          <cell r="C274" t="str">
            <v>DSCPM</v>
          </cell>
          <cell r="D274">
            <v>0.374643</v>
          </cell>
          <cell r="E274">
            <v>0.77786500000000003</v>
          </cell>
          <cell r="F274">
            <v>1.1646529999999999</v>
          </cell>
          <cell r="G274">
            <v>1.431583</v>
          </cell>
          <cell r="H274">
            <v>1.9963360000000001</v>
          </cell>
          <cell r="I274">
            <v>2.9810080000000001</v>
          </cell>
          <cell r="J274">
            <v>3.7736320000000001</v>
          </cell>
          <cell r="K274">
            <v>4.7654549599999996</v>
          </cell>
          <cell r="L274">
            <v>6.3449584600000009</v>
          </cell>
          <cell r="M274">
            <v>5.3618516700000001</v>
          </cell>
          <cell r="N274">
            <v>5.09251319</v>
          </cell>
          <cell r="O274">
            <v>5.9024326899999968</v>
          </cell>
        </row>
        <row r="275">
          <cell r="C275" t="str">
            <v>DSCDM</v>
          </cell>
          <cell r="D275">
            <v>5.2890000000000003E-3</v>
          </cell>
          <cell r="E275">
            <v>8.9949999999999995E-3</v>
          </cell>
          <cell r="F275">
            <v>1.1901E-2</v>
          </cell>
          <cell r="G275">
            <v>4.6285E-2</v>
          </cell>
          <cell r="H275">
            <v>6.2108999999999998E-2</v>
          </cell>
          <cell r="I275">
            <v>7.7286999999999995E-2</v>
          </cell>
          <cell r="J275">
            <v>8.8711999999999999E-2</v>
          </cell>
          <cell r="K275">
            <v>0.10287088999999999</v>
          </cell>
          <cell r="L275">
            <v>0.14591156</v>
          </cell>
          <cell r="M275">
            <v>2.4857892599999998</v>
          </cell>
          <cell r="N275">
            <v>3.57986994</v>
          </cell>
          <cell r="O275">
            <v>3.6452150299999997</v>
          </cell>
        </row>
        <row r="276">
          <cell r="C276" t="str">
            <v>DSOP</v>
          </cell>
          <cell r="D276">
            <v>2.2560000000000002E-3</v>
          </cell>
          <cell r="E276">
            <v>9.5200000000000007E-3</v>
          </cell>
          <cell r="F276">
            <v>1.8336000000000002E-2</v>
          </cell>
          <cell r="G276">
            <v>2.9791999999999999E-2</v>
          </cell>
          <cell r="H276">
            <v>3.6887000000000003E-2</v>
          </cell>
          <cell r="I276">
            <v>3.6567000000000002E-2</v>
          </cell>
          <cell r="J276">
            <v>3.6567000000000002E-2</v>
          </cell>
          <cell r="K276">
            <v>3.656674E-2</v>
          </cell>
          <cell r="L276">
            <v>3.7804789999999998E-2</v>
          </cell>
          <cell r="M276">
            <v>3.7804789999999998E-2</v>
          </cell>
          <cell r="N276">
            <v>3.7804789999999998E-2</v>
          </cell>
          <cell r="O276">
            <v>3.7664290000000003E-2</v>
          </cell>
        </row>
        <row r="277">
          <cell r="C277" t="str">
            <v>MMD</v>
          </cell>
          <cell r="D277">
            <v>0.30502899999999999</v>
          </cell>
          <cell r="E277">
            <v>0.71429699999999996</v>
          </cell>
          <cell r="F277">
            <v>1.0807979999999999</v>
          </cell>
          <cell r="G277">
            <v>1.479441</v>
          </cell>
          <cell r="H277">
            <v>2.0829979999999999</v>
          </cell>
          <cell r="I277">
            <v>2.5692189999999999</v>
          </cell>
          <cell r="J277">
            <v>3.0326789999999999</v>
          </cell>
          <cell r="K277">
            <v>3.43536529</v>
          </cell>
          <cell r="L277">
            <v>4.1043947699999999</v>
          </cell>
          <cell r="M277">
            <v>4.5837271100000008</v>
          </cell>
          <cell r="N277">
            <v>5.0216203899999998</v>
          </cell>
          <cell r="O277">
            <v>5.4766286100000006</v>
          </cell>
        </row>
        <row r="278">
          <cell r="C278" t="str">
            <v>DOM</v>
          </cell>
          <cell r="D278">
            <v>9.4622999999999902E-2</v>
          </cell>
          <cell r="E278">
            <v>0.17525600000000008</v>
          </cell>
          <cell r="F278">
            <v>0.21738700000000044</v>
          </cell>
          <cell r="G278">
            <v>0.47029800000000055</v>
          </cell>
          <cell r="H278">
            <v>0.68358500000000078</v>
          </cell>
          <cell r="I278">
            <v>0.92269900000000149</v>
          </cell>
          <cell r="J278">
            <v>1.1845070000000035</v>
          </cell>
          <cell r="K278">
            <v>1.4060893300000001</v>
          </cell>
          <cell r="L278">
            <v>1.74770246</v>
          </cell>
          <cell r="M278">
            <v>1.9562803500000001</v>
          </cell>
          <cell r="N278">
            <v>2.12254641</v>
          </cell>
          <cell r="O278">
            <v>2.2194158700000002</v>
          </cell>
        </row>
        <row r="279">
          <cell r="C279" t="str">
            <v>206-DMOther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0.10257112</v>
          </cell>
        </row>
        <row r="280">
          <cell r="C280" t="str">
            <v>SDMUR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C281" t="str">
            <v>PC-9060</v>
          </cell>
          <cell r="D281">
            <v>0.67132000000000003</v>
          </cell>
          <cell r="E281">
            <v>1.3733820000000001</v>
          </cell>
          <cell r="F281">
            <v>2.105553</v>
          </cell>
          <cell r="G281">
            <v>2.9947940000000002</v>
          </cell>
          <cell r="H281">
            <v>3.6266940000000001</v>
          </cell>
          <cell r="I281">
            <v>4.414212</v>
          </cell>
          <cell r="J281">
            <v>5.2507570000000001</v>
          </cell>
          <cell r="K281">
            <v>0.48736600000000002</v>
          </cell>
          <cell r="L281">
            <v>0.55481526999999997</v>
          </cell>
          <cell r="M281">
            <v>0.62083727</v>
          </cell>
          <cell r="N281">
            <v>0.68656386999999997</v>
          </cell>
          <cell r="O281">
            <v>0.75780733999999994</v>
          </cell>
        </row>
        <row r="282">
          <cell r="C282" t="str">
            <v>PC-9059</v>
          </cell>
          <cell r="D282">
            <v>5.6208000000000001E-2</v>
          </cell>
          <cell r="E282">
            <v>0.113112</v>
          </cell>
          <cell r="F282">
            <v>0.170983</v>
          </cell>
          <cell r="G282">
            <v>0.23979500000000001</v>
          </cell>
          <cell r="H282">
            <v>0.28937099999999999</v>
          </cell>
          <cell r="I282">
            <v>0.25658199999999998</v>
          </cell>
          <cell r="J282">
            <v>0.421682</v>
          </cell>
          <cell r="K282">
            <v>5.9870380000000001</v>
          </cell>
          <cell r="L282">
            <v>6.8002015099999999</v>
          </cell>
          <cell r="M282">
            <v>7.5387145100000001</v>
          </cell>
          <cell r="N282">
            <v>8.2627713299999996</v>
          </cell>
          <cell r="O282">
            <v>9.0118991199999989</v>
          </cell>
        </row>
        <row r="283">
          <cell r="C283" t="str">
            <v>203-DPCB</v>
          </cell>
          <cell r="K283">
            <v>2.6757934900000002</v>
          </cell>
          <cell r="L283">
            <v>3.2588632299999998</v>
          </cell>
          <cell r="M283">
            <v>3.4895275899999998</v>
          </cell>
          <cell r="N283">
            <v>3.75619288</v>
          </cell>
          <cell r="O283">
            <v>4.11049782</v>
          </cell>
        </row>
        <row r="284">
          <cell r="C284" t="str">
            <v>203-DREC</v>
          </cell>
          <cell r="K284">
            <v>0.30323855999999999</v>
          </cell>
          <cell r="L284">
            <v>0.34975357000000001</v>
          </cell>
          <cell r="M284">
            <v>0.38469756999999999</v>
          </cell>
          <cell r="N284">
            <v>0.41998606999999999</v>
          </cell>
          <cell r="O284">
            <v>0.43892427000000001</v>
          </cell>
        </row>
        <row r="285">
          <cell r="C285" t="str">
            <v>203-DLAR</v>
          </cell>
          <cell r="K285">
            <v>1.7158279599999999</v>
          </cell>
          <cell r="L285">
            <v>2.3846063900000001</v>
          </cell>
          <cell r="M285">
            <v>3.01103582</v>
          </cell>
          <cell r="N285">
            <v>3.4436285600000001</v>
          </cell>
          <cell r="O285">
            <v>3.7843362900000002</v>
          </cell>
        </row>
        <row r="286">
          <cell r="C286" t="str">
            <v>203-DOM</v>
          </cell>
          <cell r="K286">
            <v>0.28060830999999997</v>
          </cell>
          <cell r="L286">
            <v>0.40925275999999999</v>
          </cell>
          <cell r="M286">
            <v>0.53383776000000005</v>
          </cell>
          <cell r="N286">
            <v>0.66526626</v>
          </cell>
          <cell r="O286">
            <v>0.79003679000000004</v>
          </cell>
        </row>
        <row r="287">
          <cell r="C287" t="str">
            <v>203-DENV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 t="str">
            <v>203-DREVMT</v>
          </cell>
          <cell r="K288">
            <v>9.0149000000000007E-2</v>
          </cell>
          <cell r="L288">
            <v>0.10946708000000001</v>
          </cell>
          <cell r="M288">
            <v>0.12470308000000001</v>
          </cell>
          <cell r="N288">
            <v>0.12867908</v>
          </cell>
          <cell r="O288">
            <v>0.14195248000000002</v>
          </cell>
        </row>
        <row r="289">
          <cell r="C289" t="str">
            <v>203-DSTNDS</v>
          </cell>
          <cell r="K289">
            <v>0.35800816999999996</v>
          </cell>
          <cell r="L289">
            <v>0.51029265000000001</v>
          </cell>
          <cell r="M289">
            <v>0.67995115000000006</v>
          </cell>
          <cell r="N289">
            <v>0.86382015000000001</v>
          </cell>
          <cell r="O289">
            <v>1.16174628</v>
          </cell>
        </row>
        <row r="290">
          <cell r="C290" t="str">
            <v>203-DR&amp;D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 t="str">
            <v>203-DMO</v>
          </cell>
          <cell r="K291">
            <v>0.137488</v>
          </cell>
          <cell r="L291">
            <v>0</v>
          </cell>
          <cell r="M291">
            <v>0.59683202000000002</v>
          </cell>
          <cell r="N291">
            <v>0.62344602000000005</v>
          </cell>
          <cell r="O291">
            <v>0.15462814000000003</v>
          </cell>
        </row>
        <row r="292">
          <cell r="C292">
            <v>13842</v>
          </cell>
          <cell r="D292">
            <v>0.38244699999999998</v>
          </cell>
          <cell r="E292">
            <v>0.61199999999999999</v>
          </cell>
          <cell r="F292">
            <v>1.0409999999999999</v>
          </cell>
          <cell r="G292">
            <v>1.1679999999999999</v>
          </cell>
          <cell r="H292">
            <v>1.5609999999999999</v>
          </cell>
          <cell r="I292">
            <v>2.0030000000000001</v>
          </cell>
          <cell r="J292">
            <v>2.2764000000000002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 t="str">
            <v>14222</v>
          </cell>
          <cell r="D293">
            <v>3.107E-2</v>
          </cell>
          <cell r="E293">
            <v>0.32400000000000001</v>
          </cell>
          <cell r="F293">
            <v>0.40500000000000003</v>
          </cell>
          <cell r="G293">
            <v>0.46899999999999997</v>
          </cell>
          <cell r="H293">
            <v>0.61799999999999999</v>
          </cell>
          <cell r="I293">
            <v>0.90500000000000003</v>
          </cell>
          <cell r="J293">
            <v>1.2063999999999999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C294">
            <v>14353</v>
          </cell>
          <cell r="D294">
            <v>2.0109999999999999E-2</v>
          </cell>
          <cell r="E294">
            <v>4.6281999999999997E-2</v>
          </cell>
          <cell r="F294">
            <v>6.7000000000000004E-2</v>
          </cell>
          <cell r="G294">
            <v>0.13500000000000001</v>
          </cell>
          <cell r="H294">
            <v>0.16500000000000001</v>
          </cell>
          <cell r="I294">
            <v>0.17799999999999999</v>
          </cell>
          <cell r="J294">
            <v>0.21540000000000001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C295">
            <v>15115</v>
          </cell>
          <cell r="D295">
            <v>0.27998699999999999</v>
          </cell>
          <cell r="E295">
            <v>6.2E-2</v>
          </cell>
          <cell r="F295">
            <v>9.2999999999999999E-2</v>
          </cell>
          <cell r="G295">
            <v>0.13600000000000001</v>
          </cell>
          <cell r="H295">
            <v>0.19900000000000001</v>
          </cell>
          <cell r="I295">
            <v>0.245</v>
          </cell>
          <cell r="J295">
            <v>0.27450000000000002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C296" t="str">
            <v>EDMMMP</v>
          </cell>
          <cell r="D296">
            <v>2.6519999999999998E-3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 t="str">
            <v>EDMO</v>
          </cell>
          <cell r="D297">
            <v>2.5100000000000011E-2</v>
          </cell>
          <cell r="E297">
            <v>9.8759999999999959E-3</v>
          </cell>
          <cell r="F297">
            <v>4.518600000000017E-2</v>
          </cell>
          <cell r="G297">
            <v>0.16966100000000006</v>
          </cell>
          <cell r="H297">
            <v>0.24741500000000016</v>
          </cell>
          <cell r="I297">
            <v>0.31891199999999964</v>
          </cell>
          <cell r="J297">
            <v>0.45917300000000028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203-DMOther</v>
          </cell>
          <cell r="K298">
            <v>0</v>
          </cell>
          <cell r="L298">
            <v>0.13964873999999999</v>
          </cell>
          <cell r="M298">
            <v>0</v>
          </cell>
          <cell r="N298">
            <v>0</v>
          </cell>
          <cell r="O298">
            <v>0.50513638000000005</v>
          </cell>
        </row>
        <row r="299">
          <cell r="C299" t="str">
            <v>EDMUR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 t="str">
            <v>213-DM1XX</v>
          </cell>
          <cell r="K300">
            <v>0.66941399999999995</v>
          </cell>
          <cell r="L300">
            <v>0.66941418999999991</v>
          </cell>
          <cell r="M300">
            <v>0.66941418999999991</v>
          </cell>
          <cell r="N300">
            <v>0.66941418999999991</v>
          </cell>
          <cell r="O300">
            <v>0.66941418999999991</v>
          </cell>
        </row>
        <row r="301">
          <cell r="C301" t="str">
            <v>213-DM2XX</v>
          </cell>
          <cell r="K301">
            <v>1.077458</v>
          </cell>
          <cell r="L301">
            <v>1.10745771</v>
          </cell>
          <cell r="M301">
            <v>1.1150597099999999</v>
          </cell>
          <cell r="N301">
            <v>1.1940524399999999</v>
          </cell>
          <cell r="O301">
            <v>1.2583278</v>
          </cell>
        </row>
        <row r="302">
          <cell r="C302" t="str">
            <v>213-DM3XX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C303" t="str">
            <v>213-DM4XX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 t="str">
            <v>213-DMOther</v>
          </cell>
          <cell r="K304">
            <v>0</v>
          </cell>
          <cell r="L304">
            <v>3.5298580000000003E-2</v>
          </cell>
          <cell r="M304">
            <v>3.5298580000000003E-2</v>
          </cell>
          <cell r="N304">
            <v>3.5298580000000003E-2</v>
          </cell>
          <cell r="O304">
            <v>3.5298580000000003E-2</v>
          </cell>
        </row>
        <row r="305">
          <cell r="C305" t="str">
            <v>214-DM1XX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 t="str">
            <v>214-DM2XX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C307" t="str">
            <v>214-DM3XX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C308" t="str">
            <v>214-DM4XX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C309" t="str">
            <v>214-DMOther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C310" t="str">
            <v>216-DM1XX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C311" t="str">
            <v>216-DM2XX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C312" t="str">
            <v>216-DM3XX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C313" t="str">
            <v>216-DM4XX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C314" t="str">
            <v>216-DMOther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 t="str">
            <v>CDM-DM</v>
          </cell>
          <cell r="D315">
            <v>0.30215700000000001</v>
          </cell>
          <cell r="E315">
            <v>0.37594300000000003</v>
          </cell>
          <cell r="F315">
            <v>0.64311700000000005</v>
          </cell>
          <cell r="G315">
            <v>0.25586300000000001</v>
          </cell>
          <cell r="H315">
            <v>0.38637300000000002</v>
          </cell>
          <cell r="I315">
            <v>0.45433699999999999</v>
          </cell>
          <cell r="J315">
            <v>0.53469299999999997</v>
          </cell>
          <cell r="K315">
            <v>0.99884600000000001</v>
          </cell>
          <cell r="L315">
            <v>0.56661888000000005</v>
          </cell>
          <cell r="M315">
            <v>0.74181673000000004</v>
          </cell>
          <cell r="N315">
            <v>0.47743047999999999</v>
          </cell>
          <cell r="O315">
            <v>1.1427901699999998</v>
          </cell>
        </row>
        <row r="316">
          <cell r="C316" t="str">
            <v>4343</v>
          </cell>
          <cell r="J316">
            <v>6.7679999999999997E-3</v>
          </cell>
          <cell r="K316">
            <v>2.1808000000000001E-2</v>
          </cell>
          <cell r="L316">
            <v>3.7600000000000001E-2</v>
          </cell>
          <cell r="M316">
            <v>5.9408000000000002E-2</v>
          </cell>
          <cell r="N316">
            <v>8.2934560000000004E-2</v>
          </cell>
          <cell r="O316">
            <v>0.10912872999999999</v>
          </cell>
        </row>
        <row r="317">
          <cell r="C317" t="str">
            <v>12565</v>
          </cell>
          <cell r="D317">
            <v>0.60526500000000005</v>
          </cell>
          <cell r="E317">
            <v>1.0922989999999999</v>
          </cell>
          <cell r="F317">
            <v>1.6078250000000001</v>
          </cell>
          <cell r="G317">
            <v>2.063053</v>
          </cell>
          <cell r="H317">
            <v>2.576228</v>
          </cell>
          <cell r="I317">
            <v>3.3062800000000001</v>
          </cell>
          <cell r="J317">
            <v>4.6161709999999996</v>
          </cell>
          <cell r="K317">
            <v>5.3995819999999997</v>
          </cell>
          <cell r="L317">
            <v>6.2516633100000005</v>
          </cell>
          <cell r="M317">
            <v>7.2821354200000004</v>
          </cell>
          <cell r="N317">
            <v>8.3165885500000005</v>
          </cell>
          <cell r="O317">
            <v>9.6932220000000004</v>
          </cell>
        </row>
        <row r="318">
          <cell r="C318" t="str">
            <v>DM-SP224</v>
          </cell>
          <cell r="K318">
            <v>0.41261799999999998</v>
          </cell>
          <cell r="L318">
            <v>0.41261823999999997</v>
          </cell>
          <cell r="M318">
            <v>0.41261823999999997</v>
          </cell>
          <cell r="N318">
            <v>0.41261823999999997</v>
          </cell>
          <cell r="O318">
            <v>1.14045902</v>
          </cell>
        </row>
        <row r="319">
          <cell r="C319" t="str">
            <v>OTHCP-DM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C320">
            <v>13764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C321">
            <v>13767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C322" t="str">
            <v>13821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C323" t="str">
            <v>13822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C324" t="str">
            <v>13969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 t="str">
            <v>13997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C326" t="str">
            <v>14019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 t="str">
            <v>14062</v>
          </cell>
          <cell r="D327">
            <v>8.2950000000000003E-3</v>
          </cell>
          <cell r="E327">
            <v>7.5864000000000001E-2</v>
          </cell>
          <cell r="F327">
            <v>8.6640999999999996E-2</v>
          </cell>
          <cell r="G327">
            <v>0.131943</v>
          </cell>
          <cell r="H327">
            <v>0.439467</v>
          </cell>
          <cell r="I327">
            <v>0.513351</v>
          </cell>
          <cell r="J327">
            <v>0.513266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 t="str">
            <v>14063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 t="str">
            <v>14290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C330">
            <v>14293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C331">
            <v>14296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C332" t="str">
            <v>14445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 t="str">
            <v>14638</v>
          </cell>
          <cell r="D333">
            <v>1.7500000000000002E-2</v>
          </cell>
          <cell r="E333">
            <v>1.7500000000000002E-2</v>
          </cell>
          <cell r="F333">
            <v>1.7500000000000002E-2</v>
          </cell>
          <cell r="G333">
            <v>1.7500000000000002E-2</v>
          </cell>
          <cell r="H333">
            <v>1.7500000000000002E-2</v>
          </cell>
          <cell r="I333">
            <v>1.7500000000000002E-2</v>
          </cell>
          <cell r="J333">
            <v>1.7500000000000002E-2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C334" t="str">
            <v>15022</v>
          </cell>
          <cell r="D334">
            <v>0</v>
          </cell>
          <cell r="E334">
            <v>0</v>
          </cell>
          <cell r="F334">
            <v>-1.3295E-2</v>
          </cell>
          <cell r="G334">
            <v>-1.3295E-2</v>
          </cell>
          <cell r="H334">
            <v>-1.2078E-2</v>
          </cell>
          <cell r="I334">
            <v>8.567E-3</v>
          </cell>
          <cell r="J334">
            <v>4.3866000000000002E-2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C335" t="str">
            <v>15145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C336">
            <v>15146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>
            <v>15147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 t="str">
            <v>15213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15247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 t="str">
            <v>15372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>
            <v>15478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>
            <v>15479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C343" t="str">
            <v>13806</v>
          </cell>
          <cell r="D343">
            <v>-8.0999999999999996E-4</v>
          </cell>
          <cell r="E343">
            <v>-0.21777199999999999</v>
          </cell>
          <cell r="F343">
            <v>-0.20580999999999999</v>
          </cell>
          <cell r="G343">
            <v>-0.20580999999999999</v>
          </cell>
          <cell r="H343">
            <v>0.28201799999999999</v>
          </cell>
          <cell r="I343">
            <v>0.39201799999999998</v>
          </cell>
          <cell r="J343">
            <v>0.41261799999999998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C344" t="str">
            <v>Man-AMDM</v>
          </cell>
          <cell r="D344">
            <v>-0.27740700000000007</v>
          </cell>
          <cell r="E344">
            <v>4.3066000000000049E-2</v>
          </cell>
          <cell r="F344">
            <v>0.72474699999999981</v>
          </cell>
          <cell r="G344">
            <v>0.73742899999999967</v>
          </cell>
          <cell r="H344">
            <v>0.80371999999999999</v>
          </cell>
          <cell r="I344">
            <v>1.199227</v>
          </cell>
          <cell r="J344">
            <v>1.2070570000000003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C345" t="str">
            <v>DREM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C346" t="str">
            <v>PC-9075</v>
          </cell>
          <cell r="D346">
            <v>0.35673100000000002</v>
          </cell>
          <cell r="E346">
            <v>0.71133299999999999</v>
          </cell>
          <cell r="F346">
            <v>1.1364320000000001</v>
          </cell>
          <cell r="G346">
            <v>1.238534</v>
          </cell>
          <cell r="H346">
            <v>1.8952070000000001</v>
          </cell>
          <cell r="I346">
            <v>2.2509839999999999</v>
          </cell>
          <cell r="J346">
            <v>2.646315</v>
          </cell>
          <cell r="K346">
            <v>2.9550000000000001</v>
          </cell>
          <cell r="L346">
            <v>3.3849727400000003</v>
          </cell>
          <cell r="M346">
            <v>3.7697107400000003</v>
          </cell>
          <cell r="N346">
            <v>4.1343831200000007</v>
          </cell>
          <cell r="O346">
            <v>4.3672540900000012</v>
          </cell>
        </row>
        <row r="347">
          <cell r="C347" t="str">
            <v>DIMS</v>
          </cell>
          <cell r="D347">
            <v>3.93824</v>
          </cell>
          <cell r="E347">
            <v>6.2765440000000003</v>
          </cell>
          <cell r="F347">
            <v>11.387935000000001</v>
          </cell>
          <cell r="G347">
            <v>15.352529000000001</v>
          </cell>
          <cell r="H347">
            <v>19.427546</v>
          </cell>
          <cell r="I347">
            <v>23.258659999999999</v>
          </cell>
          <cell r="J347">
            <v>26.790606</v>
          </cell>
          <cell r="K347">
            <v>0</v>
          </cell>
          <cell r="L347">
            <v>0</v>
          </cell>
          <cell r="M347">
            <v>0</v>
          </cell>
          <cell r="N347">
            <v>-6.3795596583204882E-16</v>
          </cell>
          <cell r="O347">
            <v>1.1641532182693481E-16</v>
          </cell>
        </row>
        <row r="348">
          <cell r="C348" t="str">
            <v>DOGO</v>
          </cell>
          <cell r="D348">
            <v>5.3506999999999999E-2</v>
          </cell>
          <cell r="E348">
            <v>0.12612799999999999</v>
          </cell>
          <cell r="F348">
            <v>0.17913200000000001</v>
          </cell>
          <cell r="G348">
            <v>0.21776000000000001</v>
          </cell>
          <cell r="H348">
            <v>0.26042100000000001</v>
          </cell>
          <cell r="I348">
            <v>0.28331400000000001</v>
          </cell>
          <cell r="J348">
            <v>0.46388000000000001</v>
          </cell>
          <cell r="K348">
            <v>0.53296200000000005</v>
          </cell>
          <cell r="L348">
            <v>0.72594011000000003</v>
          </cell>
          <cell r="M348">
            <v>0.77902992000000004</v>
          </cell>
          <cell r="N348">
            <v>1.0513311599999999</v>
          </cell>
          <cell r="O348">
            <v>1.26878285</v>
          </cell>
        </row>
        <row r="349">
          <cell r="C349" t="str">
            <v>CSEDM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 t="str">
            <v>OTHCP-DM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80055</v>
          </cell>
          <cell r="D351">
            <v>0.37675599999999998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 t="str">
            <v>80070</v>
          </cell>
          <cell r="D352">
            <v>5.058E-2</v>
          </cell>
          <cell r="E352">
            <v>4.1293000000000003E-2</v>
          </cell>
          <cell r="F352">
            <v>0.64231799999999994</v>
          </cell>
          <cell r="G352">
            <v>0.69924799999999998</v>
          </cell>
          <cell r="H352">
            <v>0.75711600000000001</v>
          </cell>
          <cell r="I352">
            <v>0.76317900000000005</v>
          </cell>
          <cell r="J352">
            <v>0.87215500000000001</v>
          </cell>
          <cell r="K352">
            <v>0.95202914000000005</v>
          </cell>
          <cell r="L352">
            <v>0.96220278000000004</v>
          </cell>
          <cell r="M352">
            <v>0.96550923999999994</v>
          </cell>
          <cell r="N352">
            <v>1.1792700900000002</v>
          </cell>
          <cell r="O352">
            <v>1.5361525900000002</v>
          </cell>
        </row>
        <row r="353">
          <cell r="C353" t="str">
            <v>80080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5.4640000000000001E-3</v>
          </cell>
          <cell r="I353">
            <v>7.8869999999999999E-3</v>
          </cell>
          <cell r="J353">
            <v>2.016E-3</v>
          </cell>
          <cell r="K353">
            <v>2.016E-3</v>
          </cell>
          <cell r="L353">
            <v>2.0156600000000003E-3</v>
          </cell>
          <cell r="M353">
            <v>2.72317E-3</v>
          </cell>
          <cell r="N353">
            <v>2.72317E-3</v>
          </cell>
          <cell r="O353">
            <v>2.72317E-3</v>
          </cell>
        </row>
        <row r="354">
          <cell r="C354" t="str">
            <v>PC-9073</v>
          </cell>
          <cell r="D354">
            <v>-0.45900000000000002</v>
          </cell>
          <cell r="E354">
            <v>-0.58599999999999997</v>
          </cell>
          <cell r="F354">
            <v>-0.89400000000000002</v>
          </cell>
          <cell r="G354">
            <v>-1.3260000000000001</v>
          </cell>
          <cell r="H354">
            <v>-1.6579999999999999</v>
          </cell>
          <cell r="I354">
            <v>-2.3879999999999999</v>
          </cell>
          <cell r="J354">
            <v>-2.919</v>
          </cell>
          <cell r="K354">
            <v>-4.234</v>
          </cell>
          <cell r="L354">
            <v>-4.99</v>
          </cell>
          <cell r="M354">
            <v>-5.7969999999999997</v>
          </cell>
          <cell r="N354">
            <v>-6.4749999999999996</v>
          </cell>
          <cell r="O354">
            <v>-6.9939999999999998</v>
          </cell>
        </row>
        <row r="355">
          <cell r="C355" t="str">
            <v>PC-9071</v>
          </cell>
          <cell r="D355">
            <v>-0.92600000000000005</v>
          </cell>
          <cell r="E355">
            <v>-1.8520000000000001</v>
          </cell>
          <cell r="F355">
            <v>-2.778</v>
          </cell>
          <cell r="G355">
            <v>-3.7040000000000002</v>
          </cell>
          <cell r="H355">
            <v>-4.63</v>
          </cell>
          <cell r="I355">
            <v>-5.556</v>
          </cell>
          <cell r="J355">
            <v>-6.4820000000000002</v>
          </cell>
          <cell r="K355">
            <v>-5.5182500000000001</v>
          </cell>
          <cell r="L355">
            <v>-7.4080000000000004</v>
          </cell>
          <cell r="M355">
            <v>-8.3339999999999996</v>
          </cell>
          <cell r="N355">
            <v>-9.26</v>
          </cell>
          <cell r="O355">
            <v>-10.186</v>
          </cell>
        </row>
        <row r="356">
          <cell r="C356" t="str">
            <v>PC-9070</v>
          </cell>
          <cell r="D356">
            <v>1.773628</v>
          </cell>
          <cell r="E356">
            <v>4.6637529999999998</v>
          </cell>
          <cell r="F356">
            <v>4.7361839999999997</v>
          </cell>
          <cell r="G356">
            <v>5.671513</v>
          </cell>
          <cell r="H356">
            <v>3.9981339999999999</v>
          </cell>
          <cell r="I356">
            <v>-1.297617</v>
          </cell>
          <cell r="J356">
            <v>-2.0511379999999999</v>
          </cell>
          <cell r="K356">
            <v>-0.47797199999999984</v>
          </cell>
          <cell r="L356">
            <v>-4.7416679999999998</v>
          </cell>
          <cell r="M356">
            <v>-4.5770739999999996</v>
          </cell>
          <cell r="N356">
            <v>-6.1826264983097605</v>
          </cell>
          <cell r="O356">
            <v>0</v>
          </cell>
        </row>
        <row r="357">
          <cell r="C357" t="str">
            <v>PC-9074</v>
          </cell>
          <cell r="D357">
            <v>-5.0296430000000001</v>
          </cell>
          <cell r="E357">
            <v>-8.4716210000000007</v>
          </cell>
          <cell r="F357">
            <v>-12.019432999999999</v>
          </cell>
          <cell r="G357">
            <v>-17.577864999999999</v>
          </cell>
          <cell r="H357">
            <v>-22.485941</v>
          </cell>
          <cell r="I357">
            <v>-27.658740999999999</v>
          </cell>
          <cell r="J357">
            <v>-33.100211999999999</v>
          </cell>
          <cell r="K357">
            <v>-38.612842960000002</v>
          </cell>
          <cell r="L357">
            <v>-43.48256671</v>
          </cell>
          <cell r="M357">
            <v>-48.256936709999998</v>
          </cell>
          <cell r="N357">
            <v>-52.875894250000002</v>
          </cell>
          <cell r="O357">
            <v>-64.57546284</v>
          </cell>
        </row>
        <row r="358">
          <cell r="C358" t="str">
            <v>PC-9050</v>
          </cell>
          <cell r="D358">
            <v>-5.8899E-2</v>
          </cell>
          <cell r="E358">
            <v>-0.76920900000000003</v>
          </cell>
          <cell r="F358">
            <v>-2.0546199999999999</v>
          </cell>
          <cell r="G358">
            <v>-1.8508020000000001</v>
          </cell>
          <cell r="H358">
            <v>-0.260266</v>
          </cell>
          <cell r="I358">
            <v>-6.2467000000000002E-2</v>
          </cell>
          <cell r="J358">
            <v>0.622776</v>
          </cell>
          <cell r="K358">
            <v>-2.5387750000000002</v>
          </cell>
          <cell r="L358">
            <v>-2.33334967</v>
          </cell>
          <cell r="M358">
            <v>-2.0755676699999999</v>
          </cell>
          <cell r="N358">
            <v>-1.7429397499999999</v>
          </cell>
          <cell r="O358">
            <v>-3.6095292499999996</v>
          </cell>
        </row>
        <row r="359">
          <cell r="C359" t="str">
            <v>80052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 t="str">
            <v>PC-9066</v>
          </cell>
          <cell r="D360">
            <v>0</v>
          </cell>
          <cell r="E360">
            <v>0</v>
          </cell>
          <cell r="F360">
            <v>7.3885999999999993E-2</v>
          </cell>
          <cell r="G360">
            <v>7.3963000000000001E-2</v>
          </cell>
          <cell r="H360">
            <v>8.1714999999999996E-2</v>
          </cell>
          <cell r="I360">
            <v>8.7042999999999995E-2</v>
          </cell>
          <cell r="J360">
            <v>8.6982000000000004E-2</v>
          </cell>
          <cell r="K360">
            <v>23.252967829999999</v>
          </cell>
          <cell r="L360">
            <v>22.10812614</v>
          </cell>
          <cell r="M360">
            <v>22.04394714</v>
          </cell>
          <cell r="N360">
            <v>23.379294779999999</v>
          </cell>
          <cell r="O360">
            <v>23.054743069999997</v>
          </cell>
        </row>
        <row r="361">
          <cell r="C361" t="str">
            <v>PC-9072</v>
          </cell>
          <cell r="D361">
            <v>0.455646</v>
          </cell>
          <cell r="E361">
            <v>0.85654799999999998</v>
          </cell>
          <cell r="F361">
            <v>1.1989810000000001</v>
          </cell>
          <cell r="G361">
            <v>1.794656</v>
          </cell>
          <cell r="H361">
            <v>1.7274099999999999</v>
          </cell>
          <cell r="I361">
            <v>2.8874149999999998</v>
          </cell>
          <cell r="J361">
            <v>3.3917609999999998</v>
          </cell>
          <cell r="K361">
            <v>3.40240988</v>
          </cell>
          <cell r="L361">
            <v>3.3945580799999999</v>
          </cell>
          <cell r="M361">
            <v>3.5247520799999998</v>
          </cell>
          <cell r="N361">
            <v>4.5815684499999998</v>
          </cell>
          <cell r="O361">
            <v>5.0550023999999993</v>
          </cell>
        </row>
        <row r="362">
          <cell r="C362" t="str">
            <v>PC-9052</v>
          </cell>
          <cell r="D362">
            <v>0.98059799999999997</v>
          </cell>
          <cell r="E362">
            <v>2.3009539999999999</v>
          </cell>
          <cell r="F362">
            <v>3.603459</v>
          </cell>
          <cell r="G362">
            <v>6.0488189999999999</v>
          </cell>
          <cell r="H362">
            <v>7.276999</v>
          </cell>
          <cell r="I362">
            <v>8.6059809999999999</v>
          </cell>
          <cell r="J362">
            <v>10.070442</v>
          </cell>
          <cell r="K362">
            <v>-8.6152930000000012</v>
          </cell>
          <cell r="L362">
            <v>-7.3606076300000014</v>
          </cell>
          <cell r="M362">
            <v>-5.9265276300000016</v>
          </cell>
          <cell r="N362">
            <v>-4.7278299000000015</v>
          </cell>
          <cell r="O362">
            <v>-5.4519533200000012</v>
          </cell>
        </row>
        <row r="363">
          <cell r="C363" t="str">
            <v>PC-9053</v>
          </cell>
          <cell r="D363">
            <v>0.13067799999999999</v>
          </cell>
          <cell r="E363">
            <v>0.33559899999999998</v>
          </cell>
          <cell r="F363">
            <v>0.467275</v>
          </cell>
          <cell r="G363">
            <v>0.61613399999999996</v>
          </cell>
          <cell r="H363">
            <v>0.89486399999999999</v>
          </cell>
          <cell r="I363">
            <v>1.2196050000000001</v>
          </cell>
          <cell r="J363">
            <v>1.923149</v>
          </cell>
          <cell r="K363">
            <v>1.9395439999999999</v>
          </cell>
          <cell r="L363">
            <v>2.2254975300000002</v>
          </cell>
          <cell r="M363">
            <v>3.0867305300000001</v>
          </cell>
          <cell r="N363">
            <v>3.3844540100000002</v>
          </cell>
          <cell r="O363">
            <v>4.44074451</v>
          </cell>
        </row>
        <row r="364">
          <cell r="C364" t="str">
            <v>PC-9054</v>
          </cell>
          <cell r="D364">
            <v>1.1015729999999999</v>
          </cell>
          <cell r="E364">
            <v>1.651742</v>
          </cell>
          <cell r="F364">
            <v>2.5057990000000001</v>
          </cell>
          <cell r="G364">
            <v>3.4357500000000001</v>
          </cell>
          <cell r="H364">
            <v>4.2025009999999998</v>
          </cell>
          <cell r="I364">
            <v>5.07606</v>
          </cell>
          <cell r="J364">
            <v>5.8287279999999999</v>
          </cell>
          <cell r="K364">
            <v>6.5326259999999996</v>
          </cell>
          <cell r="L364">
            <v>7.53860405</v>
          </cell>
          <cell r="M364">
            <v>8.3165760500000001</v>
          </cell>
          <cell r="N364">
            <v>9.4144092300000004</v>
          </cell>
          <cell r="O364">
            <v>10.61051305</v>
          </cell>
        </row>
        <row r="365">
          <cell r="C365" t="str">
            <v>PC-9055</v>
          </cell>
          <cell r="D365">
            <v>4.8943779999999997</v>
          </cell>
          <cell r="E365">
            <v>8.013306</v>
          </cell>
          <cell r="F365">
            <v>15.932572</v>
          </cell>
          <cell r="G365">
            <v>15.794620999999999</v>
          </cell>
          <cell r="H365">
            <v>20.242984</v>
          </cell>
          <cell r="I365">
            <v>28.01023</v>
          </cell>
          <cell r="J365">
            <v>28.86411</v>
          </cell>
          <cell r="K365">
            <v>30.029426000000001</v>
          </cell>
          <cell r="L365">
            <v>34.235816839999998</v>
          </cell>
          <cell r="M365">
            <v>38.475927839999997</v>
          </cell>
          <cell r="N365">
            <v>41.372737099999995</v>
          </cell>
          <cell r="O365">
            <v>50.758047399999995</v>
          </cell>
        </row>
        <row r="366">
          <cell r="C366" t="str">
            <v>PC-9056</v>
          </cell>
          <cell r="D366">
            <v>1.7263900000000001</v>
          </cell>
          <cell r="E366">
            <v>4.0948279999999997</v>
          </cell>
          <cell r="F366">
            <v>6.3935399999999998</v>
          </cell>
          <cell r="G366">
            <v>8.3437070000000002</v>
          </cell>
          <cell r="H366">
            <v>10.601533</v>
          </cell>
          <cell r="I366">
            <v>12.411474</v>
          </cell>
          <cell r="J366">
            <v>14.267452</v>
          </cell>
          <cell r="K366">
            <v>15.892672000000001</v>
          </cell>
          <cell r="L366">
            <v>17.553943920000002</v>
          </cell>
          <cell r="M366">
            <v>19.148809920000001</v>
          </cell>
          <cell r="N366">
            <v>21.446607580000002</v>
          </cell>
          <cell r="O366">
            <v>23.091121890000004</v>
          </cell>
        </row>
        <row r="367">
          <cell r="C367" t="str">
            <v>PC-9057</v>
          </cell>
          <cell r="D367">
            <v>-7.3518E-2</v>
          </cell>
          <cell r="E367">
            <v>-1.3285999999999999E-2</v>
          </cell>
          <cell r="F367">
            <v>-2.3240000000000001E-3</v>
          </cell>
          <cell r="G367">
            <v>1.139535</v>
          </cell>
          <cell r="H367">
            <v>1.6207180000000001</v>
          </cell>
          <cell r="I367">
            <v>2.0789430000000002</v>
          </cell>
          <cell r="J367">
            <v>2.5620599999999998</v>
          </cell>
          <cell r="K367">
            <v>2.5674839999999999</v>
          </cell>
          <cell r="L367">
            <v>3.0324827499999998</v>
          </cell>
          <cell r="M367">
            <v>3.3520977499999995</v>
          </cell>
          <cell r="N367">
            <v>3.0445390699999995</v>
          </cell>
          <cell r="O367">
            <v>3.0543605499999993</v>
          </cell>
        </row>
        <row r="368">
          <cell r="C368" t="str">
            <v>PC-9051</v>
          </cell>
          <cell r="K368">
            <v>1.80731003</v>
          </cell>
          <cell r="L368">
            <v>1.61823944</v>
          </cell>
          <cell r="M368">
            <v>1.63984544</v>
          </cell>
          <cell r="N368">
            <v>1.6554605199999999</v>
          </cell>
          <cell r="O368">
            <v>1.4127775899999999</v>
          </cell>
        </row>
        <row r="369">
          <cell r="C369" t="str">
            <v>PC-9061</v>
          </cell>
          <cell r="K369">
            <v>-2.2522401099999998</v>
          </cell>
          <cell r="L369">
            <v>-2.2902488999999999</v>
          </cell>
          <cell r="M369">
            <v>-2.3102499000000001</v>
          </cell>
          <cell r="N369">
            <v>-2.3102499000000001</v>
          </cell>
          <cell r="O369">
            <v>-3.5872035100000002</v>
          </cell>
        </row>
        <row r="370">
          <cell r="C370" t="str">
            <v>PC-9062</v>
          </cell>
          <cell r="K370">
            <v>4.7683084999999998</v>
          </cell>
          <cell r="L370">
            <v>4.9560353399999997</v>
          </cell>
          <cell r="M370">
            <v>5.1249023399999993</v>
          </cell>
          <cell r="N370">
            <v>5.3372403299999993</v>
          </cell>
          <cell r="O370">
            <v>6.911620769999999</v>
          </cell>
        </row>
        <row r="371">
          <cell r="C371" t="str">
            <v>PC-9063</v>
          </cell>
          <cell r="K371">
            <v>2.43269037</v>
          </cell>
          <cell r="L371">
            <v>2.4737398599999998</v>
          </cell>
          <cell r="M371">
            <v>2.4953408599999998</v>
          </cell>
          <cell r="N371">
            <v>2.6474779599999998</v>
          </cell>
          <cell r="O371">
            <v>3.8744507599999998</v>
          </cell>
        </row>
        <row r="372">
          <cell r="C372" t="str">
            <v>PC-9064</v>
          </cell>
          <cell r="K372">
            <v>3.1977274200000001</v>
          </cell>
          <cell r="L372">
            <v>3.5942645300000002</v>
          </cell>
          <cell r="M372">
            <v>3.9908015300000002</v>
          </cell>
          <cell r="N372">
            <v>4.3873386400000003</v>
          </cell>
          <cell r="O372">
            <v>4.78387575</v>
          </cell>
        </row>
        <row r="373">
          <cell r="C373" t="str">
            <v>PC-9065</v>
          </cell>
          <cell r="K373">
            <v>22.813508710000001</v>
          </cell>
          <cell r="L373">
            <v>26.145456450000001</v>
          </cell>
          <cell r="M373">
            <v>30.02131245</v>
          </cell>
          <cell r="N373">
            <v>32.262119650000002</v>
          </cell>
          <cell r="O373">
            <v>35.612046140000004</v>
          </cell>
        </row>
        <row r="374">
          <cell r="C374" t="str">
            <v>DMErrors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3.5298999999999997E-2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C375" t="str">
            <v>DMOther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C376" t="str">
            <v>Plug-DM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84">
          <cell r="F384">
            <v>150.00088600000012</v>
          </cell>
        </row>
        <row r="385">
          <cell r="D385">
            <v>62.610584910000028</v>
          </cell>
          <cell r="E385">
            <v>121.30990588000002</v>
          </cell>
          <cell r="F385">
            <v>186.97727433000011</v>
          </cell>
          <cell r="G385">
            <v>269.15418171999994</v>
          </cell>
          <cell r="H385">
            <v>331.42844787000001</v>
          </cell>
          <cell r="I385">
            <v>404.9340845599998</v>
          </cell>
          <cell r="J385">
            <v>478.99533113539991</v>
          </cell>
          <cell r="K385">
            <v>555.69248026709977</v>
          </cell>
          <cell r="L385">
            <v>637.39052194119949</v>
          </cell>
          <cell r="M385">
            <v>723.19115963959769</v>
          </cell>
          <cell r="N385">
            <v>810.93576774078213</v>
          </cell>
          <cell r="O385">
            <v>917.28655521299959</v>
          </cell>
        </row>
        <row r="387">
          <cell r="C387" t="str">
            <v xml:space="preserve">Investment </v>
          </cell>
          <cell r="D387" t="str">
            <v>Jan</v>
          </cell>
          <cell r="E387" t="str">
            <v>Feb</v>
          </cell>
          <cell r="F387" t="str">
            <v>Mar</v>
          </cell>
          <cell r="G387" t="str">
            <v>Apr</v>
          </cell>
          <cell r="H387" t="str">
            <v>May</v>
          </cell>
          <cell r="I387" t="str">
            <v>Jun</v>
          </cell>
          <cell r="J387" t="str">
            <v>Jul</v>
          </cell>
          <cell r="K387" t="str">
            <v>Aug</v>
          </cell>
          <cell r="L387" t="str">
            <v>Sep</v>
          </cell>
          <cell r="M387" t="str">
            <v>Oct</v>
          </cell>
          <cell r="N387" t="str">
            <v>Nov</v>
          </cell>
          <cell r="O387" t="str">
            <v>Dec</v>
          </cell>
        </row>
        <row r="389">
          <cell r="C389" t="str">
            <v>TCL01</v>
          </cell>
          <cell r="D389">
            <v>1.7450000000000001</v>
          </cell>
          <cell r="E389">
            <v>1.7869999999999999</v>
          </cell>
          <cell r="F389">
            <v>2.4609999999999999</v>
          </cell>
          <cell r="G389">
            <v>5.6059999999999999</v>
          </cell>
          <cell r="H389">
            <v>6.5410000000000004</v>
          </cell>
          <cell r="I389">
            <v>7.61</v>
          </cell>
          <cell r="J389">
            <v>8.6969999999999992</v>
          </cell>
          <cell r="K389">
            <v>9.8449559999999998</v>
          </cell>
          <cell r="L389">
            <v>12.042376590000002</v>
          </cell>
          <cell r="M389">
            <v>13.199492929999995</v>
          </cell>
          <cell r="N389">
            <v>14.764272539999995</v>
          </cell>
          <cell r="O389">
            <v>15.976896479999995</v>
          </cell>
        </row>
        <row r="390">
          <cell r="C390" t="str">
            <v>TCL02</v>
          </cell>
          <cell r="D390">
            <v>0.94299999999999995</v>
          </cell>
          <cell r="E390">
            <v>3.786</v>
          </cell>
          <cell r="F390">
            <v>5.6639999999999997</v>
          </cell>
          <cell r="G390">
            <v>6.8819999999999997</v>
          </cell>
          <cell r="H390">
            <v>7.5609999999999999</v>
          </cell>
          <cell r="I390">
            <v>8.3940000000000001</v>
          </cell>
          <cell r="J390">
            <v>8.6620000000000008</v>
          </cell>
          <cell r="K390">
            <v>9.0466846199999917</v>
          </cell>
          <cell r="L390">
            <v>9.9504619400000003</v>
          </cell>
          <cell r="M390">
            <v>10.54619115</v>
          </cell>
          <cell r="N390">
            <v>11.749448270000006</v>
          </cell>
          <cell r="O390">
            <v>13.775347859999972</v>
          </cell>
        </row>
        <row r="391">
          <cell r="C391" t="str">
            <v>TCL10</v>
          </cell>
          <cell r="D391">
            <v>8.9999999999999993E-3</v>
          </cell>
          <cell r="E391">
            <v>1.7999999999999999E-2</v>
          </cell>
          <cell r="F391">
            <v>5.8999999999999997E-2</v>
          </cell>
          <cell r="G391">
            <v>0.372</v>
          </cell>
          <cell r="H391">
            <v>1.0449999999999999</v>
          </cell>
          <cell r="I391">
            <v>1.7350000000000001</v>
          </cell>
          <cell r="J391">
            <v>2.4060000000000001</v>
          </cell>
          <cell r="K391">
            <v>2.5028276699999998</v>
          </cell>
          <cell r="L391">
            <v>2.4973775599999999</v>
          </cell>
          <cell r="M391">
            <v>2.51261511</v>
          </cell>
          <cell r="N391">
            <v>2.5264222300000001</v>
          </cell>
          <cell r="O391">
            <v>2.4834922700000002</v>
          </cell>
        </row>
        <row r="392">
          <cell r="C392" t="str">
            <v>TCL11</v>
          </cell>
          <cell r="D392">
            <v>4.2000000000000003E-2</v>
          </cell>
          <cell r="E392">
            <v>0.26900000000000002</v>
          </cell>
          <cell r="F392">
            <v>0.63900000000000001</v>
          </cell>
          <cell r="G392">
            <v>0.83399999999999996</v>
          </cell>
          <cell r="H392">
            <v>1.139</v>
          </cell>
          <cell r="I392">
            <v>1.2110000000000001</v>
          </cell>
          <cell r="J392">
            <v>1.5620000000000001</v>
          </cell>
          <cell r="K392">
            <v>1.82947522</v>
          </cell>
          <cell r="L392">
            <v>2.01746728</v>
          </cell>
          <cell r="M392">
            <v>2.3306427000000003</v>
          </cell>
          <cell r="N392">
            <v>2.3781231000000003</v>
          </cell>
          <cell r="O392">
            <v>2.3717651600000003</v>
          </cell>
        </row>
        <row r="393">
          <cell r="C393" t="str">
            <v>TCL19</v>
          </cell>
          <cell r="D393">
            <v>5.515800000000004E-2</v>
          </cell>
          <cell r="E393">
            <v>0.15283499999999961</v>
          </cell>
          <cell r="F393">
            <v>0.52157700000000062</v>
          </cell>
          <cell r="G393">
            <v>0.54525800000000046</v>
          </cell>
          <cell r="H393">
            <v>0.55411599999999694</v>
          </cell>
          <cell r="I393">
            <v>0.91161200000000164</v>
          </cell>
          <cell r="J393">
            <v>1.2268929999999969</v>
          </cell>
          <cell r="K393">
            <v>2.3655859299999999</v>
          </cell>
          <cell r="L393">
            <v>3.0576785800000001</v>
          </cell>
          <cell r="M393">
            <v>3.1683406499999998</v>
          </cell>
          <cell r="N393">
            <v>3.2609369100000003</v>
          </cell>
          <cell r="O393">
            <v>3.31481286</v>
          </cell>
        </row>
        <row r="394">
          <cell r="C394" t="str">
            <v>205-TCOther</v>
          </cell>
          <cell r="K394">
            <v>0</v>
          </cell>
          <cell r="L394">
            <v>0</v>
          </cell>
          <cell r="M394">
            <v>2.3781590000000002E-2</v>
          </cell>
          <cell r="N394">
            <v>4.4039879999999997E-2</v>
          </cell>
          <cell r="O394">
            <v>4.7366029999999996E-2</v>
          </cell>
        </row>
        <row r="395">
          <cell r="C395" t="str">
            <v>LTCUR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C396" t="str">
            <v>202-TCOther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C397" t="str">
            <v>204-TCOther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C398" t="str">
            <v>209-TCOther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C399" t="str">
            <v>BCCP</v>
          </cell>
          <cell r="D399">
            <v>0.19419</v>
          </cell>
          <cell r="E399">
            <v>0.25448500000000002</v>
          </cell>
          <cell r="F399">
            <v>0.28886800000000001</v>
          </cell>
          <cell r="G399">
            <v>0.32532800000000001</v>
          </cell>
          <cell r="H399">
            <v>0.396594</v>
          </cell>
          <cell r="I399">
            <v>0.44864599999999999</v>
          </cell>
          <cell r="J399">
            <v>0.50358199999999997</v>
          </cell>
          <cell r="K399">
            <v>0.53186029000000001</v>
          </cell>
          <cell r="L399">
            <v>0.68190994999999999</v>
          </cell>
          <cell r="M399">
            <v>0.81405284</v>
          </cell>
          <cell r="N399">
            <v>0.93934931999999993</v>
          </cell>
          <cell r="O399">
            <v>1.0000281099999999</v>
          </cell>
        </row>
        <row r="400">
          <cell r="C400" t="str">
            <v>ICP</v>
          </cell>
          <cell r="D400">
            <v>4.3764999999999998E-2</v>
          </cell>
          <cell r="E400">
            <v>0.122116</v>
          </cell>
          <cell r="F400">
            <v>0.627521</v>
          </cell>
          <cell r="G400">
            <v>0.94645199999999996</v>
          </cell>
          <cell r="H400">
            <v>1.099966</v>
          </cell>
          <cell r="I400">
            <v>1.2403310000000001</v>
          </cell>
          <cell r="J400">
            <v>1.92608</v>
          </cell>
          <cell r="K400">
            <v>2.3307790399999999</v>
          </cell>
          <cell r="L400">
            <v>2.8053625299999996</v>
          </cell>
          <cell r="M400">
            <v>3.2565909899999932</v>
          </cell>
          <cell r="N400">
            <v>3.7487849300000002</v>
          </cell>
          <cell r="O400">
            <v>4.0720212699999996</v>
          </cell>
        </row>
        <row r="401">
          <cell r="C401" t="str">
            <v>TCP</v>
          </cell>
          <cell r="D401">
            <v>0.18712699999999999</v>
          </cell>
          <cell r="E401">
            <v>0.263542</v>
          </cell>
          <cell r="F401">
            <v>0.38337100000000002</v>
          </cell>
          <cell r="G401">
            <v>0.90484600000000004</v>
          </cell>
          <cell r="H401">
            <v>1.1816450000000001</v>
          </cell>
          <cell r="I401">
            <v>1.165605</v>
          </cell>
          <cell r="J401">
            <v>1.3902650000000001</v>
          </cell>
          <cell r="K401">
            <v>1.4114920099999999</v>
          </cell>
          <cell r="L401">
            <v>1.46454617</v>
          </cell>
          <cell r="M401">
            <v>1.47931521</v>
          </cell>
          <cell r="N401">
            <v>1.49582879</v>
          </cell>
          <cell r="O401">
            <v>1.2387328899999999</v>
          </cell>
        </row>
        <row r="402">
          <cell r="C402" t="str">
            <v>SCP</v>
          </cell>
          <cell r="D402">
            <v>6.6768999999999995E-2</v>
          </cell>
          <cell r="E402">
            <v>0.125417</v>
          </cell>
          <cell r="F402">
            <v>0.24116599999999999</v>
          </cell>
          <cell r="G402">
            <v>0.33880700000000002</v>
          </cell>
          <cell r="H402">
            <v>0.40349200000000002</v>
          </cell>
          <cell r="I402">
            <v>0.526613</v>
          </cell>
          <cell r="J402">
            <v>0.624085</v>
          </cell>
          <cell r="K402">
            <v>0.78377286999999995</v>
          </cell>
          <cell r="L402">
            <v>1.0308780399999999</v>
          </cell>
          <cell r="M402">
            <v>1.15141173</v>
          </cell>
          <cell r="N402">
            <v>1.71759715</v>
          </cell>
          <cell r="O402">
            <v>1.4968430100000001</v>
          </cell>
        </row>
        <row r="403">
          <cell r="C403" t="str">
            <v>BRC</v>
          </cell>
          <cell r="D403">
            <v>4.3108E-2</v>
          </cell>
          <cell r="E403">
            <v>9.0799000000000005E-2</v>
          </cell>
          <cell r="F403">
            <v>0.13846900000000001</v>
          </cell>
          <cell r="G403">
            <v>0.13247400000000001</v>
          </cell>
          <cell r="H403">
            <v>0.18052099999999999</v>
          </cell>
          <cell r="I403">
            <v>0.23922599999999999</v>
          </cell>
          <cell r="J403">
            <v>0.26436799999999999</v>
          </cell>
          <cell r="K403">
            <v>0.26889545000000004</v>
          </cell>
          <cell r="L403">
            <v>0.30040652000000001</v>
          </cell>
          <cell r="M403">
            <v>0.30904890000000002</v>
          </cell>
          <cell r="N403">
            <v>0.34662411999999998</v>
          </cell>
          <cell r="O403">
            <v>0.39570915999999995</v>
          </cell>
        </row>
        <row r="404">
          <cell r="C404" t="str">
            <v>SACP</v>
          </cell>
          <cell r="D404">
            <v>7.2319999999999997E-3</v>
          </cell>
          <cell r="E404">
            <v>1.1764E-2</v>
          </cell>
          <cell r="F404">
            <v>1.5381000000000001E-2</v>
          </cell>
          <cell r="G404">
            <v>2.0014000000000001E-2</v>
          </cell>
          <cell r="H404">
            <v>3.0217000000000001E-2</v>
          </cell>
          <cell r="I404">
            <v>5.6713E-2</v>
          </cell>
          <cell r="J404">
            <v>7.3994000000000004E-2</v>
          </cell>
          <cell r="K404">
            <v>0.14846307</v>
          </cell>
          <cell r="L404">
            <v>0.48851585999999997</v>
          </cell>
          <cell r="M404">
            <v>0.62583159999999993</v>
          </cell>
          <cell r="N404">
            <v>0.77649892000000009</v>
          </cell>
          <cell r="O404">
            <v>0.90437940000000006</v>
          </cell>
        </row>
        <row r="405">
          <cell r="C405" t="str">
            <v>HVIT</v>
          </cell>
          <cell r="D405">
            <v>0.102632</v>
          </cell>
          <cell r="E405">
            <v>0.25196600000000002</v>
          </cell>
          <cell r="F405">
            <v>0.379579</v>
          </cell>
          <cell r="G405">
            <v>0.45291799999999999</v>
          </cell>
          <cell r="H405">
            <v>0.70478600000000002</v>
          </cell>
          <cell r="I405">
            <v>1.7987390000000001</v>
          </cell>
          <cell r="J405">
            <v>2.179265</v>
          </cell>
          <cell r="K405">
            <v>2.303744</v>
          </cell>
          <cell r="L405">
            <v>2.4471807400000003</v>
          </cell>
          <cell r="M405">
            <v>2.5588288700000001</v>
          </cell>
          <cell r="N405">
            <v>2.6673258999999998</v>
          </cell>
          <cell r="O405">
            <v>2.8159056000000002</v>
          </cell>
        </row>
        <row r="406">
          <cell r="C406" t="str">
            <v>HPAS</v>
          </cell>
          <cell r="D406">
            <v>3.029E-3</v>
          </cell>
          <cell r="E406">
            <v>5.8240000000000002E-3</v>
          </cell>
          <cell r="F406">
            <v>1.9147999999999998E-2</v>
          </cell>
          <cell r="G406">
            <v>2.3455E-2</v>
          </cell>
          <cell r="H406">
            <v>4.4541999999999998E-2</v>
          </cell>
          <cell r="I406">
            <v>5.0189999999999999E-2</v>
          </cell>
          <cell r="J406">
            <v>8.9804999999999996E-2</v>
          </cell>
          <cell r="K406">
            <v>0.12140419000000001</v>
          </cell>
          <cell r="L406">
            <v>0.16752053</v>
          </cell>
          <cell r="M406">
            <v>0.22738823999999999</v>
          </cell>
          <cell r="N406">
            <v>0.29127065999999996</v>
          </cell>
          <cell r="O406">
            <v>0.31410167999999999</v>
          </cell>
        </row>
        <row r="407">
          <cell r="C407" t="str">
            <v>DC</v>
          </cell>
          <cell r="D407">
            <v>0.22745400000000016</v>
          </cell>
          <cell r="E407">
            <v>0.27224199999999987</v>
          </cell>
          <cell r="F407">
            <v>0.52215400000000001</v>
          </cell>
          <cell r="G407">
            <v>0.96307300000000007</v>
          </cell>
          <cell r="H407">
            <v>1.9306189999999992</v>
          </cell>
          <cell r="I407">
            <v>3.0308190000000002</v>
          </cell>
          <cell r="J407">
            <v>2.9823140000000006</v>
          </cell>
          <cell r="K407">
            <v>2.8341279799999999</v>
          </cell>
          <cell r="L407">
            <v>3.2890506299999998</v>
          </cell>
          <cell r="M407">
            <v>3.5158088700000003</v>
          </cell>
          <cell r="N407">
            <v>3.7065352900000001</v>
          </cell>
          <cell r="O407">
            <v>3.7721415299999999</v>
          </cell>
        </row>
        <row r="408">
          <cell r="C408" t="str">
            <v>206-TCOther</v>
          </cell>
          <cell r="K408">
            <v>0.39997453000000005</v>
          </cell>
          <cell r="L408">
            <v>0.62170082999999998</v>
          </cell>
          <cell r="M408">
            <v>0.81417773999999998</v>
          </cell>
          <cell r="N408">
            <v>1.1094952199999999</v>
          </cell>
          <cell r="O408">
            <v>1.5374014499999999</v>
          </cell>
        </row>
        <row r="409">
          <cell r="C409" t="str">
            <v>STCUR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C410">
            <v>10277</v>
          </cell>
          <cell r="D410">
            <v>0.35299999999999998</v>
          </cell>
          <cell r="E410">
            <v>1.6468589999999999</v>
          </cell>
          <cell r="F410">
            <v>1.0538529999999999</v>
          </cell>
          <cell r="G410">
            <v>1.1697789999999999</v>
          </cell>
          <cell r="H410">
            <v>1.589332</v>
          </cell>
          <cell r="I410">
            <v>3.9119999999999999</v>
          </cell>
          <cell r="J410">
            <v>5.0876429999999999</v>
          </cell>
          <cell r="K410">
            <v>2.2704971299999999</v>
          </cell>
          <cell r="L410">
            <v>2.3996875000000002</v>
          </cell>
          <cell r="M410">
            <v>2.4061275000000002</v>
          </cell>
          <cell r="N410">
            <v>2.4111968900000003</v>
          </cell>
          <cell r="O410">
            <v>3.8380058300000002</v>
          </cell>
        </row>
        <row r="411">
          <cell r="C411">
            <v>11062</v>
          </cell>
          <cell r="D411">
            <v>0.58099999999999996</v>
          </cell>
          <cell r="E411">
            <v>0.59263599999999994</v>
          </cell>
          <cell r="F411">
            <v>1.2116009999999999</v>
          </cell>
          <cell r="G411">
            <v>1.9779639999999998</v>
          </cell>
          <cell r="H411">
            <v>2.1315939999999998</v>
          </cell>
          <cell r="I411">
            <v>3.7690000000000001</v>
          </cell>
          <cell r="J411">
            <v>3.7134489999999998</v>
          </cell>
          <cell r="K411">
            <v>3.9204684199999997</v>
          </cell>
          <cell r="L411">
            <v>4.1948214200000002</v>
          </cell>
          <cell r="M411">
            <v>4.4787424299999996</v>
          </cell>
          <cell r="N411">
            <v>4.7559660800000003</v>
          </cell>
          <cell r="O411">
            <v>5.4593991700000002</v>
          </cell>
        </row>
        <row r="412">
          <cell r="C412" t="str">
            <v>12284</v>
          </cell>
        </row>
        <row r="413">
          <cell r="C413" t="str">
            <v>12945</v>
          </cell>
        </row>
        <row r="414">
          <cell r="C414">
            <v>12970</v>
          </cell>
          <cell r="D414">
            <v>0.58499999999999996</v>
          </cell>
          <cell r="E414">
            <v>1.2982669999999998</v>
          </cell>
          <cell r="F414">
            <v>1.8204229999999999</v>
          </cell>
          <cell r="G414">
            <v>2.2325919999999999</v>
          </cell>
          <cell r="H414">
            <v>2.7514819999999998</v>
          </cell>
          <cell r="I414">
            <v>2.99</v>
          </cell>
          <cell r="J414">
            <v>3.1298529999999998</v>
          </cell>
          <cell r="K414">
            <v>3.2370639700000003</v>
          </cell>
          <cell r="L414">
            <v>3.3903025599999999</v>
          </cell>
          <cell r="M414">
            <v>3.4648654100000003</v>
          </cell>
          <cell r="N414">
            <v>3.4672148100000002</v>
          </cell>
          <cell r="O414">
            <v>3.0143330000000002</v>
          </cell>
        </row>
        <row r="415">
          <cell r="C415">
            <v>12977</v>
          </cell>
          <cell r="D415">
            <v>0.107</v>
          </cell>
          <cell r="E415">
            <v>0.225856</v>
          </cell>
          <cell r="F415">
            <v>0.34681099999999998</v>
          </cell>
          <cell r="G415">
            <v>-0.89804200000000001</v>
          </cell>
          <cell r="H415">
            <v>-0.80650299999999997</v>
          </cell>
          <cell r="I415">
            <v>2.8000000000000001E-2</v>
          </cell>
          <cell r="J415">
            <v>0.91426299999999994</v>
          </cell>
          <cell r="K415">
            <v>2.7642906699999998</v>
          </cell>
          <cell r="L415">
            <v>4.1836563299999998</v>
          </cell>
          <cell r="M415">
            <v>10.660385369999998</v>
          </cell>
          <cell r="N415">
            <v>12.444381850000001</v>
          </cell>
          <cell r="O415">
            <v>13.53197568</v>
          </cell>
        </row>
        <row r="416">
          <cell r="C416">
            <v>12978</v>
          </cell>
          <cell r="D416">
            <v>5.0000000000000001E-3</v>
          </cell>
          <cell r="E416">
            <v>3.222E-3</v>
          </cell>
          <cell r="F416">
            <v>0.44603599999999999</v>
          </cell>
          <cell r="G416">
            <v>0.46296999999999999</v>
          </cell>
          <cell r="H416">
            <v>0.52123399999999998</v>
          </cell>
          <cell r="I416">
            <v>0.58899999999999997</v>
          </cell>
          <cell r="J416">
            <v>0.63093599999999994</v>
          </cell>
          <cell r="K416">
            <v>0.68314814000000001</v>
          </cell>
          <cell r="L416">
            <v>0.72432055000000006</v>
          </cell>
          <cell r="M416">
            <v>0.80461954000000002</v>
          </cell>
          <cell r="N416">
            <v>0.85074554000000002</v>
          </cell>
          <cell r="O416">
            <v>0.90810952</v>
          </cell>
        </row>
        <row r="417">
          <cell r="C417" t="str">
            <v>12979</v>
          </cell>
        </row>
        <row r="418">
          <cell r="C418">
            <v>13050</v>
          </cell>
          <cell r="D418">
            <v>-0.13800000000000001</v>
          </cell>
          <cell r="E418">
            <v>-0.143454</v>
          </cell>
          <cell r="F418">
            <v>-0.119251</v>
          </cell>
          <cell r="G418">
            <v>-0.124316</v>
          </cell>
          <cell r="H418">
            <v>-0.14099100000000001</v>
          </cell>
          <cell r="I418">
            <v>-3.5000000000000003E-2</v>
          </cell>
          <cell r="J418">
            <v>0.61515999999999993</v>
          </cell>
          <cell r="K418">
            <v>1.4931836000000001</v>
          </cell>
          <cell r="L418">
            <v>2.1994086899999998</v>
          </cell>
          <cell r="M418">
            <v>0.28419778000000001</v>
          </cell>
          <cell r="N418">
            <v>0.84452118999999992</v>
          </cell>
          <cell r="O418">
            <v>1.32741307</v>
          </cell>
        </row>
        <row r="419">
          <cell r="C419" t="str">
            <v>13055</v>
          </cell>
        </row>
        <row r="420">
          <cell r="C420">
            <v>13157</v>
          </cell>
          <cell r="D420">
            <v>3.7999999999999999E-2</v>
          </cell>
          <cell r="E420">
            <v>2.4424999999999999</v>
          </cell>
          <cell r="F420">
            <v>1.2581689999999999</v>
          </cell>
          <cell r="G420">
            <v>1.8341589999999999</v>
          </cell>
          <cell r="H420">
            <v>2.1748829999999999</v>
          </cell>
          <cell r="I420">
            <v>3.4239999999999999</v>
          </cell>
          <cell r="J420">
            <v>4.5816159999999995</v>
          </cell>
          <cell r="K420">
            <v>6.444466030000001</v>
          </cell>
          <cell r="L420">
            <v>8.2622333399999999</v>
          </cell>
          <cell r="M420">
            <v>7.9366297100000001</v>
          </cell>
          <cell r="N420">
            <v>14.461595470000001</v>
          </cell>
          <cell r="O420">
            <v>14.17347403</v>
          </cell>
        </row>
        <row r="421">
          <cell r="C421" t="str">
            <v>LCC - O</v>
          </cell>
          <cell r="D421">
            <v>0.98899999999999999</v>
          </cell>
          <cell r="E421">
            <v>1.7631079999999999</v>
          </cell>
          <cell r="F421">
            <v>2.9508179999999999</v>
          </cell>
          <cell r="G421">
            <v>4.2787579999999998</v>
          </cell>
          <cell r="H421">
            <v>5.4152849999999999</v>
          </cell>
          <cell r="I421">
            <v>5.2530000000000001</v>
          </cell>
          <cell r="J421">
            <v>5.8796569999999999</v>
          </cell>
          <cell r="K421">
            <v>7.1006847599999743</v>
          </cell>
          <cell r="L421">
            <v>9.3553535499999985</v>
          </cell>
          <cell r="M421">
            <v>9.2616581900000039</v>
          </cell>
          <cell r="N421">
            <v>10.910274319999969</v>
          </cell>
          <cell r="O421">
            <v>12.406720299999989</v>
          </cell>
        </row>
        <row r="422">
          <cell r="C422" t="str">
            <v>11211</v>
          </cell>
        </row>
        <row r="423">
          <cell r="C423">
            <v>12628</v>
          </cell>
          <cell r="D423">
            <v>0.12</v>
          </cell>
          <cell r="E423">
            <v>0.27307799999999999</v>
          </cell>
          <cell r="F423">
            <v>0.41043399999999997</v>
          </cell>
          <cell r="G423">
            <v>0.51308399999999998</v>
          </cell>
          <cell r="H423">
            <v>0.68532700000000002</v>
          </cell>
          <cell r="I423">
            <v>0.78400000000000003</v>
          </cell>
          <cell r="J423">
            <v>0.85834599999999994</v>
          </cell>
          <cell r="K423">
            <v>0.88118020999999902</v>
          </cell>
          <cell r="L423">
            <v>0.9859409799999993</v>
          </cell>
          <cell r="M423">
            <v>0.99906509999999993</v>
          </cell>
          <cell r="N423">
            <v>1.01705826</v>
          </cell>
          <cell r="O423">
            <v>1.0462479</v>
          </cell>
        </row>
        <row r="424">
          <cell r="C424" t="str">
            <v>13052</v>
          </cell>
          <cell r="D424">
            <v>0.34300000000000003</v>
          </cell>
          <cell r="E424">
            <v>0.63694299999999993</v>
          </cell>
          <cell r="F424">
            <v>0.99995099999999992</v>
          </cell>
          <cell r="G424">
            <v>1.319269</v>
          </cell>
          <cell r="H424">
            <v>1.503039</v>
          </cell>
          <cell r="I424">
            <v>2.0339999999999998</v>
          </cell>
          <cell r="J424">
            <v>2.1906680000000001</v>
          </cell>
          <cell r="K424">
            <v>2.2708049300000002</v>
          </cell>
          <cell r="L424">
            <v>2.3824579100000003</v>
          </cell>
          <cell r="M424">
            <v>2.3734155299999999</v>
          </cell>
          <cell r="N424">
            <v>2.4063211799999999</v>
          </cell>
          <cell r="O424">
            <v>2.5248946000000001</v>
          </cell>
        </row>
        <row r="425">
          <cell r="C425" t="str">
            <v>13068</v>
          </cell>
        </row>
        <row r="426">
          <cell r="C426" t="str">
            <v>13545</v>
          </cell>
          <cell r="D426">
            <v>7.0000000000000001E-3</v>
          </cell>
          <cell r="E426">
            <v>2.0163E-2</v>
          </cell>
          <cell r="F426">
            <v>0.33711999999999998</v>
          </cell>
          <cell r="G426">
            <v>0.36115199999999997</v>
          </cell>
          <cell r="H426">
            <v>0.38921999999999995</v>
          </cell>
          <cell r="I426">
            <v>0.40500000000000003</v>
          </cell>
          <cell r="J426">
            <v>0.42699799999999999</v>
          </cell>
          <cell r="K426">
            <v>0.46841094</v>
          </cell>
          <cell r="L426">
            <v>0.68665284999999998</v>
          </cell>
          <cell r="M426">
            <v>1.3818068600000002</v>
          </cell>
          <cell r="N426">
            <v>1.6758303400000001</v>
          </cell>
          <cell r="O426">
            <v>3.4325741600000002</v>
          </cell>
        </row>
        <row r="427">
          <cell r="C427" t="str">
            <v>13584</v>
          </cell>
        </row>
        <row r="428">
          <cell r="C428" t="str">
            <v>13585</v>
          </cell>
        </row>
        <row r="429">
          <cell r="C429">
            <v>13968</v>
          </cell>
          <cell r="D429">
            <v>1E-3</v>
          </cell>
          <cell r="E429">
            <v>1.1949999999999999E-3</v>
          </cell>
          <cell r="F429">
            <v>1.1949999999999999E-3</v>
          </cell>
          <cell r="G429">
            <v>1.1949999999999999E-3</v>
          </cell>
          <cell r="H429">
            <v>1.1949999999999999E-3</v>
          </cell>
          <cell r="I429">
            <v>1.9E-2</v>
          </cell>
          <cell r="J429">
            <v>2.7479E-2</v>
          </cell>
          <cell r="K429">
            <v>4.5351669999999997E-2</v>
          </cell>
          <cell r="L429">
            <v>5.1158189999999999E-2</v>
          </cell>
          <cell r="M429">
            <v>5.4402349999999995E-2</v>
          </cell>
          <cell r="N429">
            <v>5.5446849999999999E-2</v>
          </cell>
          <cell r="O429">
            <v>5.6994589999999998E-2</v>
          </cell>
        </row>
        <row r="430">
          <cell r="C430" t="str">
            <v>GCC - O</v>
          </cell>
          <cell r="D430">
            <v>-0.41699999999999998</v>
          </cell>
          <cell r="E430">
            <v>-7.7388999999999999E-2</v>
          </cell>
          <cell r="F430">
            <v>1.1760079999999999</v>
          </cell>
          <cell r="G430">
            <v>0.41114999999999996</v>
          </cell>
          <cell r="H430">
            <v>0.22355899999999998</v>
          </cell>
          <cell r="I430">
            <v>0.48299999999999998</v>
          </cell>
          <cell r="J430">
            <v>0.86307400000000001</v>
          </cell>
          <cell r="K430">
            <v>0.75134772000000438</v>
          </cell>
          <cell r="L430">
            <v>0.82473443999999629</v>
          </cell>
          <cell r="M430">
            <v>0.54213698000000365</v>
          </cell>
          <cell r="N430">
            <v>0.65533099000000661</v>
          </cell>
          <cell r="O430">
            <v>0.72020236999999998</v>
          </cell>
        </row>
        <row r="431">
          <cell r="C431" t="str">
            <v>8880</v>
          </cell>
          <cell r="D431">
            <v>1.2E-2</v>
          </cell>
          <cell r="E431">
            <v>2.7036999999999999E-2</v>
          </cell>
          <cell r="F431">
            <v>3.0595999999999998E-2</v>
          </cell>
          <cell r="G431">
            <v>3.7079999999999995E-2</v>
          </cell>
          <cell r="H431">
            <v>4.2208999999999997E-2</v>
          </cell>
          <cell r="I431">
            <v>4.2999999999999997E-2</v>
          </cell>
          <cell r="J431">
            <v>4.3042999999999998E-2</v>
          </cell>
          <cell r="K431">
            <v>4.3978690000000001E-2</v>
          </cell>
          <cell r="L431">
            <v>4.5267389999999998E-2</v>
          </cell>
          <cell r="M431">
            <v>4.5452769999999997E-2</v>
          </cell>
          <cell r="N431">
            <v>4.5625779999999998E-2</v>
          </cell>
          <cell r="O431">
            <v>4.5829689999999999E-2</v>
          </cell>
        </row>
        <row r="432">
          <cell r="C432">
            <v>10465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5.4827000000000001E-4</v>
          </cell>
          <cell r="M432">
            <v>5.4827000000000001E-4</v>
          </cell>
          <cell r="N432">
            <v>5.4827000000000001E-4</v>
          </cell>
          <cell r="O432">
            <v>5.5999000000000001E-4</v>
          </cell>
        </row>
        <row r="433">
          <cell r="C433" t="str">
            <v>10492</v>
          </cell>
        </row>
        <row r="434">
          <cell r="C434">
            <v>11283</v>
          </cell>
          <cell r="D434">
            <v>3.2909999999999999</v>
          </cell>
          <cell r="E434">
            <v>5.0294029999999994</v>
          </cell>
          <cell r="F434">
            <v>6.5627930000000001</v>
          </cell>
          <cell r="G434">
            <v>9.8833649999999995</v>
          </cell>
          <cell r="H434">
            <v>10.711846</v>
          </cell>
          <cell r="I434">
            <v>11.987</v>
          </cell>
          <cell r="J434">
            <v>13.162716999999999</v>
          </cell>
          <cell r="K434">
            <v>14.18086072999999</v>
          </cell>
          <cell r="L434">
            <v>16.402101680000001</v>
          </cell>
          <cell r="M434">
            <v>17.681883980000006</v>
          </cell>
          <cell r="N434">
            <v>18.905936949999994</v>
          </cell>
          <cell r="O434">
            <v>19.932303689999991</v>
          </cell>
        </row>
        <row r="435">
          <cell r="C435">
            <v>11889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11909</v>
          </cell>
        </row>
        <row r="437">
          <cell r="C437">
            <v>11959</v>
          </cell>
          <cell r="D437">
            <v>1.123</v>
          </cell>
          <cell r="E437">
            <v>1.77555</v>
          </cell>
          <cell r="F437">
            <v>2.9997229999999999</v>
          </cell>
          <cell r="G437">
            <v>4.5778879999999997</v>
          </cell>
          <cell r="H437">
            <v>5.6033859999999995</v>
          </cell>
          <cell r="I437">
            <v>5.82</v>
          </cell>
          <cell r="J437">
            <v>6.8243079999999994</v>
          </cell>
          <cell r="K437">
            <v>7.1187694899999991</v>
          </cell>
          <cell r="L437">
            <v>8.0447770399999978</v>
          </cell>
          <cell r="M437">
            <v>8.2986550100000009</v>
          </cell>
          <cell r="N437">
            <v>8.9092115799999974</v>
          </cell>
          <cell r="O437">
            <v>9.2157806199999985</v>
          </cell>
        </row>
        <row r="438">
          <cell r="C438" t="str">
            <v>12232</v>
          </cell>
        </row>
        <row r="439">
          <cell r="C439">
            <v>12285</v>
          </cell>
          <cell r="D439">
            <v>0.41399999999999998</v>
          </cell>
          <cell r="E439">
            <v>0.29368899999999998</v>
          </cell>
          <cell r="F439">
            <v>0.28543999999999997</v>
          </cell>
          <cell r="G439">
            <v>0.34601699999999996</v>
          </cell>
          <cell r="H439">
            <v>0.44774399999999998</v>
          </cell>
          <cell r="I439">
            <v>0.66</v>
          </cell>
          <cell r="J439">
            <v>2.3329689999999998</v>
          </cell>
          <cell r="K439">
            <v>2.5963926099999997</v>
          </cell>
          <cell r="L439">
            <v>3.3974935899999998</v>
          </cell>
          <cell r="M439">
            <v>7.4460997100000013</v>
          </cell>
          <cell r="N439">
            <v>16.124266280000001</v>
          </cell>
          <cell r="O439">
            <v>16.806777150000002</v>
          </cell>
        </row>
        <row r="440">
          <cell r="C440">
            <v>12446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>
            <v>12686</v>
          </cell>
          <cell r="D441">
            <v>0</v>
          </cell>
          <cell r="E441">
            <v>1.0329999999999998E-3</v>
          </cell>
          <cell r="F441">
            <v>1.0329999999999998E-3</v>
          </cell>
          <cell r="G441">
            <v>2.1310000000000001E-3</v>
          </cell>
          <cell r="H441">
            <v>5.2829999999999995E-3</v>
          </cell>
          <cell r="I441">
            <v>8.0000000000000002E-3</v>
          </cell>
          <cell r="J441">
            <v>1.2532999999999999E-2</v>
          </cell>
          <cell r="K441">
            <v>2.4235369999999999E-2</v>
          </cell>
          <cell r="L441">
            <v>0.11183446000000001</v>
          </cell>
          <cell r="M441">
            <v>0.13633656</v>
          </cell>
          <cell r="N441">
            <v>0.26005274</v>
          </cell>
          <cell r="O441">
            <v>0.28607865000000005</v>
          </cell>
        </row>
        <row r="442">
          <cell r="C442" t="str">
            <v>13076</v>
          </cell>
        </row>
        <row r="443">
          <cell r="C443">
            <v>13090</v>
          </cell>
          <cell r="D443">
            <v>15.627000000000001</v>
          </cell>
          <cell r="E443">
            <v>19.188412</v>
          </cell>
          <cell r="F443">
            <v>25.812061999999997</v>
          </cell>
          <cell r="G443">
            <v>35.482332999999997</v>
          </cell>
          <cell r="H443">
            <v>45.367537999999996</v>
          </cell>
          <cell r="I443">
            <v>58.584000000000003</v>
          </cell>
          <cell r="J443">
            <v>62.513509999999997</v>
          </cell>
          <cell r="K443">
            <v>77.976449590000016</v>
          </cell>
          <cell r="L443">
            <v>97.398218190000009</v>
          </cell>
          <cell r="M443">
            <v>113.79363036999999</v>
          </cell>
          <cell r="N443">
            <v>127.09285553999999</v>
          </cell>
          <cell r="O443">
            <v>150.04349610999998</v>
          </cell>
        </row>
        <row r="444">
          <cell r="C444" t="str">
            <v>13109</v>
          </cell>
        </row>
        <row r="445">
          <cell r="C445" t="str">
            <v>13133</v>
          </cell>
        </row>
        <row r="446">
          <cell r="C446" t="str">
            <v>13135</v>
          </cell>
        </row>
        <row r="447">
          <cell r="C447">
            <v>13189</v>
          </cell>
          <cell r="D447">
            <v>0.128</v>
          </cell>
          <cell r="E447">
            <v>0.39390599999999998</v>
          </cell>
          <cell r="F447">
            <v>0.57162099999999993</v>
          </cell>
          <cell r="G447">
            <v>0.82439200000000001</v>
          </cell>
          <cell r="H447">
            <v>1.0418889999999998</v>
          </cell>
          <cell r="I447">
            <v>1.258</v>
          </cell>
          <cell r="J447">
            <v>1.314648</v>
          </cell>
          <cell r="K447">
            <v>1.2899857699999999</v>
          </cell>
          <cell r="L447">
            <v>1.1186387600000001</v>
          </cell>
          <cell r="M447">
            <v>1.1227612499999999</v>
          </cell>
          <cell r="N447">
            <v>1.12551701</v>
          </cell>
          <cell r="O447">
            <v>1.1303946200000001</v>
          </cell>
        </row>
        <row r="448">
          <cell r="C448">
            <v>13194</v>
          </cell>
          <cell r="D448">
            <v>1.1120000000000001</v>
          </cell>
          <cell r="E448">
            <v>2.7672809999999997</v>
          </cell>
          <cell r="F448">
            <v>3.8286469999999997</v>
          </cell>
          <cell r="G448">
            <v>5.2802889999999998</v>
          </cell>
          <cell r="H448">
            <v>6.3300789999999996</v>
          </cell>
          <cell r="I448">
            <v>7.0229999999999997</v>
          </cell>
          <cell r="J448">
            <v>7.3011729999999995</v>
          </cell>
          <cell r="K448">
            <v>6.8908448099999982</v>
          </cell>
          <cell r="L448">
            <v>7.664890129999999</v>
          </cell>
          <cell r="M448">
            <v>7.9463811499999988</v>
          </cell>
          <cell r="N448">
            <v>8.2731257999999972</v>
          </cell>
          <cell r="O448">
            <v>8.5478715399999974</v>
          </cell>
        </row>
        <row r="449">
          <cell r="C449">
            <v>13195</v>
          </cell>
          <cell r="D449">
            <v>-5.5E-2</v>
          </cell>
          <cell r="E449">
            <v>0.20526799999999998</v>
          </cell>
          <cell r="F449">
            <v>0.63420799999999999</v>
          </cell>
          <cell r="G449">
            <v>0.96781799999999996</v>
          </cell>
          <cell r="H449">
            <v>4.5333129999999997</v>
          </cell>
          <cell r="I449">
            <v>4.8390000000000004</v>
          </cell>
          <cell r="J449">
            <v>5.2998579999999995</v>
          </cell>
          <cell r="K449">
            <v>7.2948535699999972</v>
          </cell>
          <cell r="L449">
            <v>8.5670483500000021</v>
          </cell>
          <cell r="M449">
            <v>8.8481997099999976</v>
          </cell>
          <cell r="N449">
            <v>11.381874230000001</v>
          </cell>
          <cell r="O449">
            <v>13.830086470000005</v>
          </cell>
        </row>
        <row r="450">
          <cell r="C450">
            <v>13201</v>
          </cell>
          <cell r="D450">
            <v>1.9E-2</v>
          </cell>
          <cell r="E450">
            <v>4.6900999999999998E-2</v>
          </cell>
          <cell r="F450">
            <v>6.8470000000000003E-2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C451">
            <v>13283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13301</v>
          </cell>
          <cell r="D452">
            <v>0.01</v>
          </cell>
          <cell r="E452">
            <v>1.7631999999999998E-2</v>
          </cell>
          <cell r="F452">
            <v>3.0019999999999998E-2</v>
          </cell>
          <cell r="G452">
            <v>6.3527E-2</v>
          </cell>
          <cell r="H452">
            <v>0.10788499999999999</v>
          </cell>
          <cell r="I452">
            <v>0.14099999999999999</v>
          </cell>
          <cell r="J452">
            <v>0.15782499999999999</v>
          </cell>
          <cell r="K452">
            <v>0.18750366000000002</v>
          </cell>
          <cell r="L452">
            <v>0.26131985000000002</v>
          </cell>
          <cell r="M452">
            <v>0.32283962999999999</v>
          </cell>
          <cell r="N452">
            <v>2.6583469200000001</v>
          </cell>
          <cell r="O452">
            <v>2.7943008700000003</v>
          </cell>
        </row>
        <row r="453">
          <cell r="C453">
            <v>13315</v>
          </cell>
          <cell r="D453">
            <v>1.0999999999999999E-2</v>
          </cell>
          <cell r="E453">
            <v>1.7942E-2</v>
          </cell>
          <cell r="F453">
            <v>8.695399999999999E-2</v>
          </cell>
          <cell r="G453">
            <v>0.15356400000000001</v>
          </cell>
          <cell r="H453">
            <v>0.24260399999999999</v>
          </cell>
          <cell r="I453">
            <v>0.33300000000000002</v>
          </cell>
          <cell r="J453">
            <v>0.44240199999999996</v>
          </cell>
          <cell r="K453">
            <v>0.50245118</v>
          </cell>
          <cell r="L453">
            <v>0.63589834999999995</v>
          </cell>
          <cell r="M453">
            <v>0.70027569999999995</v>
          </cell>
          <cell r="N453">
            <v>0.75427739000000005</v>
          </cell>
          <cell r="O453">
            <v>0.83267373</v>
          </cell>
        </row>
        <row r="454">
          <cell r="C454">
            <v>13383</v>
          </cell>
          <cell r="D454">
            <v>5.8999999999999997E-2</v>
          </cell>
          <cell r="E454">
            <v>4.1679000000000001E-2</v>
          </cell>
          <cell r="F454">
            <v>2.4673E-2</v>
          </cell>
          <cell r="G454">
            <v>0.10374399999999999</v>
          </cell>
          <cell r="H454">
            <v>0.12953799999999999</v>
          </cell>
          <cell r="I454">
            <v>0.13400000000000001</v>
          </cell>
          <cell r="J454">
            <v>0.13671700000000001</v>
          </cell>
          <cell r="K454">
            <v>0.45263967999999999</v>
          </cell>
          <cell r="L454">
            <v>0.52808573000000003</v>
          </cell>
          <cell r="M454">
            <v>0.58272685000000002</v>
          </cell>
          <cell r="N454">
            <v>0.71126858999999998</v>
          </cell>
          <cell r="O454">
            <v>0.75667963000000005</v>
          </cell>
        </row>
        <row r="455">
          <cell r="C455">
            <v>13504</v>
          </cell>
          <cell r="D455">
            <v>0.94799999999999995</v>
          </cell>
          <cell r="E455">
            <v>1.0541719999999999</v>
          </cell>
          <cell r="F455">
            <v>1.51206</v>
          </cell>
          <cell r="G455">
            <v>2.7897889999999999</v>
          </cell>
          <cell r="H455">
            <v>4.8639890000000001</v>
          </cell>
          <cell r="I455">
            <v>7.6849999999999996</v>
          </cell>
          <cell r="J455">
            <v>18.072019000000001</v>
          </cell>
          <cell r="K455">
            <v>18.970782750000005</v>
          </cell>
          <cell r="L455">
            <v>20.167958779999996</v>
          </cell>
          <cell r="M455">
            <v>20.972607419999999</v>
          </cell>
          <cell r="N455">
            <v>21.929724499999999</v>
          </cell>
          <cell r="O455">
            <v>23.579846139999997</v>
          </cell>
        </row>
        <row r="456">
          <cell r="C456">
            <v>13547</v>
          </cell>
          <cell r="D456">
            <v>3.879</v>
          </cell>
          <cell r="E456">
            <v>6.7839450000000001</v>
          </cell>
          <cell r="F456">
            <v>11.63674</v>
          </cell>
          <cell r="G456">
            <v>23.971229999999998</v>
          </cell>
          <cell r="H456">
            <v>27.070240999999999</v>
          </cell>
          <cell r="I456">
            <v>38.404000000000003</v>
          </cell>
          <cell r="J456">
            <v>40.611843</v>
          </cell>
          <cell r="K456">
            <v>49.581559419999998</v>
          </cell>
          <cell r="L456">
            <v>55.802981289999927</v>
          </cell>
          <cell r="M456">
            <v>64.431650789999978</v>
          </cell>
          <cell r="N456">
            <v>66.595644119999989</v>
          </cell>
          <cell r="O456">
            <v>68.094780059999948</v>
          </cell>
        </row>
        <row r="457">
          <cell r="C457">
            <v>13615</v>
          </cell>
          <cell r="D457">
            <v>8.1000000000000003E-2</v>
          </cell>
          <cell r="E457">
            <v>0.81203799999999993</v>
          </cell>
          <cell r="F457">
            <v>0.97201699999999991</v>
          </cell>
          <cell r="G457">
            <v>1.8092349999999999</v>
          </cell>
          <cell r="H457">
            <v>1.8243079999999998</v>
          </cell>
          <cell r="I457">
            <v>1.8819999999999999</v>
          </cell>
          <cell r="J457">
            <v>2.068918</v>
          </cell>
          <cell r="K457">
            <v>3.5512071400000003</v>
          </cell>
          <cell r="L457">
            <v>3.8177807700000002</v>
          </cell>
          <cell r="M457">
            <v>4.9437338099999995</v>
          </cell>
          <cell r="N457">
            <v>8.8356904599999986</v>
          </cell>
          <cell r="O457">
            <v>16.7732779</v>
          </cell>
        </row>
        <row r="458">
          <cell r="C458">
            <v>13658</v>
          </cell>
          <cell r="D458">
            <v>0.35699999999999998</v>
          </cell>
          <cell r="E458">
            <v>0.70005600000000001</v>
          </cell>
          <cell r="F458">
            <v>1.1555659999999999</v>
          </cell>
          <cell r="G458">
            <v>1.2137069999999999</v>
          </cell>
          <cell r="H458">
            <v>1.2810439999999998</v>
          </cell>
          <cell r="I458">
            <v>1.2809999999999999</v>
          </cell>
          <cell r="J458">
            <v>1.2818159999999998</v>
          </cell>
          <cell r="K458">
            <v>1.2818159199999999</v>
          </cell>
          <cell r="L458">
            <v>1.3692195700000001</v>
          </cell>
          <cell r="M458">
            <v>1.3692195700000001</v>
          </cell>
          <cell r="N458">
            <v>1.3692195700000001</v>
          </cell>
          <cell r="O458">
            <v>1.38416381</v>
          </cell>
        </row>
        <row r="459">
          <cell r="C459">
            <v>13661</v>
          </cell>
          <cell r="D459">
            <v>0.20499999999999999</v>
          </cell>
          <cell r="E459">
            <v>0.418516</v>
          </cell>
          <cell r="F459">
            <v>0.74605699999999997</v>
          </cell>
          <cell r="G459">
            <v>0.96256399999999998</v>
          </cell>
          <cell r="H459">
            <v>1.128125</v>
          </cell>
          <cell r="I459">
            <v>1.2070000000000001</v>
          </cell>
          <cell r="J459">
            <v>1.266346</v>
          </cell>
          <cell r="K459">
            <v>3.9263142499999999</v>
          </cell>
          <cell r="L459">
            <v>4.0856549500000003</v>
          </cell>
          <cell r="M459">
            <v>4.1386919300000002</v>
          </cell>
          <cell r="N459">
            <v>4.2253127699999995</v>
          </cell>
          <cell r="O459">
            <v>4.2828945199999993</v>
          </cell>
        </row>
        <row r="460">
          <cell r="C460">
            <v>13701</v>
          </cell>
          <cell r="D460">
            <v>0.55800000000000005</v>
          </cell>
          <cell r="E460">
            <v>1.167505</v>
          </cell>
          <cell r="F460">
            <v>2.775509</v>
          </cell>
          <cell r="G460">
            <v>5.121785</v>
          </cell>
          <cell r="H460">
            <v>4.6710560000000001</v>
          </cell>
          <cell r="I460">
            <v>6.1769999999999996</v>
          </cell>
          <cell r="J460">
            <v>8.4451169999999998</v>
          </cell>
          <cell r="K460">
            <v>9.9871142599999985</v>
          </cell>
          <cell r="L460">
            <v>14.857077369999994</v>
          </cell>
          <cell r="M460">
            <v>17.003753659999997</v>
          </cell>
          <cell r="N460">
            <v>19.096054260000027</v>
          </cell>
          <cell r="O460">
            <v>20.777345409999992</v>
          </cell>
        </row>
        <row r="461">
          <cell r="C461">
            <v>13912</v>
          </cell>
          <cell r="D461">
            <v>0.10100000000000001</v>
          </cell>
          <cell r="E461">
            <v>0.16362299999999999</v>
          </cell>
          <cell r="F461">
            <v>0.26143899999999998</v>
          </cell>
          <cell r="G461">
            <v>0.73595100000000002</v>
          </cell>
          <cell r="H461">
            <v>1.3451689999999998</v>
          </cell>
          <cell r="I461">
            <v>1.7310000000000001</v>
          </cell>
          <cell r="J461">
            <v>2.1322950000000001</v>
          </cell>
          <cell r="K461">
            <v>2.3539443599999998</v>
          </cell>
          <cell r="L461">
            <v>2.7912737500000002</v>
          </cell>
          <cell r="M461">
            <v>3.0490876</v>
          </cell>
          <cell r="N461">
            <v>3.3082822599999999</v>
          </cell>
          <cell r="O461">
            <v>3.36362228</v>
          </cell>
        </row>
        <row r="462">
          <cell r="C462" t="str">
            <v>13989</v>
          </cell>
          <cell r="D462">
            <v>3.0000000000000001E-3</v>
          </cell>
          <cell r="E462">
            <v>1.6711E-2</v>
          </cell>
          <cell r="F462">
            <v>6.1827E-2</v>
          </cell>
          <cell r="G462">
            <v>0.11032399999999999</v>
          </cell>
          <cell r="H462">
            <v>0.19078899999999999</v>
          </cell>
          <cell r="I462">
            <v>2.7450000000000001</v>
          </cell>
          <cell r="J462">
            <v>3.5096639999999999</v>
          </cell>
          <cell r="K462">
            <v>8.586489150000002</v>
          </cell>
          <cell r="L462">
            <v>10.732941230000007</v>
          </cell>
          <cell r="M462">
            <v>12.860988250000002</v>
          </cell>
          <cell r="N462">
            <v>13.465402450000006</v>
          </cell>
          <cell r="O462">
            <v>14.783782649999997</v>
          </cell>
        </row>
        <row r="463">
          <cell r="C463" t="str">
            <v>14180</v>
          </cell>
          <cell r="D463">
            <v>4.0000000000000001E-3</v>
          </cell>
          <cell r="E463">
            <v>6.3139999999999993E-3</v>
          </cell>
          <cell r="F463">
            <v>1.7037999999999998E-2</v>
          </cell>
          <cell r="G463">
            <v>2.1972999999999999E-2</v>
          </cell>
          <cell r="H463">
            <v>2.5833999999999999E-2</v>
          </cell>
          <cell r="I463">
            <v>2.9000000000000001E-2</v>
          </cell>
          <cell r="J463">
            <v>4.9165E-2</v>
          </cell>
          <cell r="K463">
            <v>6.3483070000000003E-2</v>
          </cell>
          <cell r="L463">
            <v>0.10844586000000001</v>
          </cell>
          <cell r="M463">
            <v>0.23688057999999998</v>
          </cell>
          <cell r="N463">
            <v>0.29943744999999999</v>
          </cell>
          <cell r="O463">
            <v>0.38286689000000002</v>
          </cell>
        </row>
        <row r="464">
          <cell r="C464">
            <v>14482</v>
          </cell>
          <cell r="D464">
            <v>2E-3</v>
          </cell>
          <cell r="E464">
            <v>6.9969999999999997E-3</v>
          </cell>
          <cell r="F464">
            <v>7.4089999999999998E-3</v>
          </cell>
          <cell r="G464">
            <v>1.6954E-2</v>
          </cell>
          <cell r="H464">
            <v>3.0109E-2</v>
          </cell>
          <cell r="I464">
            <v>5.0999999999999997E-2</v>
          </cell>
          <cell r="J464">
            <v>6.1509999999999995E-2</v>
          </cell>
          <cell r="K464">
            <v>9.3180100000000002E-2</v>
          </cell>
          <cell r="L464">
            <v>0.33016890000000004</v>
          </cell>
          <cell r="M464">
            <v>0.49727156</v>
          </cell>
          <cell r="N464">
            <v>0.55169833999999995</v>
          </cell>
          <cell r="O464">
            <v>0.61359160000000001</v>
          </cell>
        </row>
        <row r="465">
          <cell r="C465">
            <v>14624</v>
          </cell>
          <cell r="D465">
            <v>2.1000000000000001E-2</v>
          </cell>
          <cell r="E465">
            <v>2.3317999999999998E-2</v>
          </cell>
          <cell r="F465">
            <v>2.8375999999999998E-2</v>
          </cell>
          <cell r="G465">
            <v>3.0386E-2</v>
          </cell>
          <cell r="H465">
            <v>3.7393999999999997E-2</v>
          </cell>
          <cell r="I465">
            <v>0.04</v>
          </cell>
          <cell r="J465">
            <v>4.0175999999999996E-2</v>
          </cell>
          <cell r="K465">
            <v>4.1829059999999994E-2</v>
          </cell>
          <cell r="L465">
            <v>4.2096149999999999E-2</v>
          </cell>
          <cell r="M465">
            <v>4.2301940000000003E-2</v>
          </cell>
          <cell r="N465">
            <v>4.3227790000000002E-2</v>
          </cell>
          <cell r="O465">
            <v>4.4435879999999997E-2</v>
          </cell>
        </row>
        <row r="466">
          <cell r="C466">
            <v>14626</v>
          </cell>
          <cell r="D466">
            <v>1.7000000000000001E-2</v>
          </cell>
          <cell r="E466">
            <v>2.0677999999999998E-2</v>
          </cell>
          <cell r="F466">
            <v>3.0124999999999999E-2</v>
          </cell>
          <cell r="G466">
            <v>3.5943999999999997E-2</v>
          </cell>
          <cell r="H466">
            <v>4.5328E-2</v>
          </cell>
          <cell r="I466">
            <v>4.7E-2</v>
          </cell>
          <cell r="J466">
            <v>4.7542000000000001E-2</v>
          </cell>
          <cell r="K466">
            <v>5.6200079999999999E-2</v>
          </cell>
          <cell r="L466">
            <v>5.7933839999999993E-2</v>
          </cell>
          <cell r="M466">
            <v>6.3608129999999999E-2</v>
          </cell>
          <cell r="N466">
            <v>6.4958109999999999E-2</v>
          </cell>
          <cell r="O466">
            <v>6.5313209999999997E-2</v>
          </cell>
        </row>
        <row r="467">
          <cell r="C467" t="str">
            <v>14633</v>
          </cell>
          <cell r="D467">
            <v>0.21199999999999999</v>
          </cell>
          <cell r="E467">
            <v>0.53626499999999999</v>
          </cell>
          <cell r="F467">
            <v>0.92633299999999996</v>
          </cell>
          <cell r="G467">
            <v>1.359891</v>
          </cell>
          <cell r="H467">
            <v>1.7316669999999998</v>
          </cell>
          <cell r="I467">
            <v>2.266</v>
          </cell>
          <cell r="J467">
            <v>2.7246609999999998</v>
          </cell>
          <cell r="K467">
            <v>2.93952971</v>
          </cell>
          <cell r="L467">
            <v>3.2159502400000002</v>
          </cell>
          <cell r="M467">
            <v>3.2565469500000002</v>
          </cell>
          <cell r="N467">
            <v>3.28024242</v>
          </cell>
          <cell r="O467">
            <v>3.3521393799999997</v>
          </cell>
        </row>
        <row r="468">
          <cell r="C468">
            <v>14706</v>
          </cell>
          <cell r="D468">
            <v>6.0000000000000001E-3</v>
          </cell>
          <cell r="E468">
            <v>1.3144999999999999E-2</v>
          </cell>
          <cell r="F468">
            <v>3.4387000000000001E-2</v>
          </cell>
          <cell r="G468">
            <v>0.25057799999999997</v>
          </cell>
          <cell r="H468">
            <v>0.47284199999999998</v>
          </cell>
          <cell r="I468">
            <v>0.65500000000000003</v>
          </cell>
          <cell r="J468">
            <v>0.82076299999999991</v>
          </cell>
          <cell r="K468">
            <v>0.93763326000000002</v>
          </cell>
          <cell r="L468">
            <v>1.30685096</v>
          </cell>
          <cell r="M468">
            <v>1.5104932499999999</v>
          </cell>
          <cell r="N468">
            <v>1.7992372299999999</v>
          </cell>
          <cell r="O468">
            <v>2.4185108199999998</v>
          </cell>
        </row>
        <row r="469">
          <cell r="C469">
            <v>14809</v>
          </cell>
          <cell r="D469">
            <v>1.7999999999999999E-2</v>
          </cell>
          <cell r="E469">
            <v>2.9172E-2</v>
          </cell>
          <cell r="F469">
            <v>0.10622899999999999</v>
          </cell>
          <cell r="G469">
            <v>0.13789499999999999</v>
          </cell>
          <cell r="H469">
            <v>0.210673</v>
          </cell>
          <cell r="I469">
            <v>0.254</v>
          </cell>
          <cell r="J469">
            <v>0.35262099999999996</v>
          </cell>
          <cell r="K469">
            <v>0.47691184999999997</v>
          </cell>
          <cell r="L469">
            <v>0.70419323999999994</v>
          </cell>
          <cell r="M469">
            <v>0.95081910000000003</v>
          </cell>
          <cell r="N469">
            <v>1.06875444</v>
          </cell>
          <cell r="O469">
            <v>1.1798023799999999</v>
          </cell>
        </row>
        <row r="470">
          <cell r="C470">
            <v>14894</v>
          </cell>
          <cell r="D470">
            <v>3.3820000000000001</v>
          </cell>
          <cell r="E470">
            <v>8.2053130000000003</v>
          </cell>
          <cell r="F470">
            <v>10.668602999999999</v>
          </cell>
          <cell r="G470">
            <v>13.742094999999999</v>
          </cell>
          <cell r="H470">
            <v>15.895021</v>
          </cell>
          <cell r="I470">
            <v>18.193999999999999</v>
          </cell>
          <cell r="J470">
            <v>20.029972999999998</v>
          </cell>
          <cell r="K470">
            <v>22.06235216</v>
          </cell>
          <cell r="L470">
            <v>25.156894430000005</v>
          </cell>
          <cell r="M470">
            <v>26.939927320000002</v>
          </cell>
          <cell r="N470">
            <v>28.627684890000005</v>
          </cell>
          <cell r="O470">
            <v>29.847610810000003</v>
          </cell>
        </row>
        <row r="471">
          <cell r="C471">
            <v>15256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>
            <v>15257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>
            <v>15514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C474" t="str">
            <v>15555</v>
          </cell>
          <cell r="D474">
            <v>0.02</v>
          </cell>
          <cell r="E474">
            <v>2.6297999999999998E-2</v>
          </cell>
          <cell r="F474">
            <v>3.0438E-2</v>
          </cell>
          <cell r="G474">
            <v>3.3673999999999996E-2</v>
          </cell>
          <cell r="H474">
            <v>4.0760999999999999E-2</v>
          </cell>
          <cell r="I474">
            <v>4.2000000000000003E-2</v>
          </cell>
          <cell r="J474">
            <v>4.2293999999999998E-2</v>
          </cell>
          <cell r="K474">
            <v>4.2514010000000005E-2</v>
          </cell>
          <cell r="L474">
            <v>4.2765820000000003E-2</v>
          </cell>
          <cell r="M474">
            <v>4.2959839999999999E-2</v>
          </cell>
          <cell r="N474">
            <v>4.3140930000000001E-2</v>
          </cell>
          <cell r="O474">
            <v>4.335435E-2</v>
          </cell>
        </row>
        <row r="475">
          <cell r="C475" t="str">
            <v>DLS-O</v>
          </cell>
          <cell r="D475">
            <v>0.28699999999999998</v>
          </cell>
          <cell r="E475">
            <v>1.1778690000000001</v>
          </cell>
          <cell r="F475">
            <v>3.3143759999999998</v>
          </cell>
          <cell r="G475">
            <v>3.8197809999999999</v>
          </cell>
          <cell r="H475">
            <v>4.897939</v>
          </cell>
          <cell r="I475">
            <v>5.72</v>
          </cell>
          <cell r="J475">
            <v>16.094497</v>
          </cell>
          <cell r="K475">
            <v>17.519788490000014</v>
          </cell>
          <cell r="L475">
            <v>19.950326010000026</v>
          </cell>
          <cell r="M475">
            <v>29.006789450000028</v>
          </cell>
          <cell r="N475">
            <v>30.059020469999997</v>
          </cell>
          <cell r="O475">
            <v>42.588904249999949</v>
          </cell>
        </row>
        <row r="476">
          <cell r="C476">
            <v>10522</v>
          </cell>
          <cell r="D476">
            <v>2E-3</v>
          </cell>
          <cell r="E476">
            <v>4.7209999999999995E-3</v>
          </cell>
          <cell r="F476">
            <v>1.3117999999999999E-2</v>
          </cell>
          <cell r="G476">
            <v>5.5959999999999996E-2</v>
          </cell>
          <cell r="H476">
            <v>0.112219</v>
          </cell>
          <cell r="I476">
            <v>0.16400000000000001</v>
          </cell>
          <cell r="J476">
            <v>0.200872</v>
          </cell>
          <cell r="K476">
            <v>0.4047579</v>
          </cell>
          <cell r="L476">
            <v>0.74996467</v>
          </cell>
          <cell r="M476">
            <v>0.89368612000000003</v>
          </cell>
          <cell r="N476">
            <v>0.98762461000000001</v>
          </cell>
          <cell r="O476">
            <v>1.0855509699999999</v>
          </cell>
        </row>
        <row r="477">
          <cell r="C477" t="str">
            <v>11669</v>
          </cell>
          <cell r="D477">
            <v>1.0649999999999999</v>
          </cell>
          <cell r="E477">
            <v>1.2770089999999998</v>
          </cell>
          <cell r="F477">
            <v>1.2805879999999998</v>
          </cell>
          <cell r="G477">
            <v>1.2874809999999999</v>
          </cell>
          <cell r="H477">
            <v>1.3735329999999999</v>
          </cell>
          <cell r="I477">
            <v>1.3779999999999999</v>
          </cell>
          <cell r="J477">
            <v>1.377505</v>
          </cell>
          <cell r="K477">
            <v>1.3775050600000001</v>
          </cell>
          <cell r="L477">
            <v>1.3840092500000001</v>
          </cell>
          <cell r="M477">
            <v>1.3844326100000002</v>
          </cell>
          <cell r="N477">
            <v>1.4124997099999999</v>
          </cell>
          <cell r="O477">
            <v>1.4537051299999999</v>
          </cell>
        </row>
        <row r="478">
          <cell r="C478" t="str">
            <v>11671</v>
          </cell>
        </row>
        <row r="479">
          <cell r="C479">
            <v>11801</v>
          </cell>
          <cell r="D479">
            <v>7.5999999999999998E-2</v>
          </cell>
          <cell r="E479">
            <v>0.61285199999999995</v>
          </cell>
          <cell r="F479">
            <v>1.1319699999999999</v>
          </cell>
          <cell r="G479">
            <v>1.2190449999999999</v>
          </cell>
          <cell r="H479">
            <v>1.2457499999999999</v>
          </cell>
          <cell r="I479">
            <v>1.754</v>
          </cell>
          <cell r="J479">
            <v>1.7598479999999999</v>
          </cell>
          <cell r="K479">
            <v>1.7599824099999999</v>
          </cell>
          <cell r="L479">
            <v>1.78484394</v>
          </cell>
          <cell r="M479">
            <v>1.9128906399999999</v>
          </cell>
          <cell r="N479">
            <v>1.9133979999999999</v>
          </cell>
          <cell r="O479">
            <v>1.9090458799999999</v>
          </cell>
        </row>
        <row r="480">
          <cell r="C480" t="str">
            <v>11841</v>
          </cell>
        </row>
        <row r="481">
          <cell r="C481">
            <v>11922</v>
          </cell>
          <cell r="D481">
            <v>0.68899999999999995</v>
          </cell>
          <cell r="E481">
            <v>1.4762059999999999</v>
          </cell>
          <cell r="F481">
            <v>4.2075870000000002</v>
          </cell>
          <cell r="G481">
            <v>4.6971219999999994</v>
          </cell>
          <cell r="H481">
            <v>5.7508609999999996</v>
          </cell>
          <cell r="I481">
            <v>7.423</v>
          </cell>
          <cell r="J481">
            <v>8.0283300000000004</v>
          </cell>
          <cell r="K481">
            <v>8.5139174500000045</v>
          </cell>
          <cell r="L481">
            <v>9.4971174700000063</v>
          </cell>
          <cell r="M481">
            <v>9.8148146100000009</v>
          </cell>
          <cell r="N481">
            <v>11.181869110000006</v>
          </cell>
          <cell r="O481">
            <v>11.111169170000005</v>
          </cell>
        </row>
        <row r="482">
          <cell r="C482" t="str">
            <v>12035</v>
          </cell>
        </row>
        <row r="483">
          <cell r="C483">
            <v>12165</v>
          </cell>
          <cell r="D483">
            <v>0</v>
          </cell>
          <cell r="E483">
            <v>0</v>
          </cell>
          <cell r="F483">
            <v>1.1E-5</v>
          </cell>
          <cell r="G483">
            <v>2.1999999999999999E-5</v>
          </cell>
          <cell r="H483">
            <v>3.2999999999999996E-5</v>
          </cell>
          <cell r="I483">
            <v>0</v>
          </cell>
          <cell r="J483">
            <v>5.3999999999999998E-5</v>
          </cell>
          <cell r="K483">
            <v>6.2960000000000007E-5</v>
          </cell>
          <cell r="L483">
            <v>2.8377470000000002E-2</v>
          </cell>
          <cell r="M483">
            <v>0.12298128</v>
          </cell>
          <cell r="N483">
            <v>0.16943759</v>
          </cell>
          <cell r="O483">
            <v>0.21266654000000002</v>
          </cell>
        </row>
        <row r="484">
          <cell r="C484">
            <v>12690</v>
          </cell>
          <cell r="D484">
            <v>0.92700000000000005</v>
          </cell>
          <cell r="E484">
            <v>5.8281849999999995</v>
          </cell>
          <cell r="F484">
            <v>9.7989569999999997</v>
          </cell>
          <cell r="G484">
            <v>11.097719999999999</v>
          </cell>
          <cell r="H484">
            <v>13.943716999999999</v>
          </cell>
          <cell r="I484">
            <v>15.48</v>
          </cell>
          <cell r="J484">
            <v>15.395477</v>
          </cell>
          <cell r="K484">
            <v>15.862957780000009</v>
          </cell>
          <cell r="L484">
            <v>17.176702720000002</v>
          </cell>
          <cell r="M484">
            <v>17.548883439999994</v>
          </cell>
          <cell r="N484">
            <v>18.001178070000009</v>
          </cell>
          <cell r="O484">
            <v>19.428416010000007</v>
          </cell>
        </row>
        <row r="485">
          <cell r="C485" t="str">
            <v>12723</v>
          </cell>
        </row>
        <row r="486">
          <cell r="C486">
            <v>12833</v>
          </cell>
          <cell r="D486">
            <v>6.0000000000000001E-3</v>
          </cell>
          <cell r="E486">
            <v>8.5170000000000003E-3</v>
          </cell>
          <cell r="F486">
            <v>1.0886999999999999E-2</v>
          </cell>
          <cell r="G486">
            <v>1.2631E-2</v>
          </cell>
          <cell r="H486">
            <v>1.4809999999999999E-2</v>
          </cell>
          <cell r="I486">
            <v>1.6E-2</v>
          </cell>
          <cell r="J486">
            <v>1.7819999999999999E-2</v>
          </cell>
          <cell r="K486">
            <v>1.9008790000000001E-2</v>
          </cell>
          <cell r="L486">
            <v>2.486354E-2</v>
          </cell>
          <cell r="M486">
            <v>2.55914E-2</v>
          </cell>
          <cell r="N486">
            <v>2.8704509999999999E-2</v>
          </cell>
          <cell r="O486">
            <v>3.088788E-2</v>
          </cell>
        </row>
        <row r="487">
          <cell r="C487" t="str">
            <v>13144</v>
          </cell>
        </row>
        <row r="488">
          <cell r="C488">
            <v>13214</v>
          </cell>
          <cell r="D488">
            <v>0</v>
          </cell>
          <cell r="E488">
            <v>4.5829999999999994E-3</v>
          </cell>
          <cell r="F488">
            <v>2.3802E-2</v>
          </cell>
          <cell r="G488">
            <v>0.23488599999999998</v>
          </cell>
          <cell r="H488">
            <v>0.67110199999999998</v>
          </cell>
          <cell r="I488">
            <v>1.157</v>
          </cell>
          <cell r="J488">
            <v>2.3861919999999999</v>
          </cell>
          <cell r="K488">
            <v>3.4575522200000002</v>
          </cell>
          <cell r="L488">
            <v>4.2383144900000005</v>
          </cell>
          <cell r="M488">
            <v>5.0209724199999997</v>
          </cell>
          <cell r="N488">
            <v>6.07119608</v>
          </cell>
          <cell r="O488">
            <v>7.0698267699999979</v>
          </cell>
        </row>
        <row r="489">
          <cell r="C489" t="str">
            <v>13263</v>
          </cell>
          <cell r="D489">
            <v>0</v>
          </cell>
          <cell r="E489">
            <v>6.4399999999999993E-4</v>
          </cell>
          <cell r="F489">
            <v>5.6649999999999999E-3</v>
          </cell>
          <cell r="G489">
            <v>1.2466999999999999E-2</v>
          </cell>
          <cell r="H489">
            <v>1.6760000000000001E-2</v>
          </cell>
          <cell r="I489">
            <v>2.1999999999999999E-2</v>
          </cell>
          <cell r="J489">
            <v>2.4194E-2</v>
          </cell>
          <cell r="K489">
            <v>3.5093480000000003E-2</v>
          </cell>
          <cell r="L489">
            <v>6.0501589999999994E-2</v>
          </cell>
          <cell r="M489">
            <v>9.4790579999999999E-2</v>
          </cell>
          <cell r="N489">
            <v>0.37188621999999999</v>
          </cell>
          <cell r="O489">
            <v>0.39696752000000002</v>
          </cell>
        </row>
        <row r="490">
          <cell r="C490" t="str">
            <v>13272</v>
          </cell>
          <cell r="D490">
            <v>1.7000000000000001E-2</v>
          </cell>
          <cell r="E490">
            <v>4.0156999999999998E-2</v>
          </cell>
          <cell r="F490">
            <v>6.3805000000000001E-2</v>
          </cell>
          <cell r="G490">
            <v>0.10111099999999999</v>
          </cell>
          <cell r="H490">
            <v>0.12636</v>
          </cell>
          <cell r="I490">
            <v>0.13800000000000001</v>
          </cell>
          <cell r="J490">
            <v>0.147006</v>
          </cell>
          <cell r="K490">
            <v>0.15271610999999999</v>
          </cell>
          <cell r="L490">
            <v>0.17445542999999999</v>
          </cell>
          <cell r="M490">
            <v>0.17689197000000001</v>
          </cell>
          <cell r="N490">
            <v>0.18621001999999998</v>
          </cell>
          <cell r="O490">
            <v>0.19483222</v>
          </cell>
        </row>
        <row r="491">
          <cell r="C491" t="str">
            <v>13280</v>
          </cell>
        </row>
        <row r="492">
          <cell r="C492">
            <v>13322</v>
          </cell>
          <cell r="D492">
            <v>6.0000000000000001E-3</v>
          </cell>
          <cell r="E492">
            <v>6.5680000000000001E-3</v>
          </cell>
          <cell r="F492">
            <v>8.4749999999999999E-3</v>
          </cell>
          <cell r="G492">
            <v>8.650999999999999E-3</v>
          </cell>
          <cell r="H492">
            <v>9.3289999999999988E-3</v>
          </cell>
          <cell r="I492">
            <v>1.6E-2</v>
          </cell>
          <cell r="J492">
            <v>1.8598E-2</v>
          </cell>
          <cell r="K492">
            <v>2.053518E-2</v>
          </cell>
          <cell r="L492">
            <v>5.2814269999999996E-2</v>
          </cell>
          <cell r="M492">
            <v>6.0074000000000002E-2</v>
          </cell>
          <cell r="N492">
            <v>0.48910946</v>
          </cell>
          <cell r="O492">
            <v>0.91923648000000002</v>
          </cell>
        </row>
        <row r="493">
          <cell r="C493">
            <v>13339</v>
          </cell>
          <cell r="D493">
            <v>2E-3</v>
          </cell>
          <cell r="E493">
            <v>2.3419999999999999E-3</v>
          </cell>
          <cell r="F493">
            <v>4.6389999999999999E-3</v>
          </cell>
          <cell r="G493">
            <v>3.7239999999999999E-3</v>
          </cell>
          <cell r="H493">
            <v>4.7609999999999996E-3</v>
          </cell>
          <cell r="I493">
            <v>8.9999999999999993E-3</v>
          </cell>
          <cell r="J493">
            <v>1.1906E-2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C494">
            <v>13341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1.2096839999999999E-2</v>
          </cell>
          <cell r="L494">
            <v>1.3511809999999999E-2</v>
          </cell>
          <cell r="M494">
            <v>1.3518850000000001E-2</v>
          </cell>
          <cell r="N494">
            <v>1.3846260000000001E-2</v>
          </cell>
          <cell r="O494">
            <v>1.426145E-2</v>
          </cell>
        </row>
        <row r="495">
          <cell r="C495" t="str">
            <v>13343</v>
          </cell>
          <cell r="D495">
            <v>0.29099999999999998</v>
          </cell>
          <cell r="E495">
            <v>1.2666739999999999</v>
          </cell>
          <cell r="F495">
            <v>1.534084</v>
          </cell>
          <cell r="G495">
            <v>1.8989859999999998</v>
          </cell>
          <cell r="H495">
            <v>2.8082819999999997</v>
          </cell>
          <cell r="I495">
            <v>4.4829999999999997</v>
          </cell>
          <cell r="J495">
            <v>6.95031</v>
          </cell>
          <cell r="K495">
            <v>8.2818989700000003</v>
          </cell>
          <cell r="L495">
            <v>9.9759838199999979</v>
          </cell>
          <cell r="M495">
            <v>12.23657367</v>
          </cell>
          <cell r="N495">
            <v>14.703510410000002</v>
          </cell>
          <cell r="O495">
            <v>16.742350869999992</v>
          </cell>
        </row>
        <row r="496">
          <cell r="C496">
            <v>13397</v>
          </cell>
          <cell r="D496">
            <v>8.9999999999999993E-3</v>
          </cell>
          <cell r="E496">
            <v>1.2003999999999999E-2</v>
          </cell>
          <cell r="F496">
            <v>1.3229999999999999E-2</v>
          </cell>
          <cell r="G496">
            <v>1.7027999999999998E-2</v>
          </cell>
          <cell r="H496">
            <v>2.3153999999999997E-2</v>
          </cell>
          <cell r="I496">
            <v>2.7E-2</v>
          </cell>
          <cell r="J496">
            <v>2.7644999999999999E-2</v>
          </cell>
          <cell r="K496">
            <v>2.7964019999999999E-2</v>
          </cell>
          <cell r="L496">
            <v>3.437871E-2</v>
          </cell>
          <cell r="M496">
            <v>3.4554429999999997E-2</v>
          </cell>
          <cell r="N496">
            <v>3.4892819999999998E-2</v>
          </cell>
          <cell r="O496">
            <v>3.8467029999999999E-2</v>
          </cell>
        </row>
        <row r="497">
          <cell r="C497">
            <v>13424</v>
          </cell>
          <cell r="D497">
            <v>3.0000000000000001E-3</v>
          </cell>
          <cell r="E497">
            <v>3.6339999999999996E-3</v>
          </cell>
          <cell r="F497">
            <v>4.5139999999999998E-3</v>
          </cell>
          <cell r="G497">
            <v>4.5439999999999994E-3</v>
          </cell>
          <cell r="H497">
            <v>5.0869999999999995E-3</v>
          </cell>
          <cell r="I497">
            <v>5.0000000000000001E-3</v>
          </cell>
          <cell r="J497">
            <v>5.1529999999999996E-3</v>
          </cell>
          <cell r="K497">
            <v>5.1794900000000001E-3</v>
          </cell>
          <cell r="L497">
            <v>5.20945E-3</v>
          </cell>
          <cell r="M497">
            <v>5.23253E-3</v>
          </cell>
          <cell r="N497">
            <v>5.2540699999999996E-3</v>
          </cell>
          <cell r="O497">
            <v>5.2794599999999997E-3</v>
          </cell>
        </row>
        <row r="498">
          <cell r="C498">
            <v>13445</v>
          </cell>
          <cell r="D498">
            <v>1.4E-2</v>
          </cell>
          <cell r="E498">
            <v>1.9460999999999999E-2</v>
          </cell>
          <cell r="F498">
            <v>9.5401E-2</v>
          </cell>
          <cell r="G498">
            <v>0.10868899999999999</v>
          </cell>
          <cell r="H498">
            <v>-5.3281999999999996E-2</v>
          </cell>
          <cell r="I498">
            <v>0.875</v>
          </cell>
          <cell r="J498">
            <v>0.85889599999999999</v>
          </cell>
          <cell r="K498">
            <v>0.92059694999999997</v>
          </cell>
          <cell r="L498">
            <v>1.0575733999999999</v>
          </cell>
          <cell r="M498">
            <v>2.41310709</v>
          </cell>
          <cell r="N498">
            <v>2.6054053399999999</v>
          </cell>
          <cell r="O498">
            <v>2.9121830899999996</v>
          </cell>
        </row>
        <row r="499">
          <cell r="C499">
            <v>13446</v>
          </cell>
          <cell r="D499">
            <v>0</v>
          </cell>
          <cell r="E499">
            <v>0</v>
          </cell>
          <cell r="F499">
            <v>1.6099999999999998E-4</v>
          </cell>
          <cell r="G499">
            <v>3.2199999999999997E-4</v>
          </cell>
          <cell r="H499">
            <v>4.8299999999999998E-4</v>
          </cell>
          <cell r="I499">
            <v>1E-3</v>
          </cell>
          <cell r="J499">
            <v>8.0399999999999992E-4</v>
          </cell>
          <cell r="K499">
            <v>9.3139000000000004E-4</v>
          </cell>
          <cell r="L499">
            <v>1.0765799999999999E-3</v>
          </cell>
          <cell r="M499">
            <v>1.0765799999999999E-3</v>
          </cell>
          <cell r="N499">
            <v>1.2928599999999998E-3</v>
          </cell>
          <cell r="O499">
            <v>1.41592E-3</v>
          </cell>
        </row>
        <row r="500">
          <cell r="C500">
            <v>13469</v>
          </cell>
          <cell r="D500">
            <v>0.40300000000000002</v>
          </cell>
          <cell r="E500">
            <v>0.71598200000000001</v>
          </cell>
          <cell r="F500">
            <v>0.812944</v>
          </cell>
          <cell r="G500">
            <v>0.92302699999999993</v>
          </cell>
          <cell r="H500">
            <v>1.058338</v>
          </cell>
          <cell r="I500">
            <v>1.103</v>
          </cell>
          <cell r="J500">
            <v>1.1565570000000001</v>
          </cell>
          <cell r="K500">
            <v>0.75844095999999994</v>
          </cell>
          <cell r="L500">
            <v>0.91113971999999999</v>
          </cell>
          <cell r="M500">
            <v>1.00377432</v>
          </cell>
          <cell r="N500">
            <v>1.04677921</v>
          </cell>
          <cell r="O500">
            <v>1.1025228999999999</v>
          </cell>
        </row>
        <row r="501">
          <cell r="C501" t="str">
            <v>13519</v>
          </cell>
          <cell r="D501">
            <v>1.6E-2</v>
          </cell>
          <cell r="E501">
            <v>0.101564</v>
          </cell>
          <cell r="F501">
            <v>0.175235</v>
          </cell>
          <cell r="G501">
            <v>5.0884089999999995</v>
          </cell>
          <cell r="H501">
            <v>5.2016260000000001</v>
          </cell>
          <cell r="I501">
            <v>5.4870000000000001</v>
          </cell>
          <cell r="J501">
            <v>5.7396500000000001</v>
          </cell>
          <cell r="K501">
            <v>5.9575094599999989</v>
          </cell>
          <cell r="L501">
            <v>6.5118670500000002</v>
          </cell>
          <cell r="M501">
            <v>6.8009433799999988</v>
          </cell>
          <cell r="N501">
            <v>7.1689333999999993</v>
          </cell>
          <cell r="O501">
            <v>7.5557332799999992</v>
          </cell>
        </row>
        <row r="502">
          <cell r="C502" t="str">
            <v>13530</v>
          </cell>
        </row>
        <row r="503">
          <cell r="C503" t="str">
            <v>13532</v>
          </cell>
        </row>
        <row r="504">
          <cell r="C504" t="str">
            <v>13648</v>
          </cell>
          <cell r="D504">
            <v>2E-3</v>
          </cell>
          <cell r="E504">
            <v>2.3189999999999999E-3</v>
          </cell>
          <cell r="F504">
            <v>3.6319999999999998E-3</v>
          </cell>
          <cell r="G504">
            <v>5.6080000000000001E-3</v>
          </cell>
          <cell r="H504">
            <v>9.6080000000000002E-3</v>
          </cell>
          <cell r="I504">
            <v>0.01</v>
          </cell>
          <cell r="J504">
            <v>2.6287999999999999E-2</v>
          </cell>
          <cell r="K504">
            <v>2.670939E-2</v>
          </cell>
          <cell r="L504">
            <v>2.816312E-2</v>
          </cell>
          <cell r="M504">
            <v>2.8537730000000001E-2</v>
          </cell>
          <cell r="N504">
            <v>2.9998150000000001E-2</v>
          </cell>
          <cell r="O504">
            <v>4.1483309999999995E-2</v>
          </cell>
        </row>
        <row r="505">
          <cell r="C505" t="str">
            <v>13657</v>
          </cell>
        </row>
        <row r="506">
          <cell r="C506" t="str">
            <v>13831</v>
          </cell>
          <cell r="D506">
            <v>1.2999999999999999E-2</v>
          </cell>
          <cell r="E506">
            <v>1.6600999999999998E-2</v>
          </cell>
          <cell r="F506">
            <v>1.6924999999999999E-2</v>
          </cell>
          <cell r="G506">
            <v>1.9781999999999998E-2</v>
          </cell>
          <cell r="H506">
            <v>4.2221999999999996E-2</v>
          </cell>
          <cell r="I506">
            <v>5.6000000000000001E-2</v>
          </cell>
          <cell r="J506">
            <v>0.34564299999999998</v>
          </cell>
          <cell r="K506">
            <v>0.57847822999999998</v>
          </cell>
          <cell r="L506">
            <v>1.1712228</v>
          </cell>
          <cell r="M506">
            <v>6.4175917400000024</v>
          </cell>
          <cell r="N506">
            <v>6.9798542999999995</v>
          </cell>
          <cell r="O506">
            <v>7.4108031099999998</v>
          </cell>
        </row>
        <row r="507">
          <cell r="C507" t="str">
            <v>13941</v>
          </cell>
          <cell r="D507">
            <v>0.47199999999999998</v>
          </cell>
          <cell r="E507">
            <v>0.54522899999999996</v>
          </cell>
          <cell r="F507">
            <v>0.80345199999999994</v>
          </cell>
          <cell r="G507">
            <v>0.94194</v>
          </cell>
          <cell r="H507">
            <v>1.847942</v>
          </cell>
          <cell r="I507">
            <v>1.792</v>
          </cell>
          <cell r="J507">
            <v>2.2851909999999998</v>
          </cell>
          <cell r="K507">
            <v>2.5018868400000001</v>
          </cell>
          <cell r="L507">
            <v>2.8657246400000003</v>
          </cell>
          <cell r="M507">
            <v>3.02436755</v>
          </cell>
          <cell r="N507">
            <v>3.1337965299999997</v>
          </cell>
          <cell r="O507">
            <v>4.5496679699999998</v>
          </cell>
        </row>
        <row r="508">
          <cell r="C508" t="str">
            <v>13943</v>
          </cell>
          <cell r="D508">
            <v>6.0000000000000001E-3</v>
          </cell>
          <cell r="E508">
            <v>3.4655999999999999E-2</v>
          </cell>
          <cell r="F508">
            <v>7.6242999999999991E-2</v>
          </cell>
          <cell r="G508">
            <v>0.78350900000000001</v>
          </cell>
          <cell r="H508">
            <v>0.90077999999999991</v>
          </cell>
          <cell r="I508">
            <v>1.016</v>
          </cell>
          <cell r="J508">
            <v>1.188431</v>
          </cell>
          <cell r="K508">
            <v>1.4642303400000001</v>
          </cell>
          <cell r="L508">
            <v>1.7502621599999999</v>
          </cell>
          <cell r="M508">
            <v>2.24885</v>
          </cell>
          <cell r="N508">
            <v>2.8675066299999998</v>
          </cell>
          <cell r="O508">
            <v>3.2425353700000001</v>
          </cell>
        </row>
        <row r="509">
          <cell r="C509" t="str">
            <v>14017</v>
          </cell>
        </row>
        <row r="510">
          <cell r="C510" t="str">
            <v>14020</v>
          </cell>
        </row>
        <row r="511">
          <cell r="C511" t="str">
            <v>14045</v>
          </cell>
          <cell r="D511">
            <v>7.0000000000000001E-3</v>
          </cell>
          <cell r="E511">
            <v>2.1717999999999998E-2</v>
          </cell>
          <cell r="F511">
            <v>2.6712999999999997E-2</v>
          </cell>
          <cell r="G511">
            <v>3.2902000000000001E-2</v>
          </cell>
          <cell r="H511">
            <v>4.7005999999999999E-2</v>
          </cell>
          <cell r="I511">
            <v>5.6000000000000001E-2</v>
          </cell>
          <cell r="J511">
            <v>0.78952</v>
          </cell>
          <cell r="K511">
            <v>0.89696766999999999</v>
          </cell>
          <cell r="L511">
            <v>0.99985282999999991</v>
          </cell>
          <cell r="M511">
            <v>1.1841577599999999</v>
          </cell>
          <cell r="N511">
            <v>1.25513827</v>
          </cell>
          <cell r="O511">
            <v>1.3925725200000001</v>
          </cell>
        </row>
        <row r="512">
          <cell r="C512">
            <v>14094</v>
          </cell>
          <cell r="D512">
            <v>0.28100000000000003</v>
          </cell>
          <cell r="E512">
            <v>0.33303499999999997</v>
          </cell>
          <cell r="F512">
            <v>0.96194899999999994</v>
          </cell>
          <cell r="G512">
            <v>1.175656</v>
          </cell>
          <cell r="H512">
            <v>1.1098759999999999</v>
          </cell>
          <cell r="I512">
            <v>1.121</v>
          </cell>
          <cell r="J512">
            <v>0.82470100000000002</v>
          </cell>
          <cell r="K512">
            <v>0.84227041000000002</v>
          </cell>
          <cell r="L512">
            <v>0.91660246000000001</v>
          </cell>
          <cell r="M512">
            <v>0.86205096999999997</v>
          </cell>
          <cell r="N512">
            <v>0.87041895999999996</v>
          </cell>
          <cell r="O512">
            <v>-0.19535201999999999</v>
          </cell>
        </row>
        <row r="513">
          <cell r="C513">
            <v>14129</v>
          </cell>
          <cell r="D513">
            <v>0.67900000000000005</v>
          </cell>
          <cell r="E513">
            <v>1.6244019999999999</v>
          </cell>
          <cell r="F513">
            <v>2.8585149999999997</v>
          </cell>
          <cell r="G513">
            <v>3.6630509999999998</v>
          </cell>
          <cell r="H513">
            <v>4.2902110000000002</v>
          </cell>
          <cell r="I513">
            <v>5.2789999999999999</v>
          </cell>
          <cell r="J513">
            <v>5.5824679999999995</v>
          </cell>
          <cell r="K513">
            <v>5.8330813599999995</v>
          </cell>
          <cell r="L513">
            <v>6.3761386699999987</v>
          </cell>
          <cell r="M513">
            <v>6.5599735599999978</v>
          </cell>
          <cell r="N513">
            <v>6.7804268999999975</v>
          </cell>
          <cell r="O513">
            <v>6.8202008299999992</v>
          </cell>
        </row>
        <row r="514">
          <cell r="C514">
            <v>14197</v>
          </cell>
          <cell r="D514">
            <v>0</v>
          </cell>
        </row>
        <row r="515">
          <cell r="C515">
            <v>14221</v>
          </cell>
          <cell r="D515">
            <v>0</v>
          </cell>
          <cell r="E515">
            <v>6.5529999999999998E-3</v>
          </cell>
          <cell r="F515">
            <v>6.9129999999999999E-3</v>
          </cell>
          <cell r="G515">
            <v>2.0746000000000001E-2</v>
          </cell>
          <cell r="H515">
            <v>6.3381999999999994E-2</v>
          </cell>
          <cell r="I515">
            <v>0.14299999999999999</v>
          </cell>
          <cell r="J515">
            <v>0.185361</v>
          </cell>
          <cell r="K515">
            <v>0.23003787000000001</v>
          </cell>
          <cell r="L515">
            <v>0.28303200000000001</v>
          </cell>
          <cell r="M515">
            <v>0.38358995000000001</v>
          </cell>
          <cell r="N515">
            <v>0.47417289000000001</v>
          </cell>
          <cell r="O515">
            <v>0.64181218999999989</v>
          </cell>
        </row>
        <row r="516">
          <cell r="C516">
            <v>14278</v>
          </cell>
          <cell r="D516">
            <v>8.0000000000000002E-3</v>
          </cell>
          <cell r="E516">
            <v>1.3840999999999999E-2</v>
          </cell>
          <cell r="F516">
            <v>2.4263999999999997E-2</v>
          </cell>
          <cell r="G516">
            <v>2.4732999999999998E-2</v>
          </cell>
          <cell r="H516">
            <v>2.8014999999999998E-2</v>
          </cell>
          <cell r="I516">
            <v>4.9000000000000002E-2</v>
          </cell>
          <cell r="J516">
            <v>5.6044999999999998E-2</v>
          </cell>
          <cell r="K516">
            <v>5.7351279999999998E-2</v>
          </cell>
          <cell r="L516">
            <v>6.2564010000000003E-2</v>
          </cell>
          <cell r="M516">
            <v>6.3728939999999998E-2</v>
          </cell>
          <cell r="N516">
            <v>6.4816189999999996E-2</v>
          </cell>
          <cell r="O516">
            <v>6.6390470000000007E-2</v>
          </cell>
        </row>
        <row r="517">
          <cell r="C517" t="str">
            <v>14468</v>
          </cell>
          <cell r="D517">
            <v>1E-3</v>
          </cell>
          <cell r="E517">
            <v>9.9169999999999987E-3</v>
          </cell>
          <cell r="F517">
            <v>2.4507999999999999E-2</v>
          </cell>
          <cell r="G517">
            <v>4.2682999999999999E-2</v>
          </cell>
          <cell r="H517">
            <v>5.5551999999999997E-2</v>
          </cell>
          <cell r="I517">
            <v>5.8999999999999997E-2</v>
          </cell>
          <cell r="J517">
            <v>6.5820000000000004E-2</v>
          </cell>
          <cell r="K517">
            <v>9.4104679999999996E-2</v>
          </cell>
          <cell r="L517">
            <v>0.83632106000000006</v>
          </cell>
          <cell r="M517">
            <v>1.54854376</v>
          </cell>
          <cell r="N517">
            <v>1.6145309999999999</v>
          </cell>
          <cell r="O517">
            <v>1.64219359</v>
          </cell>
        </row>
        <row r="518">
          <cell r="C518" t="str">
            <v>14473</v>
          </cell>
        </row>
        <row r="519">
          <cell r="C519">
            <v>14517</v>
          </cell>
          <cell r="D519">
            <v>0.124</v>
          </cell>
          <cell r="E519">
            <v>0.20600499999999999</v>
          </cell>
          <cell r="F519">
            <v>0.24171999999999999</v>
          </cell>
          <cell r="G519">
            <v>0.56090099999999998</v>
          </cell>
          <cell r="H519">
            <v>0.67575299999999994</v>
          </cell>
          <cell r="I519">
            <v>0.84599999999999997</v>
          </cell>
          <cell r="J519">
            <v>0.91132099999999994</v>
          </cell>
          <cell r="K519">
            <v>0.93682310999999996</v>
          </cell>
          <cell r="L519">
            <v>1.0038864999999999</v>
          </cell>
          <cell r="M519">
            <v>0.80166888000000003</v>
          </cell>
          <cell r="N519">
            <v>0.82470498999999997</v>
          </cell>
          <cell r="O519">
            <v>0.84148299999999998</v>
          </cell>
        </row>
        <row r="520">
          <cell r="C520">
            <v>14667</v>
          </cell>
          <cell r="D520">
            <v>4.0000000000000001E-3</v>
          </cell>
          <cell r="E520">
            <v>1.1099999999999999E-2</v>
          </cell>
          <cell r="F520">
            <v>1.2067999999999999E-2</v>
          </cell>
          <cell r="G520">
            <v>1.4863999999999999E-2</v>
          </cell>
          <cell r="H520">
            <v>1.9518000000000001E-2</v>
          </cell>
          <cell r="I520">
            <v>2.7E-2</v>
          </cell>
          <cell r="J520">
            <v>3.2572999999999998E-2</v>
          </cell>
          <cell r="K520">
            <v>3.8540199999999997E-2</v>
          </cell>
          <cell r="L520">
            <v>5.6315160000000003E-2</v>
          </cell>
          <cell r="M520">
            <v>6.1165949999999997E-2</v>
          </cell>
          <cell r="N520">
            <v>6.3131629999999994E-2</v>
          </cell>
          <cell r="O520">
            <v>6.5274570000000004E-2</v>
          </cell>
        </row>
        <row r="521">
          <cell r="C521">
            <v>14675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C522">
            <v>14677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C523">
            <v>14832</v>
          </cell>
          <cell r="D523">
            <v>1E-3</v>
          </cell>
          <cell r="E523">
            <v>2.519E-3</v>
          </cell>
          <cell r="F523">
            <v>1.3713999999999999E-2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C524">
            <v>15002</v>
          </cell>
          <cell r="D524">
            <v>0</v>
          </cell>
          <cell r="E524">
            <v>1.7E-5</v>
          </cell>
          <cell r="F524">
            <v>2.4999999999999998E-5</v>
          </cell>
          <cell r="G524">
            <v>2.983E-3</v>
          </cell>
          <cell r="H524">
            <v>3.9199999999999999E-3</v>
          </cell>
          <cell r="I524">
            <v>5.0000000000000001E-3</v>
          </cell>
          <cell r="J524">
            <v>1.1696999999999999E-2</v>
          </cell>
          <cell r="K524">
            <v>1.364394E-2</v>
          </cell>
          <cell r="L524">
            <v>2.0184839999999999E-2</v>
          </cell>
          <cell r="M524">
            <v>5.4570420000000001E-2</v>
          </cell>
          <cell r="N524">
            <v>6.4688579999999996E-2</v>
          </cell>
          <cell r="O524">
            <v>7.745877000000001E-2</v>
          </cell>
        </row>
        <row r="525">
          <cell r="C525" t="str">
            <v>RRLS-O</v>
          </cell>
          <cell r="D525">
            <v>3.1779999999999999</v>
          </cell>
          <cell r="E525">
            <v>2.4833259999999999</v>
          </cell>
          <cell r="F525">
            <v>3.784195</v>
          </cell>
          <cell r="G525">
            <v>5.2371349999999994</v>
          </cell>
          <cell r="H525">
            <v>5.8926669999999994</v>
          </cell>
          <cell r="I525">
            <v>8.3800000000000008</v>
          </cell>
          <cell r="J525">
            <v>9.5363729999999993</v>
          </cell>
          <cell r="K525">
            <v>10.236552159999976</v>
          </cell>
          <cell r="L525">
            <v>11.983881840000008</v>
          </cell>
          <cell r="M525">
            <v>13.091812329999978</v>
          </cell>
          <cell r="N525">
            <v>14.767777749999976</v>
          </cell>
          <cell r="O525">
            <v>16.463970289999967</v>
          </cell>
        </row>
        <row r="526">
          <cell r="C526" t="str">
            <v>12043</v>
          </cell>
          <cell r="D526">
            <v>0.128</v>
          </cell>
          <cell r="E526">
            <v>0.257158</v>
          </cell>
          <cell r="F526">
            <v>0.47713699999999998</v>
          </cell>
          <cell r="G526">
            <v>1.058597</v>
          </cell>
          <cell r="H526">
            <v>1.9440149999999998</v>
          </cell>
          <cell r="I526">
            <v>2.153</v>
          </cell>
          <cell r="J526">
            <v>2.8659919999999999</v>
          </cell>
          <cell r="K526">
            <v>3.1403634500000002</v>
          </cell>
          <cell r="L526">
            <v>3.75649188</v>
          </cell>
          <cell r="M526">
            <v>4.2034255300000005</v>
          </cell>
          <cell r="N526">
            <v>4.5875709900000006</v>
          </cell>
          <cell r="O526">
            <v>4.7831531700000003</v>
          </cell>
        </row>
        <row r="527">
          <cell r="C527" t="str">
            <v>12555</v>
          </cell>
        </row>
        <row r="528">
          <cell r="C528" t="str">
            <v>12627</v>
          </cell>
        </row>
        <row r="529">
          <cell r="C529" t="str">
            <v>13347</v>
          </cell>
        </row>
        <row r="530">
          <cell r="C530" t="str">
            <v>13587</v>
          </cell>
          <cell r="D530">
            <v>0.01</v>
          </cell>
          <cell r="E530">
            <v>3.0540999999999999E-2</v>
          </cell>
          <cell r="F530">
            <v>4.4920999999999996E-2</v>
          </cell>
          <cell r="G530">
            <v>6.6539000000000001E-2</v>
          </cell>
          <cell r="H530">
            <v>0.10654699999999999</v>
          </cell>
          <cell r="I530">
            <v>0.123</v>
          </cell>
          <cell r="J530">
            <v>0.21005799999999999</v>
          </cell>
          <cell r="K530">
            <v>0.25320227000000001</v>
          </cell>
          <cell r="L530">
            <v>0.34228764</v>
          </cell>
          <cell r="M530">
            <v>0.35236706000000001</v>
          </cell>
          <cell r="N530">
            <v>0.36617192999999998</v>
          </cell>
          <cell r="O530">
            <v>0.40802556000000001</v>
          </cell>
        </row>
        <row r="531">
          <cell r="C531" t="str">
            <v>13894</v>
          </cell>
        </row>
        <row r="532">
          <cell r="C532">
            <v>14165</v>
          </cell>
          <cell r="D532">
            <v>0.26200000000000001</v>
          </cell>
          <cell r="E532">
            <v>0.52556199999999997</v>
          </cell>
          <cell r="F532">
            <v>1.015042</v>
          </cell>
          <cell r="G532">
            <v>1.4205349999999999</v>
          </cell>
          <cell r="H532">
            <v>1.8286119999999999</v>
          </cell>
          <cell r="I532">
            <v>2.278</v>
          </cell>
          <cell r="J532">
            <v>2.5679509999999999</v>
          </cell>
          <cell r="K532">
            <v>2.8673877200000004</v>
          </cell>
          <cell r="L532">
            <v>3.4417719099999999</v>
          </cell>
          <cell r="M532">
            <v>3.5892404099999999</v>
          </cell>
          <cell r="N532">
            <v>3.5987411000000002</v>
          </cell>
          <cell r="O532">
            <v>3.6553079900000003</v>
          </cell>
        </row>
        <row r="533">
          <cell r="C533">
            <v>14190</v>
          </cell>
          <cell r="D533">
            <v>0.31900000000000001</v>
          </cell>
          <cell r="E533">
            <v>0.63388099999999992</v>
          </cell>
          <cell r="F533">
            <v>0.96553699999999998</v>
          </cell>
          <cell r="G533">
            <v>1.093035</v>
          </cell>
          <cell r="H533">
            <v>1.2211779999999999</v>
          </cell>
          <cell r="I533">
            <v>1.3480000000000001</v>
          </cell>
          <cell r="J533">
            <v>1.4224669999999999</v>
          </cell>
          <cell r="K533">
            <v>1.4632076200000002</v>
          </cell>
          <cell r="L533">
            <v>1.61593706</v>
          </cell>
          <cell r="M533">
            <v>1.6425618100000001</v>
          </cell>
          <cell r="N533">
            <v>1.6425618100000001</v>
          </cell>
          <cell r="O533">
            <v>1.6571475200000001</v>
          </cell>
        </row>
        <row r="534">
          <cell r="C534" t="str">
            <v>RRT - O</v>
          </cell>
          <cell r="D534">
            <v>0.21299999999999999</v>
          </cell>
          <cell r="E534">
            <v>0.48018899999999998</v>
          </cell>
          <cell r="F534">
            <v>0.74622899999999992</v>
          </cell>
          <cell r="G534">
            <v>0.91354299999999999</v>
          </cell>
          <cell r="H534">
            <v>1.3861479999999999</v>
          </cell>
          <cell r="I534">
            <v>1.73</v>
          </cell>
          <cell r="J534">
            <v>1.9893299999999998</v>
          </cell>
          <cell r="K534">
            <v>2.15959053</v>
          </cell>
          <cell r="L534">
            <v>2.8198601000000001</v>
          </cell>
          <cell r="M534">
            <v>3.1280563300000064</v>
          </cell>
          <cell r="N534">
            <v>3.6164725000000097</v>
          </cell>
          <cell r="O534">
            <v>4.0417013400000057</v>
          </cell>
        </row>
        <row r="535">
          <cell r="C535" t="str">
            <v>AFR</v>
          </cell>
          <cell r="D535">
            <v>2E-3</v>
          </cell>
          <cell r="E535">
            <v>1.0291E-2</v>
          </cell>
          <cell r="F535">
            <v>1.2433E-2</v>
          </cell>
          <cell r="G535">
            <v>1.3640999999999999E-2</v>
          </cell>
          <cell r="H535">
            <v>2.2924E-2</v>
          </cell>
          <cell r="I535">
            <v>2.3E-2</v>
          </cell>
          <cell r="J535">
            <v>2.3306999999999998E-2</v>
          </cell>
          <cell r="K535">
            <v>2.3306669999999998E-2</v>
          </cell>
          <cell r="L535">
            <v>2.3436439999999999E-2</v>
          </cell>
          <cell r="M535">
            <v>2.3436439999999999E-2</v>
          </cell>
          <cell r="N535">
            <v>2.3436439999999999E-2</v>
          </cell>
          <cell r="O535">
            <v>2.3407279999999999E-2</v>
          </cell>
        </row>
        <row r="536">
          <cell r="C536" t="str">
            <v>ANFENC</v>
          </cell>
          <cell r="D536">
            <v>2E-3</v>
          </cell>
          <cell r="E536">
            <v>2.539E-3</v>
          </cell>
          <cell r="F536">
            <v>2.6069999999999999E-3</v>
          </cell>
          <cell r="G536">
            <v>2.676E-3</v>
          </cell>
          <cell r="H536">
            <v>2.8839999999999998E-3</v>
          </cell>
          <cell r="I536">
            <v>3.0000000000000001E-3</v>
          </cell>
          <cell r="J536">
            <v>3.0230000000000001E-3</v>
          </cell>
          <cell r="K536">
            <v>3.07771E-3</v>
          </cell>
          <cell r="L536">
            <v>3.1403400000000001E-3</v>
          </cell>
          <cell r="M536">
            <v>3.1885999999999998E-3</v>
          </cell>
          <cell r="N536">
            <v>3.2336399999999999E-3</v>
          </cell>
          <cell r="O536">
            <v>3.2867299999999999E-3</v>
          </cell>
        </row>
        <row r="537">
          <cell r="C537" t="str">
            <v>CAPBANK</v>
          </cell>
          <cell r="D537">
            <v>-5.0000000000000001E-3</v>
          </cell>
          <cell r="E537">
            <v>-4.0379999999999999E-3</v>
          </cell>
          <cell r="F537">
            <v>9.8999999999999999E-4</v>
          </cell>
          <cell r="G537">
            <v>7.8440000000000003E-3</v>
          </cell>
          <cell r="H537">
            <v>8.6529999999999992E-3</v>
          </cell>
          <cell r="I537">
            <v>-8.0000000000000002E-3</v>
          </cell>
          <cell r="J537">
            <v>-8.0949999999999998E-3</v>
          </cell>
          <cell r="K537">
            <v>-8.0902300000000003E-3</v>
          </cell>
          <cell r="L537">
            <v>-8.0869700000000006E-3</v>
          </cell>
          <cell r="M537">
            <v>-8.0827399999999997E-3</v>
          </cell>
          <cell r="N537">
            <v>-8.0787900000000006E-3</v>
          </cell>
          <cell r="O537">
            <v>-8.0727100000000003E-3</v>
          </cell>
        </row>
        <row r="538">
          <cell r="C538" t="str">
            <v>CATHR</v>
          </cell>
          <cell r="D538">
            <v>0.32500000000000001</v>
          </cell>
          <cell r="E538">
            <v>0.34700199999999998</v>
          </cell>
          <cell r="F538">
            <v>0.37962799999999997</v>
          </cell>
          <cell r="G538">
            <v>0.430004</v>
          </cell>
          <cell r="H538">
            <v>0.498886</v>
          </cell>
          <cell r="I538">
            <v>0.52700000000000002</v>
          </cell>
          <cell r="J538">
            <v>0.55621100000000001</v>
          </cell>
          <cell r="K538">
            <v>0.56811968999999995</v>
          </cell>
          <cell r="L538">
            <v>0.60809429000000004</v>
          </cell>
          <cell r="M538">
            <v>0.61575287000000001</v>
          </cell>
          <cell r="N538">
            <v>0.62412000000000001</v>
          </cell>
          <cell r="O538">
            <v>0.68161799000000001</v>
          </cell>
        </row>
        <row r="539">
          <cell r="C539" t="str">
            <v>CblMonitor</v>
          </cell>
          <cell r="D539">
            <v>3.0000000000000001E-3</v>
          </cell>
          <cell r="E539">
            <v>6.0269999999999994E-3</v>
          </cell>
          <cell r="F539">
            <v>9.0399999999999994E-3</v>
          </cell>
          <cell r="G539">
            <v>1.2052999999999999E-2</v>
          </cell>
          <cell r="H539">
            <v>1.5066999999999999E-2</v>
          </cell>
          <cell r="I539">
            <v>1.7999999999999999E-2</v>
          </cell>
          <cell r="J539">
            <v>2.1093000000000001E-2</v>
          </cell>
          <cell r="K539">
            <v>2.3472759999999999E-2</v>
          </cell>
          <cell r="L539">
            <v>2.619229E-2</v>
          </cell>
          <cell r="M539">
            <v>2.619229E-2</v>
          </cell>
          <cell r="N539">
            <v>3.0243409999999998E-2</v>
          </cell>
          <cell r="O539">
            <v>3.2548359999999998E-2</v>
          </cell>
        </row>
        <row r="540">
          <cell r="C540" t="str">
            <v>CSWITCH</v>
          </cell>
          <cell r="D540">
            <v>3.2000000000000001E-2</v>
          </cell>
          <cell r="E540">
            <v>6.9324999999999998E-2</v>
          </cell>
          <cell r="F540">
            <v>0.13842699999999999</v>
          </cell>
          <cell r="G540">
            <v>0.226352</v>
          </cell>
          <cell r="H540">
            <v>0.30250299999999997</v>
          </cell>
          <cell r="I540">
            <v>0.40300000000000002</v>
          </cell>
          <cell r="J540">
            <v>0.46286299999999997</v>
          </cell>
          <cell r="K540">
            <v>0.48836309</v>
          </cell>
          <cell r="L540">
            <v>0.72193088999999999</v>
          </cell>
          <cell r="M540">
            <v>0.95472213000000006</v>
          </cell>
          <cell r="N540">
            <v>0.97563610000000001</v>
          </cell>
          <cell r="O540">
            <v>1.0046863100000001</v>
          </cell>
        </row>
        <row r="541">
          <cell r="C541" t="str">
            <v>D9HUPGR</v>
          </cell>
        </row>
        <row r="542">
          <cell r="C542" t="str">
            <v>DELUG</v>
          </cell>
          <cell r="D542">
            <v>0.01</v>
          </cell>
          <cell r="E542">
            <v>2.4993999999999999E-2</v>
          </cell>
          <cell r="F542">
            <v>4.0308999999999998E-2</v>
          </cell>
          <cell r="G542">
            <v>0.16721899999999998</v>
          </cell>
          <cell r="H542">
            <v>0.24735799999999999</v>
          </cell>
          <cell r="I542">
            <v>0.36899999999999999</v>
          </cell>
          <cell r="J542">
            <v>0.53576099999999993</v>
          </cell>
          <cell r="K542">
            <v>0.59026098999999999</v>
          </cell>
          <cell r="L542">
            <v>0.80826565000000006</v>
          </cell>
          <cell r="M542">
            <v>0.85059207999999942</v>
          </cell>
          <cell r="N542">
            <v>0.92437124999999998</v>
          </cell>
          <cell r="O542">
            <v>1.0420636599999999</v>
          </cell>
        </row>
        <row r="543">
          <cell r="C543" t="str">
            <v>DETECT</v>
          </cell>
          <cell r="D543">
            <v>5.0000000000000001E-3</v>
          </cell>
          <cell r="E543">
            <v>3.5152999999999997E-2</v>
          </cell>
          <cell r="F543">
            <v>0.164462</v>
          </cell>
          <cell r="G543">
            <v>0.178984</v>
          </cell>
          <cell r="H543">
            <v>0.21499499999999999</v>
          </cell>
          <cell r="I543">
            <v>0.245</v>
          </cell>
          <cell r="J543">
            <v>0.26950199999999996</v>
          </cell>
          <cell r="K543">
            <v>0.27956221000000003</v>
          </cell>
          <cell r="L543">
            <v>0.30078208000000001</v>
          </cell>
          <cell r="M543">
            <v>0.30440821999999995</v>
          </cell>
          <cell r="N543">
            <v>0.31303854999999997</v>
          </cell>
          <cell r="O543">
            <v>0.33030615999999996</v>
          </cell>
        </row>
        <row r="544">
          <cell r="C544" t="str">
            <v>DFR</v>
          </cell>
          <cell r="D544">
            <v>2E-3</v>
          </cell>
          <cell r="E544">
            <v>3.4956999999999995E-2</v>
          </cell>
          <cell r="F544">
            <v>5.4716999999999995E-2</v>
          </cell>
          <cell r="G544">
            <v>6.962299999999999E-2</v>
          </cell>
          <cell r="H544">
            <v>0.181753</v>
          </cell>
          <cell r="I544">
            <v>0.22800000000000001</v>
          </cell>
          <cell r="J544">
            <v>0.24038499999999999</v>
          </cell>
          <cell r="K544">
            <v>0.24181554</v>
          </cell>
          <cell r="L544">
            <v>0.24695337000000001</v>
          </cell>
          <cell r="M544">
            <v>0.27695720000000001</v>
          </cell>
          <cell r="N544">
            <v>0.29274422999999999</v>
          </cell>
          <cell r="O544">
            <v>0.33508739000000004</v>
          </cell>
        </row>
        <row r="545">
          <cell r="C545" t="str">
            <v>FDRPR</v>
          </cell>
          <cell r="D545">
            <v>5.5E-2</v>
          </cell>
          <cell r="E545">
            <v>0.11057199999999999</v>
          </cell>
          <cell r="F545">
            <v>0.15922600000000001</v>
          </cell>
          <cell r="G545">
            <v>0.18348699999999998</v>
          </cell>
          <cell r="H545">
            <v>0.17302399999999998</v>
          </cell>
          <cell r="I545">
            <v>0.17599999999999999</v>
          </cell>
          <cell r="J545">
            <v>0.200406</v>
          </cell>
          <cell r="K545">
            <v>0.21071229999999999</v>
          </cell>
          <cell r="L545">
            <v>0.24483948</v>
          </cell>
          <cell r="M545">
            <v>0.25647682999999999</v>
          </cell>
          <cell r="N545">
            <v>0.28310446</v>
          </cell>
          <cell r="O545">
            <v>0.35946725000000002</v>
          </cell>
        </row>
        <row r="546">
          <cell r="C546" t="str">
            <v>FOOT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GAREPL</v>
          </cell>
          <cell r="D547">
            <v>7.0000000000000001E-3</v>
          </cell>
          <cell r="E547">
            <v>2.3925999999999999E-2</v>
          </cell>
          <cell r="F547">
            <v>3.4908000000000002E-2</v>
          </cell>
          <cell r="G547">
            <v>0.123774</v>
          </cell>
          <cell r="H547">
            <v>0.200935</v>
          </cell>
          <cell r="I547">
            <v>0.21</v>
          </cell>
          <cell r="J547">
            <v>0.22496099999999999</v>
          </cell>
          <cell r="K547">
            <v>0.23001895</v>
          </cell>
          <cell r="L547">
            <v>0.25299255999999998</v>
          </cell>
          <cell r="M547">
            <v>0.25405626999999997</v>
          </cell>
          <cell r="N547">
            <v>0.26099823</v>
          </cell>
          <cell r="O547">
            <v>0.26980218</v>
          </cell>
        </row>
        <row r="548">
          <cell r="C548" t="str">
            <v>GRND</v>
          </cell>
          <cell r="D548">
            <v>0.17</v>
          </cell>
          <cell r="E548">
            <v>0.229431</v>
          </cell>
          <cell r="F548">
            <v>0.276084</v>
          </cell>
          <cell r="G548">
            <v>0.33243</v>
          </cell>
          <cell r="H548">
            <v>0.37440399999999996</v>
          </cell>
          <cell r="I548">
            <v>0.432</v>
          </cell>
          <cell r="J548">
            <v>0.45510099999999998</v>
          </cell>
          <cell r="K548">
            <v>0.47764686000000001</v>
          </cell>
          <cell r="L548">
            <v>0.53268099000000002</v>
          </cell>
          <cell r="M548">
            <v>0.54491643999999995</v>
          </cell>
          <cell r="N548">
            <v>0.56833605000000009</v>
          </cell>
          <cell r="O548">
            <v>0.59184837999999995</v>
          </cell>
        </row>
        <row r="549">
          <cell r="C549" t="str">
            <v>HUB</v>
          </cell>
          <cell r="D549">
            <v>0.71799999999999997</v>
          </cell>
          <cell r="E549">
            <v>1.127513</v>
          </cell>
          <cell r="F549">
            <v>1.925735</v>
          </cell>
          <cell r="G549">
            <v>2.5038079999999998</v>
          </cell>
          <cell r="H549">
            <v>3.386053</v>
          </cell>
          <cell r="I549">
            <v>4.0179999999999998</v>
          </cell>
          <cell r="J549">
            <v>4.6997960000000001</v>
          </cell>
          <cell r="K549">
            <v>5.2227548200000005</v>
          </cell>
          <cell r="L549">
            <v>6.3751813800000043</v>
          </cell>
          <cell r="M549">
            <v>7.04120188</v>
          </cell>
          <cell r="N549">
            <v>7.5033752100000095</v>
          </cell>
          <cell r="O549">
            <v>8.0885803099999976</v>
          </cell>
        </row>
        <row r="550">
          <cell r="C550" t="str">
            <v>HVAC</v>
          </cell>
          <cell r="D550">
            <v>1.4999999999999999E-2</v>
          </cell>
          <cell r="E550">
            <v>1.5488999999999999E-2</v>
          </cell>
          <cell r="F550">
            <v>2.9106E-2</v>
          </cell>
          <cell r="G550">
            <v>4.3969999999999995E-2</v>
          </cell>
          <cell r="H550">
            <v>6.6749000000000003E-2</v>
          </cell>
          <cell r="I550">
            <v>9.4E-2</v>
          </cell>
          <cell r="J550">
            <v>0.235654</v>
          </cell>
          <cell r="K550">
            <v>0.26594000000000001</v>
          </cell>
          <cell r="L550">
            <v>0.32830877000000003</v>
          </cell>
          <cell r="M550">
            <v>0.43794823999999999</v>
          </cell>
          <cell r="N550">
            <v>0.50055479999999997</v>
          </cell>
          <cell r="O550">
            <v>0.58864342000000003</v>
          </cell>
        </row>
        <row r="551">
          <cell r="C551" t="str">
            <v>IED Syn</v>
          </cell>
          <cell r="D551">
            <v>2E-3</v>
          </cell>
          <cell r="E551">
            <v>2.1849999999999999E-3</v>
          </cell>
          <cell r="F551">
            <v>2.1849999999999999E-3</v>
          </cell>
          <cell r="G551">
            <v>2.2559999999999998E-3</v>
          </cell>
          <cell r="H551">
            <v>2.3140000000000001E-3</v>
          </cell>
          <cell r="I551">
            <v>2E-3</v>
          </cell>
          <cell r="J551">
            <v>2.3140000000000001E-3</v>
          </cell>
          <cell r="K551">
            <v>2.3144699999999999E-3</v>
          </cell>
          <cell r="L551">
            <v>2.4201000000000001E-3</v>
          </cell>
          <cell r="M551">
            <v>2.4201000000000001E-3</v>
          </cell>
          <cell r="N551">
            <v>2.4201000000000001E-3</v>
          </cell>
          <cell r="O551">
            <v>2.4340900000000003E-3</v>
          </cell>
        </row>
        <row r="552">
          <cell r="C552" t="str">
            <v>Insulators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C553" t="str">
            <v>LCC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C554" t="str">
            <v>mDRAIN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C555" t="str">
            <v>mSPILL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C556" t="str">
            <v>OCB</v>
          </cell>
          <cell r="D556">
            <v>0.23899999999999999</v>
          </cell>
          <cell r="E556">
            <v>0.46069499999999997</v>
          </cell>
          <cell r="F556">
            <v>0.65974599999999994</v>
          </cell>
          <cell r="G556">
            <v>1.2480039999999999</v>
          </cell>
          <cell r="H556">
            <v>1.835175</v>
          </cell>
          <cell r="I556">
            <v>2.1339999999999999</v>
          </cell>
          <cell r="J556">
            <v>2.3306169999999997</v>
          </cell>
          <cell r="K556">
            <v>2.5426982400000004</v>
          </cell>
          <cell r="L556">
            <v>2.9677200799999999</v>
          </cell>
          <cell r="M556">
            <v>3.3660517900000002</v>
          </cell>
          <cell r="N556">
            <v>3.8667602400000001</v>
          </cell>
          <cell r="O556">
            <v>5.2507433700000004</v>
          </cell>
        </row>
        <row r="557">
          <cell r="C557" t="str">
            <v>PCT-BOX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C558" t="str">
            <v>POTH</v>
          </cell>
          <cell r="D558">
            <v>1.2E-2</v>
          </cell>
          <cell r="E558">
            <v>3.8129999999999997E-2</v>
          </cell>
          <cell r="F558">
            <v>0.114049</v>
          </cell>
          <cell r="G558">
            <v>0.14475499999999999</v>
          </cell>
          <cell r="H558">
            <v>0.176229</v>
          </cell>
          <cell r="I558">
            <v>0.188</v>
          </cell>
          <cell r="J558">
            <v>0.190197</v>
          </cell>
          <cell r="K558">
            <v>0.19247325000000001</v>
          </cell>
          <cell r="L558">
            <v>0.21240682999999999</v>
          </cell>
          <cell r="M558">
            <v>0.22057246</v>
          </cell>
          <cell r="N558">
            <v>0.22501814000000001</v>
          </cell>
          <cell r="O558">
            <v>0.23280889000000002</v>
          </cell>
        </row>
        <row r="559">
          <cell r="C559" t="str">
            <v>PROTRP</v>
          </cell>
          <cell r="D559">
            <v>0.28499999999999998</v>
          </cell>
          <cell r="E559">
            <v>0.57171799999999995</v>
          </cell>
          <cell r="F559">
            <v>1.0158119999999999</v>
          </cell>
          <cell r="G559">
            <v>1.778583</v>
          </cell>
          <cell r="H559">
            <v>3.4122109999999997</v>
          </cell>
          <cell r="I559">
            <v>3.9049999999999998</v>
          </cell>
          <cell r="J559">
            <v>4.0977639999999997</v>
          </cell>
          <cell r="K559">
            <v>5.0897063400000002</v>
          </cell>
          <cell r="L559">
            <v>6.1374064599999931</v>
          </cell>
          <cell r="M559">
            <v>6.455041480000026</v>
          </cell>
          <cell r="N559">
            <v>6.8611144800000199</v>
          </cell>
          <cell r="O559">
            <v>7.4223375900000077</v>
          </cell>
        </row>
        <row r="560">
          <cell r="C560" t="str">
            <v>PTONER</v>
          </cell>
          <cell r="D560">
            <v>4.2999999999999997E-2</v>
          </cell>
          <cell r="E560">
            <v>0.30946399999999996</v>
          </cell>
          <cell r="F560">
            <v>0.58803300000000003</v>
          </cell>
          <cell r="G560">
            <v>1.3340989999999999</v>
          </cell>
          <cell r="H560">
            <v>1.9146219999999998</v>
          </cell>
          <cell r="I560">
            <v>2.2509999999999999</v>
          </cell>
          <cell r="J560">
            <v>2.5617769999999997</v>
          </cell>
          <cell r="K560">
            <v>2.8862630400000002</v>
          </cell>
          <cell r="L560">
            <v>3.3417532799999998</v>
          </cell>
          <cell r="M560">
            <v>3.5404183900000001</v>
          </cell>
          <cell r="N560">
            <v>3.91886855</v>
          </cell>
          <cell r="O560">
            <v>4.2554112899999996</v>
          </cell>
        </row>
        <row r="561">
          <cell r="C561" t="str">
            <v>RODGAP</v>
          </cell>
          <cell r="D561">
            <v>2E-3</v>
          </cell>
          <cell r="E561">
            <v>7.3669999999999994E-3</v>
          </cell>
          <cell r="F561">
            <v>8.6649999999999991E-3</v>
          </cell>
          <cell r="G561">
            <v>8.7159999999999998E-3</v>
          </cell>
          <cell r="H561">
            <v>2.9128999999999999E-2</v>
          </cell>
          <cell r="I561">
            <v>3.5999999999999997E-2</v>
          </cell>
          <cell r="J561">
            <v>4.5790999999999998E-2</v>
          </cell>
          <cell r="K561">
            <v>5.0596699999999994E-2</v>
          </cell>
          <cell r="L561">
            <v>6.6361730000000049E-2</v>
          </cell>
          <cell r="M561">
            <v>7.8423039999999999E-2</v>
          </cell>
          <cell r="N561">
            <v>0.10256819</v>
          </cell>
          <cell r="O561">
            <v>0.12139441000000001</v>
          </cell>
        </row>
        <row r="562">
          <cell r="C562" t="str">
            <v>ROADS</v>
          </cell>
          <cell r="D562">
            <v>0.09</v>
          </cell>
          <cell r="E562">
            <v>0.20352299999999998</v>
          </cell>
          <cell r="F562">
            <v>0.40027499999999999</v>
          </cell>
          <cell r="G562">
            <v>0.62633799999999995</v>
          </cell>
          <cell r="H562">
            <v>0.81960699999999997</v>
          </cell>
          <cell r="I562">
            <v>1.0660000000000001</v>
          </cell>
          <cell r="J562">
            <v>1.4193639999999998</v>
          </cell>
          <cell r="K562">
            <v>1.54597841</v>
          </cell>
          <cell r="L562">
            <v>2.1573711000000002</v>
          </cell>
          <cell r="M562">
            <v>2.5363942100000001</v>
          </cell>
          <cell r="N562">
            <v>2.8431160699999998</v>
          </cell>
          <cell r="O562">
            <v>3.0691822200000001</v>
          </cell>
        </row>
        <row r="563">
          <cell r="C563" t="str">
            <v>RTU</v>
          </cell>
          <cell r="D563">
            <v>0.92400000000000004</v>
          </cell>
          <cell r="E563">
            <v>1.75898</v>
          </cell>
          <cell r="F563">
            <v>2.5242230000000001</v>
          </cell>
          <cell r="G563">
            <v>4.2256279999999995</v>
          </cell>
          <cell r="H563">
            <v>5.2699859999999994</v>
          </cell>
          <cell r="I563">
            <v>6.0259999999999998</v>
          </cell>
          <cell r="J563">
            <v>6.6023369999999995</v>
          </cell>
          <cell r="K563">
            <v>7.3264291200000038</v>
          </cell>
          <cell r="L563">
            <v>8.2883197100000032</v>
          </cell>
          <cell r="M563">
            <v>8.8839639599999902</v>
          </cell>
          <cell r="N563">
            <v>9.5844992799999922</v>
          </cell>
          <cell r="O563">
            <v>10.244167559999976</v>
          </cell>
        </row>
        <row r="564">
          <cell r="C564" t="str">
            <v>SCADA</v>
          </cell>
          <cell r="D564">
            <v>0</v>
          </cell>
          <cell r="E564">
            <v>2.05E-4</v>
          </cell>
          <cell r="F564">
            <v>3.0800000000000001E-4</v>
          </cell>
          <cell r="G564">
            <v>4.1099999999999996E-4</v>
          </cell>
          <cell r="H564">
            <v>5.13E-4</v>
          </cell>
          <cell r="I564">
            <v>8.9999999999999993E-3</v>
          </cell>
          <cell r="J564">
            <v>1.6761999999999999E-2</v>
          </cell>
          <cell r="K564">
            <v>8.2535440000000002E-2</v>
          </cell>
          <cell r="L564">
            <v>9.130278E-2</v>
          </cell>
          <cell r="M564">
            <v>9.6916160000000001E-2</v>
          </cell>
          <cell r="N564">
            <v>0.10272814999999999</v>
          </cell>
          <cell r="O564">
            <v>0.10925225999999999</v>
          </cell>
        </row>
        <row r="565">
          <cell r="C565" t="str">
            <v>SER</v>
          </cell>
          <cell r="D565">
            <v>3.0000000000000001E-3</v>
          </cell>
          <cell r="E565">
            <v>4.2054999999999995E-2</v>
          </cell>
          <cell r="F565">
            <v>7.2530999999999998E-2</v>
          </cell>
          <cell r="G565">
            <v>0.11400399999999999</v>
          </cell>
          <cell r="H565">
            <v>0.12595499999999998</v>
          </cell>
          <cell r="I565">
            <v>0.15</v>
          </cell>
          <cell r="J565">
            <v>0.153861</v>
          </cell>
          <cell r="K565">
            <v>0.16198140999999999</v>
          </cell>
          <cell r="L565">
            <v>0.43373771999999999</v>
          </cell>
          <cell r="M565">
            <v>0.44350956000000002</v>
          </cell>
          <cell r="N565">
            <v>0.45194280999999997</v>
          </cell>
          <cell r="O565">
            <v>0.58984808999999994</v>
          </cell>
        </row>
        <row r="566">
          <cell r="C566" t="str">
            <v>SERA</v>
          </cell>
          <cell r="D566">
            <v>0.311</v>
          </cell>
          <cell r="E566">
            <v>0.31911200000000001</v>
          </cell>
          <cell r="F566">
            <v>0.321577</v>
          </cell>
          <cell r="G566">
            <v>0.32392899999999997</v>
          </cell>
          <cell r="H566">
            <v>0.32816499999999998</v>
          </cell>
          <cell r="I566">
            <v>0.33</v>
          </cell>
          <cell r="J566">
            <v>0.33249899999999999</v>
          </cell>
          <cell r="K566">
            <v>0.33420968000000001</v>
          </cell>
          <cell r="L566">
            <v>0.46549319</v>
          </cell>
          <cell r="M566">
            <v>0.57927399000000002</v>
          </cell>
          <cell r="N566">
            <v>0.58080997000000001</v>
          </cell>
          <cell r="O566">
            <v>0.71172469999999999</v>
          </cell>
        </row>
        <row r="567">
          <cell r="C567" t="str">
            <v>SHIELDW</v>
          </cell>
          <cell r="D567">
            <v>0.05</v>
          </cell>
          <cell r="E567">
            <v>6.0994E-2</v>
          </cell>
          <cell r="F567">
            <v>0.170594</v>
          </cell>
          <cell r="G567">
            <v>0.33622099999999999</v>
          </cell>
          <cell r="H567">
            <v>0.50907599999999997</v>
          </cell>
          <cell r="I567">
            <v>0.66500000000000004</v>
          </cell>
          <cell r="J567">
            <v>0.80277699999999996</v>
          </cell>
          <cell r="K567">
            <v>0.95267919999999995</v>
          </cell>
          <cell r="L567">
            <v>1.0268999999999999</v>
          </cell>
          <cell r="M567">
            <v>1.0337101800000001</v>
          </cell>
          <cell r="N567">
            <v>1.0424565299999999</v>
          </cell>
          <cell r="O567">
            <v>1.0643925700000001</v>
          </cell>
        </row>
        <row r="568">
          <cell r="C568" t="str">
            <v>SMGENS</v>
          </cell>
          <cell r="D568">
            <v>-3.21E-4</v>
          </cell>
          <cell r="E568">
            <v>2.63E-4</v>
          </cell>
          <cell r="F568">
            <v>1.663E-3</v>
          </cell>
          <cell r="G568">
            <v>7.1369999999999992E-3</v>
          </cell>
          <cell r="H568">
            <v>8.6199999999999992E-3</v>
          </cell>
          <cell r="I568">
            <v>8.9999999999999993E-3</v>
          </cell>
          <cell r="J568">
            <v>8.8240000000000002E-3</v>
          </cell>
          <cell r="K568">
            <v>7.3106899999999999E-3</v>
          </cell>
          <cell r="L568">
            <v>9.2462399999999993E-3</v>
          </cell>
          <cell r="M568">
            <v>1.379232E-2</v>
          </cell>
          <cell r="N568">
            <v>1.4173659999999999E-2</v>
          </cell>
          <cell r="O568">
            <v>1.456732E-2</v>
          </cell>
        </row>
        <row r="569">
          <cell r="C569" t="str">
            <v>SPREPL</v>
          </cell>
          <cell r="D569">
            <v>0</v>
          </cell>
          <cell r="E569">
            <v>0</v>
          </cell>
          <cell r="F569">
            <v>6.6010000000000001E-3</v>
          </cell>
          <cell r="G569">
            <v>1.1644999999999999E-2</v>
          </cell>
          <cell r="H569">
            <v>1.4381E-2</v>
          </cell>
          <cell r="I569">
            <v>0.02</v>
          </cell>
          <cell r="J569">
            <v>2.5044E-2</v>
          </cell>
          <cell r="K569">
            <v>4.1887929999999997E-2</v>
          </cell>
          <cell r="L569">
            <v>5.3590169999999999E-2</v>
          </cell>
          <cell r="M569">
            <v>6.3449099999999994E-2</v>
          </cell>
          <cell r="N569">
            <v>6.3667689999999999E-2</v>
          </cell>
          <cell r="O569">
            <v>6.3961760000000006E-2</v>
          </cell>
        </row>
        <row r="570">
          <cell r="C570" t="str">
            <v>SSMETER</v>
          </cell>
          <cell r="D570">
            <v>0</v>
          </cell>
          <cell r="E570">
            <v>6.6399999999999999E-4</v>
          </cell>
          <cell r="F570">
            <v>6.8659999999999997E-3</v>
          </cell>
          <cell r="G570">
            <v>6.8659999999999997E-3</v>
          </cell>
          <cell r="H570">
            <v>6.202E-3</v>
          </cell>
          <cell r="I570">
            <v>6.0000000000000001E-3</v>
          </cell>
          <cell r="J570">
            <v>6.202E-3</v>
          </cell>
          <cell r="K570">
            <v>6.2016700000000003E-3</v>
          </cell>
          <cell r="L570">
            <v>6.2016700000000003E-3</v>
          </cell>
          <cell r="M570">
            <v>6.2016700000000003E-3</v>
          </cell>
          <cell r="N570">
            <v>6.2016700000000003E-3</v>
          </cell>
          <cell r="O570">
            <v>6.2016700000000003E-3</v>
          </cell>
        </row>
        <row r="571">
          <cell r="C571" t="str">
            <v>SSUB</v>
          </cell>
          <cell r="D571">
            <v>0.14099999999999999</v>
          </cell>
          <cell r="E571">
            <v>0.29705899999999996</v>
          </cell>
          <cell r="F571">
            <v>0.52992899999999998</v>
          </cell>
          <cell r="G571">
            <v>0.61248799999999992</v>
          </cell>
          <cell r="H571">
            <v>0.88358700000000001</v>
          </cell>
          <cell r="I571">
            <v>1.2529999999999999</v>
          </cell>
          <cell r="J571">
            <v>1.400487</v>
          </cell>
          <cell r="K571">
            <v>1.5255701399999999</v>
          </cell>
          <cell r="L571">
            <v>1.7684500700000001</v>
          </cell>
          <cell r="M571">
            <v>1.8513708</v>
          </cell>
          <cell r="N571">
            <v>1.9810003</v>
          </cell>
          <cell r="O571">
            <v>2.1640831600000001</v>
          </cell>
        </row>
        <row r="572">
          <cell r="C572" t="str">
            <v>SSUD</v>
          </cell>
          <cell r="D572">
            <v>4.7E-2</v>
          </cell>
          <cell r="E572">
            <v>6.7753999999999995E-2</v>
          </cell>
          <cell r="F572">
            <v>0.228161</v>
          </cell>
          <cell r="G572">
            <v>0.31079200000000001</v>
          </cell>
          <cell r="H572">
            <v>0.41561299999999995</v>
          </cell>
          <cell r="I572">
            <v>0.55900000000000005</v>
          </cell>
          <cell r="J572">
            <v>0.71687199999999995</v>
          </cell>
          <cell r="K572">
            <v>0.82136580000000003</v>
          </cell>
          <cell r="L572">
            <v>1.0457523900000001</v>
          </cell>
          <cell r="M572">
            <v>1.1192669199999998</v>
          </cell>
          <cell r="N572">
            <v>1.2710905400000001</v>
          </cell>
          <cell r="O572">
            <v>1.3070344599999999</v>
          </cell>
        </row>
        <row r="573">
          <cell r="C573" t="str">
            <v>STSTR</v>
          </cell>
          <cell r="D573">
            <v>0</v>
          </cell>
          <cell r="E573">
            <v>0</v>
          </cell>
          <cell r="F573">
            <v>-3.6000000000000001E-5</v>
          </cell>
          <cell r="G573">
            <v>-3.6000000000000001E-5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TeleProt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C575" t="str">
            <v>TEP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5.8999999999999997E-2</v>
          </cell>
          <cell r="J575">
            <v>5.9066999999999995E-2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TOPROT</v>
          </cell>
          <cell r="D576">
            <v>3.0000000000000001E-3</v>
          </cell>
          <cell r="E576">
            <v>6.8239999999999993E-3</v>
          </cell>
          <cell r="F576">
            <v>1.0236E-2</v>
          </cell>
          <cell r="G576">
            <v>1.3647999999999999E-2</v>
          </cell>
          <cell r="H576">
            <v>1.7059999999999999E-2</v>
          </cell>
          <cell r="I576">
            <v>2.3E-2</v>
          </cell>
          <cell r="J576">
            <v>0.420568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TRANSF (TC)</v>
          </cell>
          <cell r="D577">
            <v>2.8000000000000001E-2</v>
          </cell>
          <cell r="E577">
            <v>1.4328909999999999</v>
          </cell>
          <cell r="F577">
            <v>6.1351109999999993</v>
          </cell>
          <cell r="G577">
            <v>8.3349770000000003</v>
          </cell>
          <cell r="H577">
            <v>10.143239999999999</v>
          </cell>
          <cell r="I577">
            <v>7.1438368200000006</v>
          </cell>
          <cell r="J577">
            <v>7.4239929999999994</v>
          </cell>
          <cell r="K577">
            <v>10.269086630000002</v>
          </cell>
          <cell r="L577">
            <v>12.418527429999976</v>
          </cell>
          <cell r="M577">
            <v>13.295480469999998</v>
          </cell>
          <cell r="N577">
            <v>13.607086470000013</v>
          </cell>
          <cell r="O577">
            <v>13.949129590000002</v>
          </cell>
        </row>
        <row r="578">
          <cell r="C578" t="str">
            <v>TTP</v>
          </cell>
          <cell r="D578">
            <v>1.2999999999999999E-3</v>
          </cell>
          <cell r="E578">
            <v>2.3799999999999997E-3</v>
          </cell>
          <cell r="F578">
            <v>2.9159999999999998E-3</v>
          </cell>
          <cell r="G578">
            <v>2.9649999999999998E-3</v>
          </cell>
          <cell r="H578">
            <v>2.5964999999999998E-2</v>
          </cell>
          <cell r="I578">
            <v>2.5999999999999999E-2</v>
          </cell>
          <cell r="J578">
            <v>2.5970999999999998E-2</v>
          </cell>
          <cell r="K578">
            <v>2.5971370000000001E-2</v>
          </cell>
          <cell r="L578">
            <v>2.5971370000000001E-2</v>
          </cell>
          <cell r="M578">
            <v>2.5971370000000001E-2</v>
          </cell>
          <cell r="N578">
            <v>2.5971370000000001E-2</v>
          </cell>
          <cell r="O578">
            <v>2.5971370000000001E-2</v>
          </cell>
        </row>
        <row r="579">
          <cell r="C579" t="str">
            <v>WPOLE</v>
          </cell>
          <cell r="D579">
            <v>0.97099999999999997</v>
          </cell>
          <cell r="E579">
            <v>2.1310199999999999</v>
          </cell>
          <cell r="F579">
            <v>3.6108189999999998</v>
          </cell>
          <cell r="G579">
            <v>4.0432030000000001</v>
          </cell>
          <cell r="H579">
            <v>5.4027189999999994</v>
          </cell>
          <cell r="I579">
            <v>6.4420000000000002</v>
          </cell>
          <cell r="J579">
            <v>6.9729190000000001</v>
          </cell>
          <cell r="K579">
            <v>8.0011665099999991</v>
          </cell>
          <cell r="L579">
            <v>9.7675712900000029</v>
          </cell>
          <cell r="M579">
            <v>10.766731940000003</v>
          </cell>
          <cell r="N579">
            <v>11.688217659999998</v>
          </cell>
          <cell r="O579">
            <v>14.259282089999999</v>
          </cell>
        </row>
        <row r="580">
          <cell r="C580" t="str">
            <v>203-TCOther</v>
          </cell>
          <cell r="K580">
            <v>2.8498369999999999E-2</v>
          </cell>
          <cell r="L580">
            <v>2.2393000000000001E-3</v>
          </cell>
          <cell r="M580">
            <v>2.2393000000000001E-3</v>
          </cell>
          <cell r="N580">
            <v>0.13594729</v>
          </cell>
          <cell r="O580">
            <v>5.72230097</v>
          </cell>
        </row>
        <row r="581">
          <cell r="C581" t="str">
            <v>ECSADJ</v>
          </cell>
          <cell r="D581">
            <v>1.2150000000019645E-3</v>
          </cell>
          <cell r="E581">
            <v>-9.0000000199097485E-6</v>
          </cell>
          <cell r="F581">
            <v>4.0000001604312274E-6</v>
          </cell>
          <cell r="G581">
            <v>2.9999999924257281E-6</v>
          </cell>
          <cell r="H581">
            <v>-9.9999999747524271E-6</v>
          </cell>
          <cell r="I581">
            <v>-9.6699999994598329E-4</v>
          </cell>
          <cell r="J581">
            <v>2.9999999924257281E-6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C582" t="str">
            <v>ETCUR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C583" t="str">
            <v>213-TC1XX</v>
          </cell>
          <cell r="K583">
            <v>0.29094395000000001</v>
          </cell>
          <cell r="L583">
            <v>0.29094395000000001</v>
          </cell>
          <cell r="M583">
            <v>0.29094395000000001</v>
          </cell>
          <cell r="N583">
            <v>0.29094395000000001</v>
          </cell>
          <cell r="O583">
            <v>0.29077534999999999</v>
          </cell>
        </row>
        <row r="584">
          <cell r="C584" t="str">
            <v>213-TC2XX</v>
          </cell>
          <cell r="K584">
            <v>5.4059000000000003E-2</v>
          </cell>
          <cell r="L584">
            <v>5.55205E-2</v>
          </cell>
          <cell r="M584">
            <v>5.6646519999999999E-2</v>
          </cell>
          <cell r="N584">
            <v>5.7697470000000001E-2</v>
          </cell>
          <cell r="O584">
            <v>5.8910290000000004E-2</v>
          </cell>
        </row>
        <row r="585">
          <cell r="C585" t="str">
            <v>213-TC3XX</v>
          </cell>
          <cell r="K585">
            <v>2.9916000000000002E-2</v>
          </cell>
          <cell r="L585">
            <v>2.9915580000000001E-2</v>
          </cell>
          <cell r="M585">
            <v>2.9915580000000001E-2</v>
          </cell>
          <cell r="N585">
            <v>2.9915580000000001E-2</v>
          </cell>
          <cell r="O585">
            <v>2.9915580000000001E-2</v>
          </cell>
        </row>
        <row r="586">
          <cell r="C586" t="str">
            <v>213-TC4XX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213-TCOther</v>
          </cell>
          <cell r="K587">
            <v>0.10820383</v>
          </cell>
          <cell r="L587">
            <v>0.10820383</v>
          </cell>
          <cell r="M587">
            <v>0.10820383</v>
          </cell>
          <cell r="N587">
            <v>0.10820383</v>
          </cell>
          <cell r="O587">
            <v>0.10820383</v>
          </cell>
        </row>
        <row r="588">
          <cell r="C588" t="str">
            <v>214-TC1XX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214-TC2XX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214-TC3XX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214-TC4XX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214-TCOther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C593" t="str">
            <v>216-TC1XX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C594" t="str">
            <v>216-TC2XX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C595" t="str">
            <v>216-TC3XX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C596" t="str">
            <v>216-TC4XX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216-TCOther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CDM-TC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4.6820669999999995E-2</v>
          </cell>
        </row>
        <row r="599">
          <cell r="C599" t="str">
            <v>TC-SP222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TC-SP223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TC-SP224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OTHCP-TC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13839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14166</v>
          </cell>
          <cell r="D604">
            <v>0</v>
          </cell>
          <cell r="E604">
            <v>0</v>
          </cell>
          <cell r="F604">
            <v>0</v>
          </cell>
          <cell r="G604">
            <v>0.148062</v>
          </cell>
          <cell r="H604">
            <v>0.148062</v>
          </cell>
          <cell r="I604">
            <v>0.148062</v>
          </cell>
          <cell r="J604">
            <v>0.148062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C605" t="str">
            <v>14494</v>
          </cell>
          <cell r="D605">
            <v>3.3799999999999998E-4</v>
          </cell>
          <cell r="E605">
            <v>6.7599999999999995E-4</v>
          </cell>
          <cell r="F605">
            <v>1.0150000000000001E-3</v>
          </cell>
          <cell r="G605">
            <v>1.353E-3</v>
          </cell>
          <cell r="H605">
            <v>1.691E-3</v>
          </cell>
          <cell r="I605">
            <v>2.029E-3</v>
          </cell>
          <cell r="J605">
            <v>2.029E-3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C606" t="str">
            <v>14602</v>
          </cell>
          <cell r="D606">
            <v>0</v>
          </cell>
          <cell r="E606">
            <v>1.8090000000000001E-3</v>
          </cell>
          <cell r="F606">
            <v>2.2064E-2</v>
          </cell>
          <cell r="G606">
            <v>2.2064E-2</v>
          </cell>
          <cell r="H606">
            <v>1.9894999999999999E-2</v>
          </cell>
          <cell r="I606">
            <v>1.9894999999999999E-2</v>
          </cell>
          <cell r="J606">
            <v>1.9894999999999999E-2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14642</v>
          </cell>
          <cell r="D607">
            <v>2.1150000000000001E-3</v>
          </cell>
          <cell r="E607">
            <v>4.2290000000000001E-3</v>
          </cell>
          <cell r="F607">
            <v>6.3439999999999998E-3</v>
          </cell>
          <cell r="G607">
            <v>6.3439999999999998E-3</v>
          </cell>
          <cell r="H607">
            <v>6.3439999999999998E-3</v>
          </cell>
          <cell r="I607">
            <v>6.3439999999999998E-3</v>
          </cell>
          <cell r="J607">
            <v>6.3439999999999998E-3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14728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>15299</v>
          </cell>
          <cell r="D609">
            <v>3.4900000000000003E-4</v>
          </cell>
          <cell r="E609">
            <v>6.9700000000000003E-4</v>
          </cell>
          <cell r="F609">
            <v>1.0460000000000001E-3</v>
          </cell>
          <cell r="G609">
            <v>1.395E-3</v>
          </cell>
          <cell r="H609">
            <v>1.743E-3</v>
          </cell>
          <cell r="I609">
            <v>2.0920000000000001E-3</v>
          </cell>
          <cell r="J609">
            <v>2.0920000000000001E-3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C610" t="str">
            <v>15540</v>
          </cell>
          <cell r="D610">
            <v>1.5989999999999999E-3</v>
          </cell>
          <cell r="E610">
            <v>3.1979999999999999E-3</v>
          </cell>
          <cell r="F610">
            <v>1.0470999999999999E-2</v>
          </cell>
          <cell r="G610">
            <v>1.0470999999999999E-2</v>
          </cell>
          <cell r="H610">
            <v>1.209E-2</v>
          </cell>
          <cell r="I610">
            <v>1.3709000000000001E-2</v>
          </cell>
          <cell r="J610">
            <v>1.5328E-2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C611">
            <v>15587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Man-AMTC</v>
          </cell>
          <cell r="D612">
            <v>-4.0100000000000031E-4</v>
          </cell>
          <cell r="E612">
            <v>1.3391E-2</v>
          </cell>
          <cell r="F612">
            <v>0.26106000000000001</v>
          </cell>
          <cell r="G612">
            <v>0.28831099999999998</v>
          </cell>
          <cell r="H612">
            <v>0.28817500000000001</v>
          </cell>
          <cell r="I612">
            <v>0.28786899999999999</v>
          </cell>
          <cell r="J612">
            <v>0.28825000000000001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 t="str">
            <v>TREC</v>
          </cell>
          <cell r="D613">
            <v>0.522621</v>
          </cell>
          <cell r="E613">
            <v>0.72253100000000003</v>
          </cell>
          <cell r="F613">
            <v>1.043857</v>
          </cell>
          <cell r="G613">
            <v>1.4245570000000001</v>
          </cell>
          <cell r="H613">
            <v>1.621529</v>
          </cell>
          <cell r="I613">
            <v>2.3937330000000001</v>
          </cell>
          <cell r="J613">
            <v>3.2041780000000002</v>
          </cell>
          <cell r="K613">
            <v>3.7247810000000001</v>
          </cell>
          <cell r="L613">
            <v>3.87839935</v>
          </cell>
          <cell r="M613">
            <v>4.50642341</v>
          </cell>
          <cell r="N613">
            <v>6.2453107199999947</v>
          </cell>
          <cell r="O613">
            <v>7.595474169999993</v>
          </cell>
        </row>
        <row r="614">
          <cell r="C614" t="str">
            <v>OU-TC</v>
          </cell>
          <cell r="D614">
            <v>3.732046</v>
          </cell>
          <cell r="E614">
            <v>11.582992000000001</v>
          </cell>
          <cell r="F614">
            <v>9.3630010000000006</v>
          </cell>
          <cell r="G614">
            <v>10.962356</v>
          </cell>
          <cell r="H614">
            <v>9.262537</v>
          </cell>
          <cell r="I614">
            <v>7.5666200000000003</v>
          </cell>
          <cell r="J614">
            <v>11.905167</v>
          </cell>
          <cell r="K614">
            <v>15.752000000000001</v>
          </cell>
          <cell r="L614">
            <v>0.32398199999999999</v>
          </cell>
          <cell r="M614">
            <v>1.7103605697978661</v>
          </cell>
          <cell r="N614">
            <v>2.8083912433822897</v>
          </cell>
          <cell r="O614">
            <v>0</v>
          </cell>
        </row>
        <row r="615">
          <cell r="C615" t="str">
            <v>BU215cap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C616" t="str">
            <v>IMS-TC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C617" t="str">
            <v>TCGO</v>
          </cell>
          <cell r="D617">
            <v>1.7075450000000001</v>
          </cell>
          <cell r="E617">
            <v>4.0070930000000002</v>
          </cell>
          <cell r="F617">
            <v>9.6468720000000001</v>
          </cell>
          <cell r="G617">
            <v>17.011626000000003</v>
          </cell>
          <cell r="H617">
            <v>19.716462000000003</v>
          </cell>
          <cell r="I617">
            <v>23.307246000000003</v>
          </cell>
          <cell r="J617">
            <v>23.614254000000003</v>
          </cell>
          <cell r="K617">
            <v>25.209042</v>
          </cell>
          <cell r="L617">
            <v>27.002286490000003</v>
          </cell>
          <cell r="M617">
            <v>27.781412480000004</v>
          </cell>
          <cell r="N617">
            <v>30.518438409999998</v>
          </cell>
          <cell r="O617">
            <v>33.330362199999996</v>
          </cell>
        </row>
        <row r="618">
          <cell r="C618" t="str">
            <v>CSETC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C619" t="str">
            <v>TempTC</v>
          </cell>
          <cell r="D619">
            <v>7.1470000000000006E-2</v>
          </cell>
          <cell r="E619">
            <v>0.35830200000000001</v>
          </cell>
          <cell r="F619">
            <v>1.252302</v>
          </cell>
          <cell r="G619">
            <v>1.4115800000000001</v>
          </cell>
          <cell r="H619">
            <v>3.3100529999999999</v>
          </cell>
          <cell r="I619">
            <v>3.4283399999999999</v>
          </cell>
          <cell r="J619">
            <v>3.9601329999999999</v>
          </cell>
          <cell r="K619">
            <v>4.0314220000000001</v>
          </cell>
          <cell r="L619">
            <v>4.2238358099999997</v>
          </cell>
          <cell r="M619">
            <v>4.8792584100000003</v>
          </cell>
          <cell r="N619">
            <v>6.1898809599999991</v>
          </cell>
          <cell r="O619">
            <v>7.8341715799999951</v>
          </cell>
        </row>
        <row r="620">
          <cell r="C620" t="str">
            <v>CFS-TC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 t="str">
            <v>Ops-TC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C622" t="str">
            <v>TAA-TC</v>
          </cell>
          <cell r="D622">
            <v>9.1590000000000005E-3</v>
          </cell>
          <cell r="E622">
            <v>0</v>
          </cell>
          <cell r="F622">
            <v>1.2738849999999999</v>
          </cell>
          <cell r="G622">
            <v>1.1681939999999997</v>
          </cell>
          <cell r="H622">
            <v>1.149127</v>
          </cell>
          <cell r="I622">
            <v>-1.9251819999999999</v>
          </cell>
          <cell r="J622">
            <v>-1.1270519999999999</v>
          </cell>
          <cell r="K622">
            <v>-1.351761709999999</v>
          </cell>
          <cell r="L622">
            <v>-0.49730071160009992</v>
          </cell>
          <cell r="M622">
            <v>-1.120241</v>
          </cell>
          <cell r="N622">
            <v>-1.120242</v>
          </cell>
          <cell r="O622">
            <v>-1.120242</v>
          </cell>
        </row>
        <row r="623">
          <cell r="C623" t="str">
            <v>TCErrors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C624" t="str">
            <v>TCOther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 t="str">
            <v>Plug-TC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C626" t="str">
            <v>MFA-T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C627" t="str">
            <v>OPS-CAP-T</v>
          </cell>
          <cell r="D627">
            <v>-2.4869599999999999E-3</v>
          </cell>
          <cell r="E627">
            <v>4.3052800000000007E-3</v>
          </cell>
          <cell r="F627">
            <v>4.3052800000000007E-3</v>
          </cell>
          <cell r="G627">
            <v>4.3052800000000007E-3</v>
          </cell>
          <cell r="H627">
            <v>4.3052800000000007E-3</v>
          </cell>
          <cell r="I627">
            <v>5.9248000000000009E-3</v>
          </cell>
          <cell r="J627">
            <v>4.3052800000000007E-3</v>
          </cell>
          <cell r="K627">
            <v>4.3052800000000007E-3</v>
          </cell>
          <cell r="L627">
            <v>4.3052800000000007E-3</v>
          </cell>
          <cell r="M627">
            <v>4.3052800000000007E-3</v>
          </cell>
          <cell r="N627">
            <v>4.3052800000000007E-3</v>
          </cell>
          <cell r="O627">
            <v>4.3052800000000007E-3</v>
          </cell>
        </row>
        <row r="628">
          <cell r="C628" t="str">
            <v>IMS-CAP-T</v>
          </cell>
          <cell r="D628">
            <v>2.6780320000000003E-2</v>
          </cell>
          <cell r="E628">
            <v>0.36827896000000004</v>
          </cell>
          <cell r="F628">
            <v>0.64198960000000005</v>
          </cell>
          <cell r="G628">
            <v>1.3495456800000001</v>
          </cell>
          <cell r="H628">
            <v>1.5891103200000001</v>
          </cell>
          <cell r="I628">
            <v>1.7733380000000003</v>
          </cell>
          <cell r="J628">
            <v>1.7901262400000002</v>
          </cell>
          <cell r="K628">
            <v>2.0311480000000004</v>
          </cell>
          <cell r="L628">
            <v>2.3362731952</v>
          </cell>
          <cell r="M628">
            <v>3.0454338879999998</v>
          </cell>
          <cell r="N628">
            <v>3.205131048000001</v>
          </cell>
          <cell r="O628">
            <v>5.3023549656000011</v>
          </cell>
        </row>
        <row r="629">
          <cell r="C629" t="str">
            <v>CSE-CAP-T</v>
          </cell>
          <cell r="D629">
            <v>5.8452800000000004E-3</v>
          </cell>
          <cell r="E629">
            <v>4.2505680000000004E-2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>CNRST-T</v>
          </cell>
          <cell r="D630">
            <v>4.492302640000001</v>
          </cell>
          <cell r="E630">
            <v>8.7396080800000018</v>
          </cell>
          <cell r="F630">
            <v>14.195041840000002</v>
          </cell>
          <cell r="G630">
            <v>17.966341679999999</v>
          </cell>
          <cell r="H630">
            <v>22.321138560000001</v>
          </cell>
          <cell r="I630">
            <v>28.286395760000001</v>
          </cell>
          <cell r="J630">
            <v>33.492856320000001</v>
          </cell>
          <cell r="K630">
            <v>38.529831200000004</v>
          </cell>
          <cell r="L630">
            <v>45.630358194400017</v>
          </cell>
          <cell r="M630">
            <v>48.078646543200009</v>
          </cell>
          <cell r="N630">
            <v>49.513332752800004</v>
          </cell>
          <cell r="O630">
            <v>50.820285353600006</v>
          </cell>
        </row>
        <row r="631">
          <cell r="C631" t="str">
            <v>CCGO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C632" t="str">
            <v>FRE-CAP-T</v>
          </cell>
          <cell r="D632">
            <v>3.1399200000000002E-2</v>
          </cell>
          <cell r="E632">
            <v>3.2520880000000002E-2</v>
          </cell>
          <cell r="F632">
            <v>-1.8165061600000003</v>
          </cell>
          <cell r="G632">
            <v>-1.5568498400000002</v>
          </cell>
          <cell r="H632">
            <v>-1.2312350400000003</v>
          </cell>
          <cell r="I632">
            <v>-1.15089296</v>
          </cell>
          <cell r="J632">
            <v>-1.13072624</v>
          </cell>
          <cell r="K632">
            <v>-1.011066</v>
          </cell>
          <cell r="L632">
            <v>-0.99930224800000012</v>
          </cell>
          <cell r="M632">
            <v>-0.62118603680000006</v>
          </cell>
          <cell r="N632">
            <v>-0.30636408880000054</v>
          </cell>
          <cell r="O632">
            <v>5.1080511383999934</v>
          </cell>
        </row>
        <row r="633">
          <cell r="C633" t="str">
            <v>CORPADJ-T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C634" t="str">
            <v>T&amp;WE-T</v>
          </cell>
          <cell r="D634">
            <v>0.34094352</v>
          </cell>
          <cell r="E634">
            <v>0</v>
          </cell>
          <cell r="F634">
            <v>0.61148135999999997</v>
          </cell>
          <cell r="G634">
            <v>1.01171736</v>
          </cell>
          <cell r="H634">
            <v>1.8884661599999999</v>
          </cell>
          <cell r="I634">
            <v>2.8173885599999999</v>
          </cell>
          <cell r="J634">
            <v>3.6077045087999995</v>
          </cell>
          <cell r="K634">
            <v>4.1400624288000003</v>
          </cell>
          <cell r="L634">
            <v>6.2689827239999998</v>
          </cell>
          <cell r="M634">
            <v>7.0209141888</v>
          </cell>
          <cell r="N634">
            <v>8.9695543488000009</v>
          </cell>
          <cell r="O634">
            <v>11.164859308800001</v>
          </cell>
        </row>
        <row r="635">
          <cell r="C635" t="str">
            <v>SE-T</v>
          </cell>
          <cell r="D635">
            <v>-0.44306340000000005</v>
          </cell>
          <cell r="E635">
            <v>0</v>
          </cell>
          <cell r="F635">
            <v>-0.22304874</v>
          </cell>
          <cell r="G635">
            <v>-0.1521555</v>
          </cell>
          <cell r="H635">
            <v>-4.5116889999999944E-2</v>
          </cell>
          <cell r="I635">
            <v>0.28577069000000005</v>
          </cell>
          <cell r="J635">
            <v>0.41937318210000002</v>
          </cell>
          <cell r="K635">
            <v>0.55373699349999983</v>
          </cell>
          <cell r="L635">
            <v>0.70782330959999995</v>
          </cell>
          <cell r="M635">
            <v>0.83236754209999997</v>
          </cell>
          <cell r="N635">
            <v>2.3233865220999999</v>
          </cell>
          <cell r="O635">
            <v>2.6453137620999998</v>
          </cell>
        </row>
        <row r="636">
          <cell r="C636" t="str">
            <v>Tools-T</v>
          </cell>
          <cell r="D636">
            <v>0</v>
          </cell>
          <cell r="E636">
            <v>0</v>
          </cell>
          <cell r="F636">
            <v>3.7877839999999996E-2</v>
          </cell>
          <cell r="G636">
            <v>5.0858250000000001E-2</v>
          </cell>
          <cell r="H636">
            <v>5.0858250000000001E-2</v>
          </cell>
          <cell r="I636">
            <v>7.1342160000000002E-2</v>
          </cell>
          <cell r="J636">
            <v>0.12793004389999998</v>
          </cell>
          <cell r="K636">
            <v>0.15780886050000001</v>
          </cell>
          <cell r="L636">
            <v>0.16788924730000043</v>
          </cell>
          <cell r="M636">
            <v>0.17065226389999999</v>
          </cell>
          <cell r="N636">
            <v>0.18252714389999999</v>
          </cell>
          <cell r="O636">
            <v>0.18453653389999999</v>
          </cell>
        </row>
        <row r="637">
          <cell r="C637" t="str">
            <v>OPS-MFA-T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C638" t="str">
            <v>IMS-MFA-T</v>
          </cell>
          <cell r="D638">
            <v>0.26514272999999999</v>
          </cell>
          <cell r="E638">
            <v>0</v>
          </cell>
          <cell r="F638">
            <v>0.58079497999999996</v>
          </cell>
          <cell r="G638">
            <v>0.54216593000000002</v>
          </cell>
          <cell r="H638">
            <v>0.83740135000000004</v>
          </cell>
          <cell r="I638">
            <v>1.14262051</v>
          </cell>
          <cell r="J638">
            <v>1.3081984255999999</v>
          </cell>
          <cell r="K638">
            <v>1.2960557975</v>
          </cell>
          <cell r="L638">
            <v>1.7748055253000001</v>
          </cell>
          <cell r="M638">
            <v>1.6860595238</v>
          </cell>
          <cell r="N638">
            <v>2.4966550178000002</v>
          </cell>
          <cell r="O638">
            <v>3.9503652456000005</v>
          </cell>
        </row>
        <row r="639">
          <cell r="C639" t="str">
            <v>CSE-MFA-T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C640" t="str">
            <v>CS-MFA-T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0.24327175179999999</v>
          </cell>
          <cell r="L640">
            <v>0</v>
          </cell>
          <cell r="M640">
            <v>0.24327175179999999</v>
          </cell>
          <cell r="N640">
            <v>7.9281017799999992E-2</v>
          </cell>
          <cell r="O640">
            <v>0</v>
          </cell>
        </row>
        <row r="641">
          <cell r="C641" t="str">
            <v>LBSS-MFA-T</v>
          </cell>
          <cell r="D641">
            <v>2.322258E-2</v>
          </cell>
          <cell r="E641">
            <v>0</v>
          </cell>
          <cell r="F641">
            <v>6.253533E-2</v>
          </cell>
          <cell r="G641">
            <v>7.663288E-2</v>
          </cell>
          <cell r="H641">
            <v>7.663288E-2</v>
          </cell>
          <cell r="I641">
            <v>8.9076219999999998E-2</v>
          </cell>
          <cell r="J641">
            <v>9.7142374999999989E-2</v>
          </cell>
          <cell r="K641">
            <v>9.7142374999999989E-2</v>
          </cell>
          <cell r="L641">
            <v>9.7142374999999989E-2</v>
          </cell>
          <cell r="M641">
            <v>0.28906040500000002</v>
          </cell>
          <cell r="N641">
            <v>0.28906040500000002</v>
          </cell>
          <cell r="O641">
            <v>0.45587761499999996</v>
          </cell>
        </row>
        <row r="642">
          <cell r="C642" t="str">
            <v>CorpAdj-MFA-T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51">
          <cell r="F651">
            <v>3.4341413299999886</v>
          </cell>
        </row>
        <row r="652">
          <cell r="F652">
            <v>72.927183000000014</v>
          </cell>
        </row>
        <row r="653">
          <cell r="D653">
            <v>55.954988090000015</v>
          </cell>
          <cell r="E653">
            <v>90.986199120000023</v>
          </cell>
          <cell r="F653">
            <v>139.60885867000002</v>
          </cell>
          <cell r="G653">
            <v>193.85309627999999</v>
          </cell>
          <cell r="H653">
            <v>241.13827913</v>
          </cell>
          <cell r="I653">
            <v>289.74409125999989</v>
          </cell>
          <cell r="J653">
            <v>341.65498060460004</v>
          </cell>
          <cell r="K653">
            <v>391.61789791083595</v>
          </cell>
          <cell r="L653">
            <v>446.12356434879996</v>
          </cell>
          <cell r="M653">
            <v>493.70185910102356</v>
          </cell>
          <cell r="N653">
            <v>538.51369216963496</v>
          </cell>
          <cell r="O653">
            <v>606.04949915700001</v>
          </cell>
        </row>
        <row r="654">
          <cell r="D654">
            <v>1</v>
          </cell>
        </row>
        <row r="655">
          <cell r="C655" t="str">
            <v xml:space="preserve">Investment </v>
          </cell>
          <cell r="D655" t="str">
            <v>Jan</v>
          </cell>
          <cell r="E655" t="str">
            <v>Feb</v>
          </cell>
          <cell r="F655" t="str">
            <v>Mar</v>
          </cell>
          <cell r="G655" t="str">
            <v>Apr</v>
          </cell>
          <cell r="H655" t="str">
            <v>May</v>
          </cell>
          <cell r="I655" t="str">
            <v>Jun</v>
          </cell>
          <cell r="J655" t="str">
            <v>Jul</v>
          </cell>
          <cell r="K655" t="str">
            <v>Aug</v>
          </cell>
          <cell r="L655" t="str">
            <v>Sep</v>
          </cell>
          <cell r="M655" t="str">
            <v>Oct</v>
          </cell>
          <cell r="N655" t="str">
            <v>Nov</v>
          </cell>
          <cell r="O655" t="str">
            <v>Dec</v>
          </cell>
        </row>
        <row r="657">
          <cell r="C657" t="str">
            <v>DCL01</v>
          </cell>
          <cell r="D657">
            <v>1.1830000000000001</v>
          </cell>
          <cell r="E657">
            <v>2.5019999999999998</v>
          </cell>
          <cell r="F657">
            <v>4.3289999999999997</v>
          </cell>
          <cell r="G657">
            <v>5.883</v>
          </cell>
          <cell r="H657">
            <v>8.1969999999999992</v>
          </cell>
          <cell r="I657">
            <v>10.842000000000001</v>
          </cell>
          <cell r="J657">
            <v>13.007999999999999</v>
          </cell>
          <cell r="K657">
            <v>14.75304065000001</v>
          </cell>
          <cell r="L657">
            <v>16.166444939999998</v>
          </cell>
          <cell r="M657">
            <v>16.806300420000014</v>
          </cell>
          <cell r="N657">
            <v>18.311977030000001</v>
          </cell>
          <cell r="O657">
            <v>19.824557350000006</v>
          </cell>
        </row>
        <row r="658">
          <cell r="C658" t="str">
            <v>DCL02</v>
          </cell>
          <cell r="D658">
            <v>-0.14399999999999999</v>
          </cell>
          <cell r="E658">
            <v>-2.4E-2</v>
          </cell>
          <cell r="F658">
            <v>5.7000000000000002E-2</v>
          </cell>
          <cell r="G658">
            <v>0.32200000000000001</v>
          </cell>
          <cell r="H658">
            <v>0.51300000000000001</v>
          </cell>
          <cell r="I658">
            <v>0.67500000000000004</v>
          </cell>
          <cell r="J658">
            <v>0.84699999999999998</v>
          </cell>
          <cell r="K658">
            <v>1.0790491</v>
          </cell>
          <cell r="L658">
            <v>1.1948722199999999</v>
          </cell>
          <cell r="M658">
            <v>1.36910927</v>
          </cell>
          <cell r="N658">
            <v>1.3755938000000001</v>
          </cell>
          <cell r="O658">
            <v>1.6412570200000001</v>
          </cell>
        </row>
        <row r="659">
          <cell r="C659" t="str">
            <v>DCL03</v>
          </cell>
          <cell r="D659">
            <v>0.94399999999999995</v>
          </cell>
          <cell r="E659">
            <v>1.31</v>
          </cell>
          <cell r="F659">
            <v>1.784</v>
          </cell>
          <cell r="G659">
            <v>2.2450000000000001</v>
          </cell>
          <cell r="H659">
            <v>3.3380000000000001</v>
          </cell>
          <cell r="I659">
            <v>3.915</v>
          </cell>
          <cell r="J659">
            <v>4.6219999999999999</v>
          </cell>
          <cell r="K659">
            <v>5.1388562100000001</v>
          </cell>
          <cell r="L659">
            <v>5.6083552300000026</v>
          </cell>
          <cell r="M659">
            <v>6.0396674600000022</v>
          </cell>
          <cell r="N659">
            <v>6.2895756600000032</v>
          </cell>
          <cell r="O659">
            <v>6.7772685200000007</v>
          </cell>
        </row>
        <row r="660">
          <cell r="C660" t="str">
            <v>DCL04</v>
          </cell>
          <cell r="D660">
            <v>0.129</v>
          </cell>
          <cell r="E660">
            <v>0.28899999999999998</v>
          </cell>
          <cell r="F660">
            <v>0.59399999999999997</v>
          </cell>
          <cell r="G660">
            <v>0.78800000000000003</v>
          </cell>
          <cell r="H660">
            <v>1.103</v>
          </cell>
          <cell r="I660">
            <v>1.3240000000000001</v>
          </cell>
          <cell r="J660">
            <v>1.484</v>
          </cell>
          <cell r="K660">
            <v>1.5966845700000001</v>
          </cell>
          <cell r="L660">
            <v>1.7098828000000001</v>
          </cell>
          <cell r="M660">
            <v>2.7096241000000001</v>
          </cell>
          <cell r="N660">
            <v>2.9327718999999997</v>
          </cell>
          <cell r="O660">
            <v>3.1094422499999999</v>
          </cell>
        </row>
        <row r="661">
          <cell r="C661" t="str">
            <v>DCL05</v>
          </cell>
          <cell r="D661">
            <v>5.1150000000000002</v>
          </cell>
          <cell r="E661">
            <v>7.6139999999999999</v>
          </cell>
          <cell r="F661">
            <v>10.587</v>
          </cell>
          <cell r="G661">
            <v>12.406000000000001</v>
          </cell>
          <cell r="H661">
            <v>16.936</v>
          </cell>
          <cell r="I661">
            <v>21.95</v>
          </cell>
          <cell r="J661">
            <v>28.292999999999999</v>
          </cell>
          <cell r="K661">
            <v>33.617280859999994</v>
          </cell>
          <cell r="L661">
            <v>40.813469099999992</v>
          </cell>
          <cell r="M661">
            <v>44.624002119999993</v>
          </cell>
          <cell r="N661">
            <v>50.257899979999998</v>
          </cell>
          <cell r="O661">
            <v>56.298006819999998</v>
          </cell>
        </row>
        <row r="662">
          <cell r="C662" t="str">
            <v>DCL06</v>
          </cell>
          <cell r="D662">
            <v>1.3089999999999999</v>
          </cell>
          <cell r="E662">
            <v>2.36</v>
          </cell>
          <cell r="F662">
            <v>3.7429999999999999</v>
          </cell>
          <cell r="G662">
            <v>5.7210000000000001</v>
          </cell>
          <cell r="H662">
            <v>7.476</v>
          </cell>
          <cell r="I662">
            <v>8.8849999999999998</v>
          </cell>
          <cell r="J662">
            <v>9.3800000000000008</v>
          </cell>
          <cell r="K662">
            <v>10.291729409999991</v>
          </cell>
          <cell r="L662">
            <v>12.684762930000007</v>
          </cell>
          <cell r="M662">
            <v>14.217375900000043</v>
          </cell>
          <cell r="N662">
            <v>15.867875400000008</v>
          </cell>
          <cell r="O662">
            <v>17.564489670000025</v>
          </cell>
        </row>
        <row r="663">
          <cell r="C663" t="str">
            <v>DCL07</v>
          </cell>
          <cell r="D663">
            <v>1.444</v>
          </cell>
          <cell r="E663">
            <v>2.052</v>
          </cell>
          <cell r="F663">
            <v>2.89</v>
          </cell>
          <cell r="G663">
            <v>3.9380000000000002</v>
          </cell>
          <cell r="H663">
            <v>5.5949999999999998</v>
          </cell>
          <cell r="I663">
            <v>7.6340000000000003</v>
          </cell>
          <cell r="J663">
            <v>10.57</v>
          </cell>
          <cell r="K663">
            <v>12.814061070000001</v>
          </cell>
          <cell r="L663">
            <v>14.993491149999981</v>
          </cell>
          <cell r="M663">
            <v>16.509411280000005</v>
          </cell>
          <cell r="N663">
            <v>17.972871579999985</v>
          </cell>
          <cell r="O663">
            <v>19.765892549999997</v>
          </cell>
        </row>
        <row r="664">
          <cell r="C664" t="str">
            <v>DCL08</v>
          </cell>
          <cell r="D664">
            <v>0.34799999999999998</v>
          </cell>
          <cell r="E664">
            <v>0.57999999999999996</v>
          </cell>
          <cell r="F664">
            <v>0.92100000000000004</v>
          </cell>
          <cell r="G664">
            <v>1.4259999999999999</v>
          </cell>
          <cell r="H664">
            <v>2.0209999999999999</v>
          </cell>
          <cell r="I664">
            <v>2.8159999999999998</v>
          </cell>
          <cell r="J664">
            <v>3.5870000000000002</v>
          </cell>
          <cell r="K664">
            <v>4.0509074600000003</v>
          </cell>
          <cell r="L664">
            <v>4.6728518799999943</v>
          </cell>
          <cell r="M664">
            <v>5.0677748099999995</v>
          </cell>
          <cell r="N664">
            <v>5.4536011299999965</v>
          </cell>
          <cell r="O664">
            <v>6.1737886599999952</v>
          </cell>
        </row>
        <row r="665">
          <cell r="C665" t="str">
            <v>DCL09</v>
          </cell>
          <cell r="D665">
            <v>5.343</v>
          </cell>
          <cell r="E665">
            <v>6.2160000000000002</v>
          </cell>
          <cell r="F665">
            <v>8.1539999999999999</v>
          </cell>
          <cell r="G665">
            <v>10.343999999999999</v>
          </cell>
          <cell r="H665">
            <v>12.411</v>
          </cell>
          <cell r="I665">
            <v>13.757</v>
          </cell>
          <cell r="J665">
            <v>14.186</v>
          </cell>
          <cell r="K665">
            <v>19.390865290000008</v>
          </cell>
          <cell r="L665">
            <v>20.986381770000037</v>
          </cell>
          <cell r="M665">
            <v>22.202722780000034</v>
          </cell>
          <cell r="N665">
            <v>23.587623660000045</v>
          </cell>
          <cell r="O665">
            <v>26.390780560000017</v>
          </cell>
        </row>
        <row r="666">
          <cell r="C666" t="str">
            <v>DCL10</v>
          </cell>
          <cell r="D666">
            <v>0.86299999999999999</v>
          </cell>
          <cell r="E666">
            <v>3.4670000000000001</v>
          </cell>
          <cell r="F666">
            <v>6.8620000000000001</v>
          </cell>
          <cell r="G666">
            <v>9.3379999999999992</v>
          </cell>
          <cell r="H666">
            <v>11.776999999999999</v>
          </cell>
          <cell r="I666">
            <v>14.362</v>
          </cell>
          <cell r="J666">
            <v>17.123000000000001</v>
          </cell>
          <cell r="K666">
            <v>17.58136586000003</v>
          </cell>
          <cell r="L666">
            <v>20.454054959999993</v>
          </cell>
          <cell r="M666">
            <v>23.388142870000021</v>
          </cell>
          <cell r="N666">
            <v>26.664766600000004</v>
          </cell>
          <cell r="O666">
            <v>28.165440869999969</v>
          </cell>
        </row>
        <row r="667">
          <cell r="C667" t="str">
            <v>DCL11</v>
          </cell>
          <cell r="D667">
            <v>3.3000000000000002E-2</v>
          </cell>
          <cell r="E667">
            <v>8.4000000000000005E-2</v>
          </cell>
          <cell r="F667">
            <v>9.0999999999999998E-2</v>
          </cell>
          <cell r="G667">
            <v>0.10100000000000001</v>
          </cell>
          <cell r="H667">
            <v>0.106</v>
          </cell>
          <cell r="I667">
            <v>0.11799999999999999</v>
          </cell>
          <cell r="J667">
            <v>0.13800000000000001</v>
          </cell>
          <cell r="K667">
            <v>0.17761782000000001</v>
          </cell>
          <cell r="L667">
            <v>0.26362124999999997</v>
          </cell>
          <cell r="M667">
            <v>0.33307429999999999</v>
          </cell>
          <cell r="N667">
            <v>0.48957534000000003</v>
          </cell>
          <cell r="O667">
            <v>0.41910889000000001</v>
          </cell>
        </row>
        <row r="668">
          <cell r="C668" t="str">
            <v>DCL12</v>
          </cell>
          <cell r="D668">
            <v>0.32200000000000001</v>
          </cell>
          <cell r="E668">
            <v>0.503</v>
          </cell>
          <cell r="F668">
            <v>0.61699999999999999</v>
          </cell>
          <cell r="G668">
            <v>0.69899999999999995</v>
          </cell>
          <cell r="H668">
            <v>0.84399999999999997</v>
          </cell>
          <cell r="I668">
            <v>0.92700000000000005</v>
          </cell>
          <cell r="J668">
            <v>1.0449999999999999</v>
          </cell>
          <cell r="K668">
            <v>0.87403827000000001</v>
          </cell>
          <cell r="L668">
            <v>1.4184511000000002</v>
          </cell>
          <cell r="M668">
            <v>1.5264584800000001</v>
          </cell>
          <cell r="N668">
            <v>1.6046623200000001</v>
          </cell>
          <cell r="O668">
            <v>1.3639951299999999</v>
          </cell>
        </row>
        <row r="669">
          <cell r="C669" t="str">
            <v>DCL15</v>
          </cell>
          <cell r="D669">
            <v>0.38200000000000001</v>
          </cell>
          <cell r="E669">
            <v>0.115</v>
          </cell>
          <cell r="F669">
            <v>0.501</v>
          </cell>
          <cell r="G669">
            <v>1.3660000000000001</v>
          </cell>
          <cell r="H669">
            <v>9.2999999999999999E-2</v>
          </cell>
          <cell r="I669">
            <v>0.35599999999999998</v>
          </cell>
          <cell r="J669">
            <v>0.27800000000000002</v>
          </cell>
          <cell r="K669">
            <v>0.85981066999999933</v>
          </cell>
          <cell r="L669">
            <v>0.45519748999999998</v>
          </cell>
          <cell r="M669">
            <v>1.2927428799999998</v>
          </cell>
          <cell r="N669">
            <v>-0.33201228999999932</v>
          </cell>
          <cell r="O669">
            <v>0.26971621999999995</v>
          </cell>
        </row>
        <row r="670">
          <cell r="C670" t="str">
            <v>DCL18</v>
          </cell>
          <cell r="D670">
            <v>2.5939999999999999</v>
          </cell>
          <cell r="E670">
            <v>6.383</v>
          </cell>
          <cell r="F670">
            <v>11.215999999999999</v>
          </cell>
          <cell r="G670">
            <v>16.846</v>
          </cell>
          <cell r="H670">
            <v>20.885000000000002</v>
          </cell>
          <cell r="I670">
            <v>25.532</v>
          </cell>
          <cell r="J670">
            <v>28.533000000000001</v>
          </cell>
          <cell r="K670">
            <v>31.861054330000002</v>
          </cell>
          <cell r="L670">
            <v>36.401946620000004</v>
          </cell>
          <cell r="M670">
            <v>41.35374070000001</v>
          </cell>
          <cell r="N670">
            <v>45.789003470000033</v>
          </cell>
          <cell r="O670">
            <v>50.886871320000026</v>
          </cell>
        </row>
        <row r="671">
          <cell r="C671" t="str">
            <v>DCL19</v>
          </cell>
          <cell r="D671">
            <v>0.48299999999999998</v>
          </cell>
          <cell r="E671">
            <v>1.88</v>
          </cell>
          <cell r="F671">
            <v>3.52</v>
          </cell>
          <cell r="G671">
            <v>5.3019999999999996</v>
          </cell>
          <cell r="H671">
            <v>6.923</v>
          </cell>
          <cell r="I671">
            <v>9.4960000000000004</v>
          </cell>
          <cell r="J671">
            <v>11.79</v>
          </cell>
          <cell r="K671">
            <v>13.539706639999997</v>
          </cell>
          <cell r="L671">
            <v>16.790196709999996</v>
          </cell>
          <cell r="M671">
            <v>19.760406780000004</v>
          </cell>
          <cell r="N671">
            <v>22.095082190000003</v>
          </cell>
          <cell r="O671">
            <v>23.910147869999996</v>
          </cell>
        </row>
        <row r="672">
          <cell r="C672" t="str">
            <v>DCL27</v>
          </cell>
          <cell r="D672">
            <v>0.65900000000000003</v>
          </cell>
          <cell r="E672">
            <v>1.333</v>
          </cell>
          <cell r="F672">
            <v>2.1779999999999999</v>
          </cell>
          <cell r="G672">
            <v>2.7109999999999999</v>
          </cell>
          <cell r="H672">
            <v>3.585</v>
          </cell>
          <cell r="I672">
            <v>4.4379999999999997</v>
          </cell>
          <cell r="J672">
            <v>5.0540000000000003</v>
          </cell>
          <cell r="K672">
            <v>5.8584412799999921</v>
          </cell>
          <cell r="L672">
            <v>6.582719419999985</v>
          </cell>
          <cell r="M672">
            <v>7.073543459999998</v>
          </cell>
          <cell r="N672">
            <v>6.9693970999999904</v>
          </cell>
          <cell r="O672">
            <v>8.4741725999999939</v>
          </cell>
        </row>
        <row r="673">
          <cell r="C673" t="str">
            <v>DCL28</v>
          </cell>
          <cell r="D673">
            <v>2E-3</v>
          </cell>
          <cell r="E673">
            <v>-4.0000000000000001E-3</v>
          </cell>
          <cell r="F673">
            <v>-1E-3</v>
          </cell>
          <cell r="G673">
            <v>0</v>
          </cell>
          <cell r="H673">
            <v>6.0000000000000001E-3</v>
          </cell>
          <cell r="I673">
            <v>7.0000000000000001E-3</v>
          </cell>
          <cell r="J673">
            <v>8.9999999999999993E-3</v>
          </cell>
          <cell r="K673">
            <v>9.1616399999999987E-3</v>
          </cell>
          <cell r="L673">
            <v>8.9011100000000003E-3</v>
          </cell>
          <cell r="M673">
            <v>8.9011100000000003E-3</v>
          </cell>
          <cell r="N673">
            <v>8.9011100000000003E-3</v>
          </cell>
          <cell r="O673">
            <v>8.6477199999999994E-3</v>
          </cell>
        </row>
        <row r="674">
          <cell r="C674" t="str">
            <v>DCL29</v>
          </cell>
          <cell r="D674">
            <v>1.9115709999999972</v>
          </cell>
          <cell r="E674">
            <v>4.1837000000000018</v>
          </cell>
          <cell r="F674">
            <v>7.2276210000000063</v>
          </cell>
          <cell r="G674">
            <v>10.238724000000005</v>
          </cell>
          <cell r="H674">
            <v>13.904077000000015</v>
          </cell>
          <cell r="I674">
            <v>18.981768000000017</v>
          </cell>
          <cell r="J674">
            <v>22.834666999999996</v>
          </cell>
          <cell r="K674">
            <v>28.121812859999999</v>
          </cell>
          <cell r="L674">
            <v>31.184455490000015</v>
          </cell>
          <cell r="M674">
            <v>33.980826940000064</v>
          </cell>
          <cell r="N674">
            <v>36.81017179000002</v>
          </cell>
          <cell r="O674">
            <v>40.171796190000038</v>
          </cell>
        </row>
        <row r="675">
          <cell r="C675" t="str">
            <v>205-DCOther</v>
          </cell>
          <cell r="K675">
            <v>1.423691E-2</v>
          </cell>
          <cell r="L675">
            <v>0.13725224</v>
          </cell>
          <cell r="M675">
            <v>-0.42415801000000003</v>
          </cell>
          <cell r="N675">
            <v>0.34514128999999999</v>
          </cell>
          <cell r="O675">
            <v>0.57780083000000004</v>
          </cell>
        </row>
        <row r="676">
          <cell r="C676" t="str">
            <v>LDCUR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C677" t="str">
            <v>202-DCOther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C678" t="str">
            <v>204-DCOther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C679" t="str">
            <v>209 - DC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C680" t="str">
            <v>DSR</v>
          </cell>
          <cell r="D680">
            <v>0.53365899999999999</v>
          </cell>
          <cell r="E680">
            <v>0.80735500000000004</v>
          </cell>
          <cell r="F680">
            <v>1.0995410000000001</v>
          </cell>
          <cell r="G680">
            <v>1.7074609999999999</v>
          </cell>
          <cell r="H680">
            <v>2.3435679999999999</v>
          </cell>
          <cell r="I680">
            <v>3.1538879999999998</v>
          </cell>
          <cell r="J680">
            <v>3.9483419999999998</v>
          </cell>
          <cell r="K680">
            <v>4.8806049500000004</v>
          </cell>
          <cell r="L680">
            <v>5.7178437000000022</v>
          </cell>
          <cell r="M680">
            <v>6.5037662500000017</v>
          </cell>
          <cell r="N680">
            <v>6.9217762500000033</v>
          </cell>
          <cell r="O680">
            <v>7.2487595500000088</v>
          </cell>
        </row>
        <row r="681">
          <cell r="C681" t="str">
            <v>MUS</v>
          </cell>
          <cell r="D681">
            <v>5.4094999999999997E-2</v>
          </cell>
          <cell r="E681">
            <v>0.120507</v>
          </cell>
          <cell r="F681">
            <v>0.46355800000000003</v>
          </cell>
          <cell r="G681">
            <v>0.52746499999999996</v>
          </cell>
          <cell r="H681">
            <v>0.57401500000000005</v>
          </cell>
          <cell r="I681">
            <v>0.58737700000000004</v>
          </cell>
          <cell r="J681">
            <v>0.67958499999999999</v>
          </cell>
          <cell r="K681">
            <v>0.76729177000000004</v>
          </cell>
          <cell r="L681">
            <v>0.93686031000000003</v>
          </cell>
          <cell r="M681">
            <v>1.3235590800000001</v>
          </cell>
          <cell r="N681">
            <v>1.4676672099999999</v>
          </cell>
          <cell r="O681">
            <v>1.5459846699999999</v>
          </cell>
        </row>
        <row r="682">
          <cell r="C682" t="str">
            <v>MCP</v>
          </cell>
          <cell r="D682">
            <v>7.6619000000000007E-2</v>
          </cell>
          <cell r="E682">
            <v>0.37829200000000002</v>
          </cell>
          <cell r="F682">
            <v>0.47323300000000001</v>
          </cell>
          <cell r="G682">
            <v>0.65778700000000001</v>
          </cell>
          <cell r="H682">
            <v>0.85680000000000001</v>
          </cell>
          <cell r="I682">
            <v>1.024373</v>
          </cell>
          <cell r="J682">
            <v>1.0717220000000001</v>
          </cell>
          <cell r="K682">
            <v>1.1698902900000001</v>
          </cell>
          <cell r="L682">
            <v>1.2148655900000001</v>
          </cell>
          <cell r="M682">
            <v>1.3529830300000001</v>
          </cell>
          <cell r="N682">
            <v>1.62166674</v>
          </cell>
          <cell r="O682">
            <v>1.7366695599999999</v>
          </cell>
        </row>
        <row r="683">
          <cell r="C683" t="str">
            <v>DSD</v>
          </cell>
          <cell r="D683">
            <v>0.15015100000000003</v>
          </cell>
          <cell r="E683">
            <v>0.76768600000000009</v>
          </cell>
          <cell r="F683">
            <v>1.0228169999999999</v>
          </cell>
          <cell r="G683">
            <v>0.90692100000000053</v>
          </cell>
          <cell r="H683">
            <v>1.1011410000000001</v>
          </cell>
          <cell r="I683">
            <v>1.2389099999999997</v>
          </cell>
          <cell r="J683">
            <v>1.4429480000000003</v>
          </cell>
          <cell r="K683">
            <v>2.0838841599999998</v>
          </cell>
          <cell r="L683">
            <v>2.4315972700000001</v>
          </cell>
          <cell r="M683">
            <v>2.9332174200000001</v>
          </cell>
          <cell r="N683">
            <v>5.0966708399999918</v>
          </cell>
          <cell r="O683">
            <v>5.4808205800000005</v>
          </cell>
        </row>
        <row r="684">
          <cell r="C684" t="str">
            <v>206-DCOther</v>
          </cell>
          <cell r="K684">
            <v>0</v>
          </cell>
          <cell r="L684">
            <v>3.5924209999999998E-2</v>
          </cell>
          <cell r="M684">
            <v>0.11577303</v>
          </cell>
          <cell r="N684">
            <v>0</v>
          </cell>
          <cell r="O684">
            <v>0</v>
          </cell>
        </row>
        <row r="685">
          <cell r="C685" t="str">
            <v>SDCUR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C686">
            <v>10075</v>
          </cell>
          <cell r="D686">
            <v>1.611E-3</v>
          </cell>
          <cell r="E686">
            <v>2.431E-3</v>
          </cell>
          <cell r="F686">
            <v>3.0539999999999999E-3</v>
          </cell>
          <cell r="G686">
            <v>3.209E-3</v>
          </cell>
          <cell r="H686">
            <v>3.5949999999999997E-3</v>
          </cell>
          <cell r="I686">
            <v>3.7520000000000001E-3</v>
          </cell>
          <cell r="J686">
            <v>3.9099999999999994E-3</v>
          </cell>
          <cell r="K686">
            <v>4.0337400000000001E-3</v>
          </cell>
          <cell r="L686">
            <v>4.4796999999999997E-3</v>
          </cell>
          <cell r="M686">
            <v>4.5902099999999999E-3</v>
          </cell>
          <cell r="N686">
            <v>4.6933599999999997E-3</v>
          </cell>
          <cell r="O686">
            <v>4.9254600000000004E-3</v>
          </cell>
        </row>
        <row r="687">
          <cell r="C687">
            <v>10725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C688">
            <v>11835</v>
          </cell>
          <cell r="D688">
            <v>2.7900000000000001E-4</v>
          </cell>
          <cell r="E688">
            <v>-1.7425E-2</v>
          </cell>
          <cell r="F688">
            <v>-1.6157999999999999E-2</v>
          </cell>
          <cell r="G688">
            <v>-1.6466999999999999E-2</v>
          </cell>
          <cell r="H688">
            <v>8.8676999999999992E-2</v>
          </cell>
          <cell r="I688">
            <v>0.23244799999999999</v>
          </cell>
          <cell r="J688">
            <v>0.44396599999999997</v>
          </cell>
          <cell r="K688">
            <v>0.66337732999999999</v>
          </cell>
          <cell r="L688">
            <v>0.72749326000000003</v>
          </cell>
          <cell r="M688">
            <v>0.76410918000000005</v>
          </cell>
          <cell r="N688">
            <v>0.79950057999999991</v>
          </cell>
          <cell r="O688">
            <v>0.90071931999999999</v>
          </cell>
        </row>
        <row r="689">
          <cell r="C689">
            <v>13179</v>
          </cell>
          <cell r="D689">
            <v>0.27337800000000001</v>
          </cell>
          <cell r="E689">
            <v>0.483852</v>
          </cell>
          <cell r="F689">
            <v>0.24182899999999999</v>
          </cell>
          <cell r="G689">
            <v>0.25018699999999999</v>
          </cell>
          <cell r="H689">
            <v>7.1579999999999994E-3</v>
          </cell>
          <cell r="I689">
            <v>0.282665</v>
          </cell>
          <cell r="J689">
            <v>0.11434699999999999</v>
          </cell>
          <cell r="K689">
            <v>0.40733970000000003</v>
          </cell>
          <cell r="L689">
            <v>0.44342931000000002</v>
          </cell>
          <cell r="M689">
            <v>0.47027526000000003</v>
          </cell>
          <cell r="N689">
            <v>0.50861246999999998</v>
          </cell>
          <cell r="O689">
            <v>0.64034787000000004</v>
          </cell>
        </row>
        <row r="690">
          <cell r="C690">
            <v>13506</v>
          </cell>
          <cell r="D690">
            <v>1.3320000000000001E-3</v>
          </cell>
          <cell r="E690">
            <v>1.4239999999999999E-3</v>
          </cell>
          <cell r="F690">
            <v>2.575E-3</v>
          </cell>
          <cell r="G690">
            <v>2.6719999999999999E-3</v>
          </cell>
          <cell r="H690">
            <v>3.088E-3</v>
          </cell>
          <cell r="I690">
            <v>3.1849999999999999E-3</v>
          </cell>
          <cell r="J690">
            <v>3.297E-3</v>
          </cell>
          <cell r="K690">
            <v>3.3961799999999999E-3</v>
          </cell>
          <cell r="L690">
            <v>3.7851899999999999E-3</v>
          </cell>
          <cell r="M690">
            <v>3.8736300000000003E-3</v>
          </cell>
          <cell r="N690">
            <v>3.9561700000000002E-3</v>
          </cell>
          <cell r="O690">
            <v>4.1553299999999996E-3</v>
          </cell>
        </row>
        <row r="691">
          <cell r="C691">
            <v>13884</v>
          </cell>
          <cell r="D691">
            <v>9.9999999999999995E-7</v>
          </cell>
          <cell r="E691">
            <v>9.9999999999999995E-7</v>
          </cell>
          <cell r="F691">
            <v>1.9999999999999999E-6</v>
          </cell>
          <cell r="G691">
            <v>3.0000000000000001E-6</v>
          </cell>
          <cell r="H691">
            <v>3.0000000000000001E-6</v>
          </cell>
          <cell r="I691">
            <v>0</v>
          </cell>
          <cell r="J691">
            <v>1.3419999999999999E-3</v>
          </cell>
          <cell r="K691">
            <v>1.34815E-3</v>
          </cell>
          <cell r="L691">
            <v>1.35545E-3</v>
          </cell>
          <cell r="M691">
            <v>1.36108E-3</v>
          </cell>
          <cell r="N691">
            <v>1.36633E-3</v>
          </cell>
          <cell r="O691">
            <v>3.0417500000000002E-3</v>
          </cell>
        </row>
        <row r="692">
          <cell r="C692">
            <v>13964</v>
          </cell>
          <cell r="D692">
            <v>1.299E-3</v>
          </cell>
          <cell r="E692">
            <v>5.7719999999999994E-3</v>
          </cell>
          <cell r="F692">
            <v>2.3455E-2</v>
          </cell>
          <cell r="G692">
            <v>3.7887999999999998E-2</v>
          </cell>
          <cell r="H692">
            <v>0.16725099999999998</v>
          </cell>
          <cell r="I692">
            <v>0.386156</v>
          </cell>
          <cell r="J692">
            <v>0.63541700000000001</v>
          </cell>
          <cell r="K692">
            <v>0.91446512000000002</v>
          </cell>
          <cell r="L692">
            <v>0.99436214000000001</v>
          </cell>
          <cell r="M692">
            <v>1.0117354199999999</v>
          </cell>
          <cell r="N692">
            <v>1.0246960000000001</v>
          </cell>
          <cell r="O692">
            <v>1.11971091</v>
          </cell>
        </row>
        <row r="693">
          <cell r="C693">
            <v>14188</v>
          </cell>
          <cell r="D693">
            <v>4.2490000000000002E-3</v>
          </cell>
          <cell r="E693">
            <v>9.7140000000000004E-3</v>
          </cell>
          <cell r="F693">
            <v>2.5661E-2</v>
          </cell>
          <cell r="G693">
            <v>2.6976E-2</v>
          </cell>
          <cell r="H693">
            <v>2.9777999999999999E-2</v>
          </cell>
          <cell r="I693">
            <v>3.0158999999999998E-2</v>
          </cell>
          <cell r="J693">
            <v>3.0540999999999999E-2</v>
          </cell>
          <cell r="K693">
            <v>3.0842330000000001E-2</v>
          </cell>
          <cell r="L693">
            <v>3.404737E-2</v>
          </cell>
          <cell r="M693">
            <v>3.4323769999999997E-2</v>
          </cell>
          <cell r="N693">
            <v>3.6092920000000001E-2</v>
          </cell>
          <cell r="O693">
            <v>4.1403089999999997E-2</v>
          </cell>
        </row>
        <row r="694">
          <cell r="C694">
            <v>14250</v>
          </cell>
          <cell r="D694">
            <v>9.129E-3</v>
          </cell>
          <cell r="E694">
            <v>1.0404E-2</v>
          </cell>
          <cell r="F694">
            <v>1.6059999999999998E-2</v>
          </cell>
          <cell r="G694">
            <v>2.8941999999999999E-2</v>
          </cell>
          <cell r="H694">
            <v>4.8409000000000001E-2</v>
          </cell>
          <cell r="I694">
            <v>0</v>
          </cell>
          <cell r="J694">
            <v>7.3797000000000001E-2</v>
          </cell>
          <cell r="K694">
            <v>8.2295989999999999E-2</v>
          </cell>
          <cell r="L694">
            <v>9.9165050000000005E-2</v>
          </cell>
          <cell r="M694">
            <v>0.11966114999999999</v>
          </cell>
          <cell r="N694">
            <v>0.20284147</v>
          </cell>
          <cell r="O694">
            <v>0.33813310999999996</v>
          </cell>
        </row>
        <row r="695">
          <cell r="C695">
            <v>14454</v>
          </cell>
          <cell r="D695">
            <v>0.124084</v>
          </cell>
          <cell r="E695">
            <v>0.17609999999999998</v>
          </cell>
          <cell r="F695">
            <v>0.23646699999999998</v>
          </cell>
          <cell r="G695">
            <v>0.248888</v>
          </cell>
          <cell r="H695">
            <v>0.27428799999999998</v>
          </cell>
          <cell r="I695">
            <v>0.29230800000000001</v>
          </cell>
          <cell r="J695">
            <v>0.35289799999999999</v>
          </cell>
          <cell r="K695">
            <v>0.46031353999999997</v>
          </cell>
          <cell r="L695">
            <v>1.04791295</v>
          </cell>
          <cell r="M695">
            <v>1.2138418200000001</v>
          </cell>
          <cell r="N695">
            <v>1.5251801299999999</v>
          </cell>
          <cell r="O695">
            <v>1.6233790400000001</v>
          </cell>
        </row>
        <row r="696">
          <cell r="C696">
            <v>15411</v>
          </cell>
          <cell r="D696">
            <v>1.4012E-2</v>
          </cell>
          <cell r="E696">
            <v>3.7983999999999997E-2</v>
          </cell>
          <cell r="F696">
            <v>0.19329499999999999</v>
          </cell>
          <cell r="G696">
            <v>0.267179</v>
          </cell>
          <cell r="H696">
            <v>0.322378</v>
          </cell>
          <cell r="I696">
            <v>0.35656900000000002</v>
          </cell>
          <cell r="J696">
            <v>0.37038599999999999</v>
          </cell>
          <cell r="K696">
            <v>0.38386747999999998</v>
          </cell>
          <cell r="L696">
            <v>0.42821725999999999</v>
          </cell>
          <cell r="M696">
            <v>0.45337093000000001</v>
          </cell>
          <cell r="N696">
            <v>0.46667319000000002</v>
          </cell>
          <cell r="O696">
            <v>0.4922801</v>
          </cell>
        </row>
        <row r="697">
          <cell r="C697">
            <v>15412</v>
          </cell>
          <cell r="D697">
            <v>7.1000000000000005E-5</v>
          </cell>
          <cell r="E697">
            <v>9.8999999999999999E-4</v>
          </cell>
          <cell r="F697">
            <v>2.7230999999999998E-2</v>
          </cell>
          <cell r="G697">
            <v>3.7150999999999997E-2</v>
          </cell>
          <cell r="H697">
            <v>7.4163999999999994E-2</v>
          </cell>
          <cell r="I697">
            <v>0.22805900000000001</v>
          </cell>
          <cell r="J697">
            <v>0.26330199999999998</v>
          </cell>
          <cell r="K697">
            <v>0.31073012999999999</v>
          </cell>
          <cell r="L697">
            <v>0.36212828999999996</v>
          </cell>
          <cell r="M697">
            <v>0.38130347999999997</v>
          </cell>
          <cell r="N697">
            <v>0.43264981000000002</v>
          </cell>
          <cell r="O697">
            <v>0.52987969999999995</v>
          </cell>
        </row>
        <row r="698">
          <cell r="C698">
            <v>15511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C699">
            <v>15582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C700">
            <v>15583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C701">
            <v>15584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C702">
            <v>15590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C703">
            <v>15591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C704">
            <v>15592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C705" t="str">
            <v>TRANSF (DC)</v>
          </cell>
          <cell r="D705">
            <v>0.41367500000000001</v>
          </cell>
          <cell r="E705">
            <v>0.37285299999999999</v>
          </cell>
          <cell r="F705">
            <v>0.45249200000000001</v>
          </cell>
          <cell r="G705">
            <v>0.77837400000000001</v>
          </cell>
          <cell r="H705">
            <v>0.80434899999999998</v>
          </cell>
          <cell r="I705">
            <v>1.2250639999999999</v>
          </cell>
          <cell r="J705">
            <v>1.2535769999999999</v>
          </cell>
          <cell r="K705">
            <v>1.2595463200000001</v>
          </cell>
          <cell r="L705">
            <v>1.2897872800000001</v>
          </cell>
          <cell r="M705">
            <v>1.31217812</v>
          </cell>
          <cell r="N705">
            <v>1.3260907099999999</v>
          </cell>
          <cell r="O705">
            <v>0.94382460999999995</v>
          </cell>
        </row>
        <row r="706">
          <cell r="C706" t="str">
            <v>WRM</v>
          </cell>
          <cell r="D706">
            <v>6.3714999999999994E-2</v>
          </cell>
          <cell r="E706">
            <v>1.2739579999999999</v>
          </cell>
          <cell r="F706">
            <v>2.5041599999999997</v>
          </cell>
          <cell r="G706">
            <v>3.6837249999999999</v>
          </cell>
          <cell r="H706">
            <v>5.0847169999999995</v>
          </cell>
          <cell r="I706">
            <v>6.4008460000000005</v>
          </cell>
          <cell r="J706">
            <v>6.9775349999999996</v>
          </cell>
          <cell r="K706">
            <v>7.4521243199999985</v>
          </cell>
          <cell r="L706">
            <v>8.8126768600000052</v>
          </cell>
          <cell r="M706">
            <v>9.5696331800000021</v>
          </cell>
          <cell r="N706">
            <v>10.201900460000031</v>
          </cell>
          <cell r="O706">
            <v>11.268683309999989</v>
          </cell>
        </row>
        <row r="707">
          <cell r="C707" t="str">
            <v>EDCO</v>
          </cell>
          <cell r="D707">
            <v>-0.44646500000000006</v>
          </cell>
          <cell r="E707">
            <v>0.44252800000000025</v>
          </cell>
          <cell r="F707">
            <v>0.88729000000000058</v>
          </cell>
          <cell r="G707">
            <v>0.54344599999999943</v>
          </cell>
          <cell r="H707">
            <v>2.354533</v>
          </cell>
          <cell r="I707">
            <v>3.0053469999999987</v>
          </cell>
          <cell r="J707">
            <v>4.1200240000000008</v>
          </cell>
          <cell r="K707">
            <v>4.6942036700000003</v>
          </cell>
          <cell r="L707">
            <v>5.6244603899999968</v>
          </cell>
          <cell r="M707">
            <v>5.2852788899999883</v>
          </cell>
          <cell r="N707">
            <v>6.1035962399999892</v>
          </cell>
          <cell r="O707">
            <v>7.8311732999999935</v>
          </cell>
        </row>
        <row r="708">
          <cell r="C708" t="str">
            <v>203-DCOther</v>
          </cell>
          <cell r="K708">
            <v>-3.882348E-2</v>
          </cell>
          <cell r="L708">
            <v>-2.735808E-2</v>
          </cell>
          <cell r="M708">
            <v>-3.6195160000000004E-2</v>
          </cell>
          <cell r="N708">
            <v>-2.150753E-2</v>
          </cell>
          <cell r="O708">
            <v>2.7133459999999998E-2</v>
          </cell>
        </row>
        <row r="709">
          <cell r="C709" t="str">
            <v>EDCUR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C710" t="str">
            <v>213-DC1XX</v>
          </cell>
        </row>
        <row r="711">
          <cell r="C711" t="str">
            <v>213-DC2XX</v>
          </cell>
        </row>
        <row r="712">
          <cell r="C712" t="str">
            <v>213-DC3XX</v>
          </cell>
        </row>
        <row r="713">
          <cell r="C713" t="str">
            <v>213-DC4XX</v>
          </cell>
        </row>
        <row r="714">
          <cell r="C714" t="str">
            <v>213-DCOther</v>
          </cell>
        </row>
        <row r="715">
          <cell r="C715" t="str">
            <v>214-DC1XX</v>
          </cell>
        </row>
        <row r="716">
          <cell r="C716" t="str">
            <v>214-DC2XX</v>
          </cell>
        </row>
        <row r="717">
          <cell r="C717" t="str">
            <v>214-DC3XX</v>
          </cell>
        </row>
        <row r="718">
          <cell r="C718" t="str">
            <v>214-DC4XX</v>
          </cell>
        </row>
        <row r="719">
          <cell r="C719" t="str">
            <v>214-DCOther</v>
          </cell>
        </row>
        <row r="720">
          <cell r="C720" t="str">
            <v>216-DC1XX</v>
          </cell>
        </row>
        <row r="721">
          <cell r="C721" t="str">
            <v>216-DC2XX</v>
          </cell>
        </row>
        <row r="722">
          <cell r="C722" t="str">
            <v>216-DC3XX</v>
          </cell>
        </row>
        <row r="723">
          <cell r="C723" t="str">
            <v>216-DC4XX</v>
          </cell>
        </row>
        <row r="724">
          <cell r="C724" t="str">
            <v>216-DCOther</v>
          </cell>
        </row>
        <row r="725">
          <cell r="C725" t="str">
            <v>220 - DC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C726" t="str">
            <v>222 - DC</v>
          </cell>
        </row>
        <row r="727">
          <cell r="C727" t="str">
            <v>223 - DC</v>
          </cell>
          <cell r="D727">
            <v>25.171282000000001</v>
          </cell>
          <cell r="E727">
            <v>33.105632</v>
          </cell>
          <cell r="F727">
            <v>47.620944000000001</v>
          </cell>
          <cell r="G727">
            <v>69.238764000000003</v>
          </cell>
          <cell r="H727">
            <v>80.780246000000005</v>
          </cell>
          <cell r="I727">
            <v>84.950294999999997</v>
          </cell>
          <cell r="J727">
            <v>100.14048200000001</v>
          </cell>
          <cell r="K727">
            <v>110.37485599999999</v>
          </cell>
          <cell r="L727">
            <v>117.85807903000001</v>
          </cell>
          <cell r="M727">
            <v>129.99541842000002</v>
          </cell>
          <cell r="N727">
            <v>136.51455086000001</v>
          </cell>
          <cell r="O727">
            <v>147.75211899999999</v>
          </cell>
        </row>
        <row r="728">
          <cell r="C728" t="str">
            <v>224 - DC</v>
          </cell>
        </row>
        <row r="729">
          <cell r="C729" t="str">
            <v>225 - DC</v>
          </cell>
        </row>
        <row r="730">
          <cell r="C730" t="str">
            <v>13970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C731" t="str">
            <v>14025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C732">
            <v>15585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C733">
            <v>15586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C734" t="str">
            <v>13807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C735" t="str">
            <v>Man-AMDC</v>
          </cell>
          <cell r="D735">
            <v>-2.8200000000211389E-4</v>
          </cell>
          <cell r="E735">
            <v>3.680000000017003E-4</v>
          </cell>
          <cell r="F735">
            <v>5.6000000000722139E-5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C736" t="str">
            <v>OU-DC</v>
          </cell>
          <cell r="D736">
            <v>1.926296</v>
          </cell>
          <cell r="E736">
            <v>4.7702070000000001</v>
          </cell>
          <cell r="F736">
            <v>4.190747</v>
          </cell>
          <cell r="G736">
            <v>5.1664380000000003</v>
          </cell>
          <cell r="H736">
            <v>3.107065</v>
          </cell>
          <cell r="I736">
            <v>-0.31485000000000002</v>
          </cell>
          <cell r="J736">
            <v>-1.103008</v>
          </cell>
          <cell r="K736">
            <v>-0.63141797206416406</v>
          </cell>
          <cell r="L736">
            <v>-3.6909800000000001</v>
          </cell>
          <cell r="M736">
            <v>-3.6736658291767044</v>
          </cell>
          <cell r="N736">
            <v>-5.1005231329649803</v>
          </cell>
          <cell r="O736">
            <v>0</v>
          </cell>
        </row>
        <row r="737">
          <cell r="C737" t="str">
            <v>215 - DC</v>
          </cell>
          <cell r="D737">
            <v>3.8441999999999997E-2</v>
          </cell>
          <cell r="E737">
            <v>6.7735000000000004E-2</v>
          </cell>
          <cell r="F737">
            <v>3.7471459999999999</v>
          </cell>
          <cell r="G737">
            <v>3.4830489999999998</v>
          </cell>
          <cell r="H737">
            <v>3.332776</v>
          </cell>
          <cell r="I737">
            <v>3.961052</v>
          </cell>
          <cell r="J737">
            <v>4.0425620000000002</v>
          </cell>
          <cell r="K737">
            <v>4.3464239999999998</v>
          </cell>
          <cell r="L737">
            <v>4.56021594</v>
          </cell>
          <cell r="M737">
            <v>4.6180532200000002</v>
          </cell>
          <cell r="N737">
            <v>5.2943576200000004</v>
          </cell>
          <cell r="O737">
            <v>6.1536906999999994</v>
          </cell>
        </row>
        <row r="738">
          <cell r="C738" t="str">
            <v>212 - DC</v>
          </cell>
          <cell r="D738">
            <v>2.2100000000000001E-4</v>
          </cell>
          <cell r="E738">
            <v>2.4499999999999999E-4</v>
          </cell>
          <cell r="F738">
            <v>0.17738399999999999</v>
          </cell>
          <cell r="G738">
            <v>0.184782</v>
          </cell>
          <cell r="H738">
            <v>0.2626</v>
          </cell>
          <cell r="I738">
            <v>0.342362</v>
          </cell>
          <cell r="J738">
            <v>0.43581500000000001</v>
          </cell>
          <cell r="K738">
            <v>0.55369999999999997</v>
          </cell>
          <cell r="L738">
            <v>0.60696976999999996</v>
          </cell>
          <cell r="M738">
            <v>0.71756045999999996</v>
          </cell>
          <cell r="N738">
            <v>2.3252550099999998</v>
          </cell>
          <cell r="O738">
            <v>2.5409605600000003</v>
          </cell>
        </row>
        <row r="739">
          <cell r="C739" t="str">
            <v>211 - DC</v>
          </cell>
          <cell r="D739">
            <v>6.5010999999999999E-2</v>
          </cell>
          <cell r="E739">
            <v>0.10535700000000001</v>
          </cell>
          <cell r="F739">
            <v>0.141347</v>
          </cell>
          <cell r="G739">
            <v>0.41557500000000003</v>
          </cell>
          <cell r="H739">
            <v>0.461787</v>
          </cell>
          <cell r="I739">
            <v>1.2761560000000001</v>
          </cell>
          <cell r="J739">
            <v>1.436099</v>
          </cell>
          <cell r="K739">
            <v>1.5005580000000001</v>
          </cell>
          <cell r="L739">
            <v>1.89947971</v>
          </cell>
          <cell r="M739">
            <v>2.5591250299999997</v>
          </cell>
          <cell r="N739">
            <v>1.26427091</v>
          </cell>
          <cell r="O739">
            <v>1.67820014</v>
          </cell>
        </row>
        <row r="740">
          <cell r="C740" t="str">
            <v>CSEDC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C741" t="str">
            <v>OTHCP-DC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C742" t="str">
            <v>221 - DC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C743" t="str">
            <v>Ops-DC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C744" t="str">
            <v>TAA-DC</v>
          </cell>
          <cell r="D744">
            <v>0.105946</v>
          </cell>
          <cell r="E744">
            <v>0</v>
          </cell>
          <cell r="F744">
            <v>-1.9734289999999994</v>
          </cell>
          <cell r="G744">
            <v>-1.8487169999999997</v>
          </cell>
          <cell r="H744">
            <v>-1.6791720000000001</v>
          </cell>
          <cell r="I744">
            <v>1.315631</v>
          </cell>
          <cell r="J744">
            <v>1.284343</v>
          </cell>
          <cell r="K744">
            <v>1.0114276699999989</v>
          </cell>
          <cell r="L744">
            <v>1.7791475915999979</v>
          </cell>
          <cell r="M744">
            <v>2.639694</v>
          </cell>
          <cell r="N744">
            <v>1.289693</v>
          </cell>
          <cell r="O744">
            <v>1.289693</v>
          </cell>
        </row>
        <row r="745">
          <cell r="C745" t="str">
            <v>DCErrors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8.9937999999999997E-4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C746" t="str">
            <v>DCOther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C747" t="str">
            <v>Plug-DC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C748" t="str">
            <v>MFA-D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C749" t="str">
            <v>OPS-CAP-D</v>
          </cell>
          <cell r="D749">
            <v>-1.9540399999999998E-3</v>
          </cell>
          <cell r="E749">
            <v>3.3827200000000001E-3</v>
          </cell>
          <cell r="F749">
            <v>3.3827200000000001E-3</v>
          </cell>
          <cell r="G749">
            <v>3.3827200000000001E-3</v>
          </cell>
          <cell r="H749">
            <v>3.3827200000000001E-3</v>
          </cell>
          <cell r="I749">
            <v>4.6552000000000008E-3</v>
          </cell>
          <cell r="J749">
            <v>3.3827200000000001E-3</v>
          </cell>
          <cell r="K749">
            <v>3.3827200000000001E-3</v>
          </cell>
          <cell r="L749">
            <v>3.3827200000000001E-3</v>
          </cell>
          <cell r="M749">
            <v>3.3827200000000001E-3</v>
          </cell>
          <cell r="N749">
            <v>3.3827200000000001E-3</v>
          </cell>
          <cell r="O749">
            <v>3.3827200000000001E-3</v>
          </cell>
        </row>
        <row r="750">
          <cell r="C750" t="str">
            <v>IMS-CAP-D</v>
          </cell>
          <cell r="D750">
            <v>2.104168E-2</v>
          </cell>
          <cell r="E750">
            <v>0.28936204000000004</v>
          </cell>
          <cell r="F750">
            <v>0.50442039999999999</v>
          </cell>
          <cell r="G750">
            <v>1.06035732</v>
          </cell>
          <cell r="H750">
            <v>1.2485866800000001</v>
          </cell>
          <cell r="I750">
            <v>1.393337</v>
          </cell>
          <cell r="J750">
            <v>1.4065277600000001</v>
          </cell>
          <cell r="K750">
            <v>1.5959020000000002</v>
          </cell>
          <cell r="L750">
            <v>1.8356432247999999</v>
          </cell>
          <cell r="M750">
            <v>2.3928409119999996</v>
          </cell>
          <cell r="N750">
            <v>2.5183172520000006</v>
          </cell>
          <cell r="O750">
            <v>4.1661360444000008</v>
          </cell>
        </row>
        <row r="751">
          <cell r="C751" t="str">
            <v>CSE-CAP-D</v>
          </cell>
          <cell r="D751">
            <v>4.5927199999999998E-3</v>
          </cell>
          <cell r="E751">
            <v>3.3397320000000001E-2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C752" t="str">
            <v>CNRST-D</v>
          </cell>
          <cell r="D752">
            <v>3.5296663600000002</v>
          </cell>
          <cell r="E752">
            <v>6.8668349200000005</v>
          </cell>
          <cell r="F752">
            <v>11.153247160000001</v>
          </cell>
          <cell r="G752">
            <v>14.116411319999999</v>
          </cell>
          <cell r="H752">
            <v>17.53803744</v>
          </cell>
          <cell r="I752">
            <v>22.225025240000001</v>
          </cell>
          <cell r="J752">
            <v>26.31581568</v>
          </cell>
          <cell r="K752">
            <v>30.273438799999997</v>
          </cell>
          <cell r="L752">
            <v>35.852424295600009</v>
          </cell>
          <cell r="M752">
            <v>37.776079426800003</v>
          </cell>
          <cell r="N752">
            <v>38.9033328772</v>
          </cell>
          <cell r="O752">
            <v>39.930224206399998</v>
          </cell>
        </row>
        <row r="753">
          <cell r="C753" t="str">
            <v>CCGO-D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C754" t="str">
            <v>FRE-CAP-D</v>
          </cell>
          <cell r="D754">
            <v>2.46708E-2</v>
          </cell>
          <cell r="E754">
            <v>2.5552120000000001E-2</v>
          </cell>
          <cell r="F754">
            <v>-1.42725484</v>
          </cell>
          <cell r="G754">
            <v>-1.2232391599999999</v>
          </cell>
          <cell r="H754">
            <v>-0.96739896000000014</v>
          </cell>
          <cell r="I754">
            <v>-0.90427303999999997</v>
          </cell>
          <cell r="J754">
            <v>-0.88842776000000001</v>
          </cell>
          <cell r="K754">
            <v>-0.79440900000000003</v>
          </cell>
          <cell r="L754">
            <v>-0.785166052</v>
          </cell>
          <cell r="M754">
            <v>-0.48807474320000005</v>
          </cell>
          <cell r="N754">
            <v>-0.24071464120000041</v>
          </cell>
          <cell r="O754">
            <v>4.0134687515999943</v>
          </cell>
        </row>
        <row r="755">
          <cell r="C755" t="str">
            <v>CORPADJ-D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C756" t="str">
            <v>T&amp;WE-D</v>
          </cell>
          <cell r="D756">
            <v>1.0796544800000001</v>
          </cell>
          <cell r="E756">
            <v>0</v>
          </cell>
          <cell r="F756">
            <v>1.9363576400000002</v>
          </cell>
          <cell r="G756">
            <v>3.2037716399999998</v>
          </cell>
          <cell r="H756">
            <v>5.9801428400000001</v>
          </cell>
          <cell r="I756">
            <v>8.921730440000001</v>
          </cell>
          <cell r="J756">
            <v>11.4243976112</v>
          </cell>
          <cell r="K756">
            <v>13.1101976912</v>
          </cell>
          <cell r="L756">
            <v>19.851778625999998</v>
          </cell>
          <cell r="M756">
            <v>22.232894931200001</v>
          </cell>
          <cell r="N756">
            <v>28.403588771200003</v>
          </cell>
          <cell r="O756">
            <v>35.355387811200004</v>
          </cell>
        </row>
        <row r="757">
          <cell r="C757" t="str">
            <v>SE-D</v>
          </cell>
          <cell r="D757">
            <v>-0.58731659999999997</v>
          </cell>
          <cell r="E757">
            <v>0</v>
          </cell>
          <cell r="F757">
            <v>-0.29566925999999999</v>
          </cell>
          <cell r="G757">
            <v>-0.20169449999999997</v>
          </cell>
          <cell r="H757">
            <v>-5.9806109999999926E-2</v>
          </cell>
          <cell r="I757">
            <v>0.37881231000000004</v>
          </cell>
          <cell r="J757">
            <v>0.55591328789999994</v>
          </cell>
          <cell r="K757">
            <v>0.73402345649999967</v>
          </cell>
          <cell r="L757">
            <v>0.9382774103999999</v>
          </cell>
          <cell r="M757">
            <v>1.1033709278999999</v>
          </cell>
          <cell r="N757">
            <v>3.0798379478999993</v>
          </cell>
          <cell r="O757">
            <v>3.5065787078999997</v>
          </cell>
        </row>
        <row r="758">
          <cell r="C758" t="str">
            <v>Tools-D</v>
          </cell>
          <cell r="D758">
            <v>0</v>
          </cell>
          <cell r="E758">
            <v>0</v>
          </cell>
          <cell r="F758">
            <v>5.0210159999999997E-2</v>
          </cell>
          <cell r="G758">
            <v>6.7416749999999998E-2</v>
          </cell>
          <cell r="H758">
            <v>6.7416749999999998E-2</v>
          </cell>
          <cell r="I758">
            <v>9.4569839999999988E-2</v>
          </cell>
          <cell r="J758">
            <v>0.16958168609999996</v>
          </cell>
          <cell r="K758">
            <v>0.20918848949999999</v>
          </cell>
          <cell r="L758">
            <v>0.22255086270000055</v>
          </cell>
          <cell r="M758">
            <v>0.22621346609999995</v>
          </cell>
          <cell r="N758">
            <v>0.24195458609999998</v>
          </cell>
          <cell r="O758">
            <v>0.24461819609999996</v>
          </cell>
        </row>
        <row r="759">
          <cell r="C759" t="str">
            <v>OPS-MFA-D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C760" t="str">
            <v>IMS-MFA-D</v>
          </cell>
          <cell r="D760">
            <v>0.35146826999999997</v>
          </cell>
          <cell r="E760">
            <v>0</v>
          </cell>
          <cell r="F760">
            <v>0.76989101999999998</v>
          </cell>
          <cell r="G760">
            <v>0.71868506999999993</v>
          </cell>
          <cell r="H760">
            <v>1.1100436499999999</v>
          </cell>
          <cell r="I760">
            <v>1.5146364899999998</v>
          </cell>
          <cell r="J760">
            <v>1.7341234943999999</v>
          </cell>
          <cell r="K760">
            <v>1.7180274524999999</v>
          </cell>
          <cell r="L760">
            <v>2.3526491847000002</v>
          </cell>
          <cell r="M760">
            <v>2.2350091362</v>
          </cell>
          <cell r="N760">
            <v>3.3095194422000001</v>
          </cell>
          <cell r="O760">
            <v>5.2365306744</v>
          </cell>
        </row>
        <row r="761">
          <cell r="C761" t="str">
            <v>CSE-MFA-D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</row>
        <row r="762">
          <cell r="C762" t="str">
            <v>CS-MFA-D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0.32247650819999996</v>
          </cell>
          <cell r="L762">
            <v>0</v>
          </cell>
          <cell r="M762">
            <v>0.32247650819999996</v>
          </cell>
          <cell r="N762">
            <v>0.10509344219999998</v>
          </cell>
          <cell r="O762">
            <v>0</v>
          </cell>
        </row>
        <row r="763">
          <cell r="C763" t="str">
            <v>LBSS-MFA-D</v>
          </cell>
          <cell r="D763">
            <v>3.0783419999999995E-2</v>
          </cell>
          <cell r="E763">
            <v>0</v>
          </cell>
          <cell r="F763">
            <v>8.2895669999999991E-2</v>
          </cell>
          <cell r="G763">
            <v>0.10158312</v>
          </cell>
          <cell r="H763">
            <v>0.10158312</v>
          </cell>
          <cell r="I763">
            <v>0.11807777999999999</v>
          </cell>
          <cell r="J763">
            <v>0.12877012499999999</v>
          </cell>
          <cell r="K763">
            <v>0.12877012499999999</v>
          </cell>
          <cell r="L763">
            <v>0.12877012499999999</v>
          </cell>
          <cell r="M763">
            <v>0.38317309499999996</v>
          </cell>
          <cell r="N763">
            <v>0.38317309499999996</v>
          </cell>
          <cell r="O763">
            <v>0.60430288499999996</v>
          </cell>
        </row>
        <row r="764">
          <cell r="C764" t="str">
            <v>CorpAdj-MFA-D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75">
          <cell r="D775">
            <v>18.855653</v>
          </cell>
          <cell r="E775">
            <v>35.524450000000002</v>
          </cell>
          <cell r="F775">
            <v>62.452254000000011</v>
          </cell>
          <cell r="G775">
            <v>78.028435999999999</v>
          </cell>
          <cell r="H775">
            <v>98.552364000000011</v>
          </cell>
          <cell r="I775">
            <v>125.95390099999996</v>
          </cell>
          <cell r="J775">
            <v>139.49713700000001</v>
          </cell>
          <cell r="K775">
            <v>203.69728614000005</v>
          </cell>
          <cell r="L775">
            <v>229.83145855000001</v>
          </cell>
          <cell r="M775">
            <v>257.64555087000002</v>
          </cell>
          <cell r="N775">
            <v>278.81819823000001</v>
          </cell>
          <cell r="O775">
            <v>312.79430112000006</v>
          </cell>
        </row>
        <row r="776">
          <cell r="D776">
            <v>1</v>
          </cell>
        </row>
        <row r="777">
          <cell r="C777" t="str">
            <v>Investment</v>
          </cell>
          <cell r="D777" t="str">
            <v>Jan</v>
          </cell>
          <cell r="E777" t="str">
            <v>Feb</v>
          </cell>
          <cell r="F777" t="str">
            <v>Mar</v>
          </cell>
          <cell r="G777" t="str">
            <v>Apr</v>
          </cell>
          <cell r="H777" t="str">
            <v>May</v>
          </cell>
          <cell r="I777" t="str">
            <v>Jun</v>
          </cell>
          <cell r="J777" t="str">
            <v>Jul</v>
          </cell>
          <cell r="K777" t="str">
            <v>Aug</v>
          </cell>
          <cell r="L777" t="str">
            <v>Sep</v>
          </cell>
          <cell r="M777" t="str">
            <v>Oct</v>
          </cell>
          <cell r="N777" t="str">
            <v>Nov</v>
          </cell>
          <cell r="O777" t="str">
            <v>Dec</v>
          </cell>
        </row>
        <row r="779">
          <cell r="C779" t="str">
            <v>OHREC-M</v>
          </cell>
          <cell r="D779">
            <v>-0.14258499999999999</v>
          </cell>
          <cell r="E779">
            <v>-0.289885</v>
          </cell>
          <cell r="F779">
            <v>-0.44068400000000002</v>
          </cell>
          <cell r="G779">
            <v>-0.61067199999999999</v>
          </cell>
          <cell r="H779">
            <v>-0.75812100000000004</v>
          </cell>
          <cell r="I779">
            <v>-0.88536499999999996</v>
          </cell>
          <cell r="J779">
            <v>-0.963839</v>
          </cell>
          <cell r="K779">
            <v>-0.963839</v>
          </cell>
          <cell r="L779">
            <v>-0.963839</v>
          </cell>
          <cell r="M779">
            <v>-0.963839</v>
          </cell>
          <cell r="N779">
            <v>-0.963839</v>
          </cell>
          <cell r="O779">
            <v>-0.963839</v>
          </cell>
        </row>
        <row r="780">
          <cell r="C780" t="str">
            <v>OHREC-C</v>
          </cell>
          <cell r="D780">
            <v>-0.76939299999999999</v>
          </cell>
          <cell r="E780">
            <v>-1.572408</v>
          </cell>
          <cell r="F780">
            <v>-2.736326</v>
          </cell>
          <cell r="G780">
            <v>-3.5467710000000001</v>
          </cell>
          <cell r="H780">
            <v>-4.3658570000000001</v>
          </cell>
          <cell r="I780">
            <v>-5.6661520000000003</v>
          </cell>
          <cell r="J780">
            <v>-6.5049060000000001</v>
          </cell>
          <cell r="K780">
            <v>-7.5023860300000003</v>
          </cell>
          <cell r="L780">
            <v>-8.87391036</v>
          </cell>
          <cell r="M780">
            <v>-9.5260956799999992</v>
          </cell>
          <cell r="N780">
            <v>-9.8763909699999992</v>
          </cell>
          <cell r="O780">
            <v>-11.510352079999999</v>
          </cell>
        </row>
        <row r="781">
          <cell r="C781" t="str">
            <v>ERROPS</v>
          </cell>
          <cell r="D781">
            <v>8.8599999999999996E-4</v>
          </cell>
          <cell r="E781">
            <v>2.5140000000000002E-3</v>
          </cell>
          <cell r="F781">
            <v>8.5990000000000007E-3</v>
          </cell>
          <cell r="G781">
            <v>8.5990000000000007E-3</v>
          </cell>
          <cell r="H781">
            <v>-1.2905E-2</v>
          </cell>
          <cell r="I781">
            <v>8.5990000000000007E-3</v>
          </cell>
          <cell r="J781">
            <v>9.1739999999999999E-3</v>
          </cell>
          <cell r="K781">
            <v>9.1739999999999999E-3</v>
          </cell>
          <cell r="L781">
            <v>9.1739999999999999E-3</v>
          </cell>
          <cell r="M781">
            <v>9.1739999999999999E-3</v>
          </cell>
          <cell r="N781">
            <v>9.1739999999999999E-3</v>
          </cell>
          <cell r="O781">
            <v>9.1739999999999999E-3</v>
          </cell>
        </row>
        <row r="782">
          <cell r="C782" t="str">
            <v>AMPP</v>
          </cell>
          <cell r="D782">
            <v>0.30598799999999998</v>
          </cell>
          <cell r="E782">
            <v>0.49879000000000001</v>
          </cell>
          <cell r="F782">
            <v>0.80000800000000005</v>
          </cell>
          <cell r="G782">
            <v>0.95327600000000001</v>
          </cell>
          <cell r="H782">
            <v>1.1997310000000001</v>
          </cell>
          <cell r="I782">
            <v>1.4800329999999999</v>
          </cell>
          <cell r="J782">
            <v>1.774135</v>
          </cell>
          <cell r="K782">
            <v>2.1544184</v>
          </cell>
          <cell r="L782">
            <v>2.5060499300000001</v>
          </cell>
          <cell r="M782">
            <v>2.8242993100000002</v>
          </cell>
          <cell r="N782">
            <v>3.14127475</v>
          </cell>
          <cell r="O782">
            <v>3.5314828899999999</v>
          </cell>
        </row>
        <row r="783">
          <cell r="C783" t="str">
            <v>WRKPGM</v>
          </cell>
          <cell r="D783">
            <v>0.22486100000000001</v>
          </cell>
          <cell r="E783">
            <v>0.45028200000000002</v>
          </cell>
          <cell r="F783">
            <v>0.68324399999999996</v>
          </cell>
          <cell r="G783">
            <v>0.941195</v>
          </cell>
          <cell r="H783">
            <v>1.1409750000000001</v>
          </cell>
          <cell r="I783">
            <v>1.366158</v>
          </cell>
          <cell r="J783">
            <v>1.604843</v>
          </cell>
          <cell r="K783">
            <v>1.8091902799999999</v>
          </cell>
          <cell r="L783">
            <v>2.0087715400000001</v>
          </cell>
          <cell r="M783">
            <v>2.2356488400000001</v>
          </cell>
          <cell r="N783">
            <v>2.5978934100000002</v>
          </cell>
          <cell r="O783">
            <v>3.1102384600000001</v>
          </cell>
        </row>
        <row r="784">
          <cell r="C784" t="str">
            <v>SVPO</v>
          </cell>
          <cell r="D784">
            <v>0.104591</v>
          </cell>
          <cell r="E784">
            <v>0.57513899999999996</v>
          </cell>
          <cell r="F784">
            <v>1.09632</v>
          </cell>
          <cell r="G784">
            <v>4.8062680000000002</v>
          </cell>
          <cell r="H784">
            <v>5.1093130000000002</v>
          </cell>
          <cell r="I784">
            <v>5.1939510000000002</v>
          </cell>
          <cell r="J784">
            <v>5.2983840000000004</v>
          </cell>
          <cell r="K784">
            <v>5.3978489000000005</v>
          </cell>
          <cell r="L784">
            <v>5.5158457400000005</v>
          </cell>
          <cell r="M784">
            <v>5.6120313400000006</v>
          </cell>
          <cell r="N784">
            <v>5.654929880000001</v>
          </cell>
          <cell r="O784">
            <v>5.5344672700000013</v>
          </cell>
        </row>
        <row r="785">
          <cell r="C785" t="str">
            <v>CP</v>
          </cell>
          <cell r="M785">
            <v>0.26028559000000001</v>
          </cell>
          <cell r="N785">
            <v>0.34035316999999998</v>
          </cell>
          <cell r="O785">
            <v>0.52453517000000005</v>
          </cell>
        </row>
        <row r="786">
          <cell r="C786" t="str">
            <v>BI</v>
          </cell>
          <cell r="D786">
            <v>1.359397</v>
          </cell>
          <cell r="E786">
            <v>2.9984220000000001</v>
          </cell>
          <cell r="F786">
            <v>4.5869109999999997</v>
          </cell>
          <cell r="G786">
            <v>6.2644510000000002</v>
          </cell>
          <cell r="H786">
            <v>7.4954270000000003</v>
          </cell>
          <cell r="I786">
            <v>9.2557259999999992</v>
          </cell>
          <cell r="J786">
            <v>11.103073999999999</v>
          </cell>
          <cell r="K786">
            <v>12.707025219999998</v>
          </cell>
          <cell r="L786">
            <v>14.279433749999999</v>
          </cell>
          <cell r="M786">
            <v>15.640830129999999</v>
          </cell>
          <cell r="N786">
            <v>16.418308539999998</v>
          </cell>
          <cell r="O786">
            <v>11.820230729999999</v>
          </cell>
        </row>
        <row r="787">
          <cell r="C787" t="str">
            <v>DD</v>
          </cell>
          <cell r="D787">
            <v>2.3968E-2</v>
          </cell>
          <cell r="E787">
            <v>9.6262E-2</v>
          </cell>
          <cell r="F787">
            <v>0.202214</v>
          </cell>
          <cell r="G787">
            <v>0.27512999999999999</v>
          </cell>
          <cell r="H787">
            <v>0.39356200000000002</v>
          </cell>
          <cell r="I787">
            <v>0.51704399999999995</v>
          </cell>
          <cell r="J787">
            <v>0.61092000000000002</v>
          </cell>
          <cell r="K787">
            <v>0.70332777999999996</v>
          </cell>
          <cell r="L787">
            <v>0.79099626999999995</v>
          </cell>
          <cell r="M787">
            <v>0.8666444499999999</v>
          </cell>
          <cell r="N787">
            <v>0.93560355999999989</v>
          </cell>
          <cell r="O787">
            <v>1.10329126</v>
          </cell>
        </row>
        <row r="788">
          <cell r="C788" t="str">
            <v>STR</v>
          </cell>
          <cell r="D788">
            <v>6.8358000000000002E-2</v>
          </cell>
          <cell r="E788">
            <v>0.13072700000000001</v>
          </cell>
          <cell r="F788">
            <v>0.230827</v>
          </cell>
          <cell r="G788">
            <v>0.33268500000000001</v>
          </cell>
          <cell r="H788">
            <v>0.30717299999999997</v>
          </cell>
          <cell r="I788">
            <v>0.38442900000000002</v>
          </cell>
          <cell r="J788">
            <v>0.44882</v>
          </cell>
          <cell r="K788">
            <v>0.52963464000000005</v>
          </cell>
          <cell r="L788">
            <v>0.60370235000000005</v>
          </cell>
          <cell r="M788">
            <v>0.69052442000000003</v>
          </cell>
          <cell r="N788">
            <v>0.78656095000000004</v>
          </cell>
          <cell r="O788">
            <v>0.85200832000000004</v>
          </cell>
        </row>
        <row r="789">
          <cell r="C789" t="str">
            <v>SI</v>
          </cell>
          <cell r="D789">
            <v>1.867265</v>
          </cell>
          <cell r="E789">
            <v>4.2539749999999996</v>
          </cell>
          <cell r="F789">
            <v>6.7597550000000002</v>
          </cell>
          <cell r="G789">
            <v>9.3610159999999993</v>
          </cell>
          <cell r="H789">
            <v>12.090078999999999</v>
          </cell>
          <cell r="I789">
            <v>15.072226000000001</v>
          </cell>
          <cell r="J789">
            <v>17.894634</v>
          </cell>
          <cell r="K789">
            <v>20.82618501</v>
          </cell>
          <cell r="L789">
            <v>23.69089336</v>
          </cell>
          <cell r="M789">
            <v>24.94931528</v>
          </cell>
          <cell r="N789">
            <v>25.07407092</v>
          </cell>
          <cell r="O789">
            <v>25.244321880000001</v>
          </cell>
        </row>
        <row r="790">
          <cell r="C790" t="str">
            <v>STDS</v>
          </cell>
          <cell r="M790">
            <v>1.1163499999999999E-3</v>
          </cell>
          <cell r="N790">
            <v>6.8313810000000003E-2</v>
          </cell>
          <cell r="O790">
            <v>0.13695473999999999</v>
          </cell>
        </row>
        <row r="791">
          <cell r="C791" t="str">
            <v>SIP</v>
          </cell>
          <cell r="M791">
            <v>0.42541054</v>
          </cell>
          <cell r="N791">
            <v>1.4947711400000001</v>
          </cell>
          <cell r="O791">
            <v>2.73116257</v>
          </cell>
        </row>
        <row r="792">
          <cell r="C792" t="str">
            <v>TSD</v>
          </cell>
          <cell r="M792">
            <v>0.99543683999999999</v>
          </cell>
          <cell r="N792">
            <v>2.0624222200000002</v>
          </cell>
          <cell r="O792">
            <v>3.3709396700000003</v>
          </cell>
        </row>
        <row r="793">
          <cell r="C793" t="str">
            <v>OTHCOM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C794" t="str">
            <v>CORPADJ - O</v>
          </cell>
          <cell r="D794">
            <v>3.5490810000000002</v>
          </cell>
          <cell r="E794">
            <v>2.4829189999999999</v>
          </cell>
          <cell r="F794">
            <v>7.2191029999999996</v>
          </cell>
          <cell r="G794">
            <v>0.18887100000000001</v>
          </cell>
          <cell r="H794">
            <v>1.2622739999999999</v>
          </cell>
          <cell r="I794">
            <v>4.957586</v>
          </cell>
          <cell r="J794">
            <v>-1.6492150000000001</v>
          </cell>
          <cell r="K794">
            <v>-7.9818530000000001</v>
          </cell>
          <cell r="L794">
            <v>-8.7085212700000003</v>
          </cell>
          <cell r="M794">
            <v>-8.9699077100000011</v>
          </cell>
          <cell r="N794">
            <v>-9.6985700700000006</v>
          </cell>
          <cell r="O794">
            <v>-7.7074128300000009</v>
          </cell>
        </row>
        <row r="795">
          <cell r="C795" t="str">
            <v>CORP-ERR</v>
          </cell>
          <cell r="D795">
            <v>7.9705999999999999E-2</v>
          </cell>
          <cell r="E795">
            <v>7.6702000000000006E-2</v>
          </cell>
          <cell r="F795">
            <v>0.15833700000000001</v>
          </cell>
          <cell r="G795">
            <v>0.16689399999999999</v>
          </cell>
          <cell r="H795">
            <v>0.184169</v>
          </cell>
          <cell r="I795">
            <v>0.201268</v>
          </cell>
          <cell r="J795">
            <v>0.22295899999999999</v>
          </cell>
          <cell r="K795">
            <v>0.35288410000000003</v>
          </cell>
          <cell r="L795">
            <v>0.40504562000000005</v>
          </cell>
          <cell r="M795">
            <v>0.47606427000000007</v>
          </cell>
          <cell r="N795">
            <v>0.54391823000000006</v>
          </cell>
          <cell r="O795">
            <v>7.594851000000008E-2</v>
          </cell>
        </row>
        <row r="796">
          <cell r="C796" t="str">
            <v>HOI</v>
          </cell>
          <cell r="D796">
            <v>0.40402500000000002</v>
          </cell>
          <cell r="E796">
            <v>0.80805000000000005</v>
          </cell>
          <cell r="F796">
            <v>1.212075</v>
          </cell>
          <cell r="G796">
            <v>1.6161000000000001</v>
          </cell>
          <cell r="H796">
            <v>2.0201250000000002</v>
          </cell>
          <cell r="I796">
            <v>2.42415</v>
          </cell>
          <cell r="J796">
            <v>2.8281749999999999</v>
          </cell>
          <cell r="K796">
            <v>3.2321999999999997</v>
          </cell>
          <cell r="L796">
            <v>3.6362249999999996</v>
          </cell>
          <cell r="M796">
            <v>4.0402499999999995</v>
          </cell>
          <cell r="N796">
            <v>4.4442749999999993</v>
          </cell>
          <cell r="O796">
            <v>4.8482999999999992</v>
          </cell>
        </row>
        <row r="797">
          <cell r="C797" t="str">
            <v>FIN-TAX</v>
          </cell>
          <cell r="D797">
            <v>0.14796799999999999</v>
          </cell>
          <cell r="E797">
            <v>0.25985000000000003</v>
          </cell>
          <cell r="F797">
            <v>0.40921999999999997</v>
          </cell>
          <cell r="G797">
            <v>0.50733300000000003</v>
          </cell>
          <cell r="H797">
            <v>0.60833199999999998</v>
          </cell>
          <cell r="I797">
            <v>0.79747400000000002</v>
          </cell>
          <cell r="J797">
            <v>0.90024999999999999</v>
          </cell>
          <cell r="K797">
            <v>1.00791414</v>
          </cell>
          <cell r="L797">
            <v>1.12976787</v>
          </cell>
          <cell r="M797">
            <v>1.2387187799999999</v>
          </cell>
          <cell r="N797">
            <v>1.33524719</v>
          </cell>
          <cell r="O797">
            <v>1.4597577100000001</v>
          </cell>
        </row>
        <row r="798">
          <cell r="C798" t="str">
            <v>FIN-PF</v>
          </cell>
          <cell r="K798">
            <v>0.7981079499999999</v>
          </cell>
          <cell r="L798">
            <v>3.5619999999999541E-3</v>
          </cell>
          <cell r="M798">
            <v>-1.7888000000000046E-2</v>
          </cell>
          <cell r="N798">
            <v>-1.7888000000000046E-2</v>
          </cell>
          <cell r="O798">
            <v>-1.7888000000000046E-2</v>
          </cell>
        </row>
        <row r="799">
          <cell r="C799" t="str">
            <v>FIN-TR</v>
          </cell>
          <cell r="D799">
            <v>9.4420000000000007E-3</v>
          </cell>
          <cell r="E799">
            <v>0.32967800000000003</v>
          </cell>
          <cell r="F799">
            <v>0.427562</v>
          </cell>
          <cell r="G799">
            <v>0.92237899999999995</v>
          </cell>
          <cell r="H799">
            <v>1.1286369999999999</v>
          </cell>
          <cell r="I799">
            <v>1.3700079999999999</v>
          </cell>
          <cell r="J799">
            <v>1.7224219999999999</v>
          </cell>
          <cell r="K799">
            <v>1.8630653699999999</v>
          </cell>
          <cell r="L799">
            <v>1.4694175899999999</v>
          </cell>
          <cell r="M799">
            <v>1.6378129100000001</v>
          </cell>
          <cell r="N799">
            <v>2.1090175200000001</v>
          </cell>
          <cell r="O799">
            <v>2.8691914299999999</v>
          </cell>
        </row>
        <row r="800">
          <cell r="C800" t="str">
            <v>FIN-CC</v>
          </cell>
          <cell r="D800">
            <v>1.4758180000000001</v>
          </cell>
          <cell r="E800">
            <v>3.688923</v>
          </cell>
          <cell r="F800">
            <v>6.3015879999999997</v>
          </cell>
          <cell r="G800">
            <v>8.261965</v>
          </cell>
          <cell r="H800">
            <v>11.069286999999999</v>
          </cell>
          <cell r="I800">
            <v>13.629405</v>
          </cell>
          <cell r="J800">
            <v>15.853081</v>
          </cell>
          <cell r="K800">
            <v>17.045297219999998</v>
          </cell>
          <cell r="L800">
            <v>19.923779659999997</v>
          </cell>
          <cell r="M800">
            <v>22.203292439999998</v>
          </cell>
          <cell r="N800">
            <v>24.261765019999999</v>
          </cell>
          <cell r="O800">
            <v>26.29769473</v>
          </cell>
        </row>
        <row r="801">
          <cell r="C801" t="str">
            <v>CRA-SUP</v>
          </cell>
          <cell r="D801">
            <v>0.142183</v>
          </cell>
          <cell r="E801">
            <v>0.27143899999999999</v>
          </cell>
          <cell r="F801">
            <v>0.41930400000000001</v>
          </cell>
          <cell r="K801">
            <v>5.1665300000000004E-2</v>
          </cell>
          <cell r="L801">
            <v>5.1665300000000004E-2</v>
          </cell>
          <cell r="M801">
            <v>5.1665300000000004E-2</v>
          </cell>
          <cell r="N801">
            <v>5.1665300000000004E-2</v>
          </cell>
          <cell r="O801">
            <v>5.1665300000000004E-2</v>
          </cell>
        </row>
        <row r="802">
          <cell r="C802" t="str">
            <v>CRA-SVPO</v>
          </cell>
          <cell r="D802">
            <v>0.24152399999999999</v>
          </cell>
          <cell r="E802">
            <v>0.29381800000000002</v>
          </cell>
          <cell r="F802">
            <v>0.36694900000000003</v>
          </cell>
          <cell r="G802">
            <v>0.41491600000000001</v>
          </cell>
          <cell r="H802">
            <v>0.47017700000000001</v>
          </cell>
          <cell r="I802">
            <v>0.54244099999999995</v>
          </cell>
          <cell r="J802">
            <v>0.58983300000000005</v>
          </cell>
          <cell r="K802">
            <v>0.64204763000000009</v>
          </cell>
          <cell r="L802">
            <v>0.7009818000000001</v>
          </cell>
          <cell r="M802">
            <v>0.7526994600000001</v>
          </cell>
          <cell r="N802">
            <v>0.79931173000000011</v>
          </cell>
          <cell r="O802">
            <v>0.85822129000000014</v>
          </cell>
        </row>
        <row r="803">
          <cell r="C803" t="str">
            <v>CRA-ABOR</v>
          </cell>
          <cell r="D803">
            <v>4.4735999999999998E-2</v>
          </cell>
          <cell r="E803">
            <v>7.8752000000000003E-2</v>
          </cell>
          <cell r="F803">
            <v>0.123996</v>
          </cell>
          <cell r="G803">
            <v>0.15230299999999999</v>
          </cell>
          <cell r="H803">
            <v>0.183809</v>
          </cell>
          <cell r="I803">
            <v>0.24126800000000001</v>
          </cell>
          <cell r="J803">
            <v>0.27249600000000002</v>
          </cell>
          <cell r="K803">
            <v>0.29899159000000003</v>
          </cell>
          <cell r="L803">
            <v>0.33800470000000005</v>
          </cell>
          <cell r="M803">
            <v>0.37603157000000004</v>
          </cell>
          <cell r="N803">
            <v>0.42108637000000004</v>
          </cell>
          <cell r="O803">
            <v>0.49203788000000004</v>
          </cell>
        </row>
        <row r="804">
          <cell r="C804" t="str">
            <v>CRA-CC</v>
          </cell>
          <cell r="D804">
            <v>0.33420299999999997</v>
          </cell>
          <cell r="E804">
            <v>0.63668800000000003</v>
          </cell>
          <cell r="F804">
            <v>1.436785</v>
          </cell>
          <cell r="G804">
            <v>1.783838</v>
          </cell>
          <cell r="H804">
            <v>2.3857910000000002</v>
          </cell>
          <cell r="I804">
            <v>2.9204460000000001</v>
          </cell>
          <cell r="J804">
            <v>3.5179390000000001</v>
          </cell>
          <cell r="K804">
            <v>3.8787986999999999</v>
          </cell>
          <cell r="L804">
            <v>4.2885387899999996</v>
          </cell>
          <cell r="M804">
            <v>5.2962329499999994</v>
          </cell>
          <cell r="N804">
            <v>4.4705710699999992</v>
          </cell>
          <cell r="O804">
            <v>5.3500914899999996</v>
          </cell>
        </row>
        <row r="805">
          <cell r="C805" t="str">
            <v>FIN-SUP</v>
          </cell>
          <cell r="E805">
            <v>-5.6600999999999999E-2</v>
          </cell>
          <cell r="F805">
            <v>-3.3599999999999998E-4</v>
          </cell>
          <cell r="G805">
            <v>-6.9999999999999994E-5</v>
          </cell>
          <cell r="H805">
            <v>-3.3599999999999998E-4</v>
          </cell>
          <cell r="I805">
            <v>-3.3500000000000001E-4</v>
          </cell>
          <cell r="J805">
            <v>-8.0000000000000007E-5</v>
          </cell>
          <cell r="K805">
            <v>-1.5999999999999847E-7</v>
          </cell>
          <cell r="L805">
            <v>-1.3999999999999847E-7</v>
          </cell>
          <cell r="M805">
            <v>-1.3999999999999847E-7</v>
          </cell>
          <cell r="N805">
            <v>-1.3999999999999847E-7</v>
          </cell>
          <cell r="O805">
            <v>-1.3999999999999847E-7</v>
          </cell>
        </row>
        <row r="806">
          <cell r="C806" t="str">
            <v>FIN-CM</v>
          </cell>
          <cell r="D806">
            <v>6.2992999999999993E-2</v>
          </cell>
          <cell r="E806">
            <v>0.23430500000000001</v>
          </cell>
          <cell r="F806">
            <v>0.50921499999999997</v>
          </cell>
          <cell r="G806">
            <v>1.7985000000000001E-2</v>
          </cell>
          <cell r="H806">
            <v>7.4040999999999996E-2</v>
          </cell>
          <cell r="I806">
            <v>0.77998599999999996</v>
          </cell>
          <cell r="J806">
            <v>1.0008859999999999</v>
          </cell>
          <cell r="K806">
            <v>1.3607119399999998</v>
          </cell>
          <cell r="L806">
            <v>1.9194409599999998</v>
          </cell>
          <cell r="M806">
            <v>2.7506109999999997</v>
          </cell>
          <cell r="N806">
            <v>2.7304354599999998</v>
          </cell>
          <cell r="O806">
            <v>3.0264887299999996</v>
          </cell>
        </row>
        <row r="807">
          <cell r="C807" t="str">
            <v>CRA-REG</v>
          </cell>
          <cell r="D807">
            <v>0.72454300000000005</v>
          </cell>
          <cell r="E807">
            <v>1.252524</v>
          </cell>
          <cell r="F807">
            <v>3.8289499999999999</v>
          </cell>
          <cell r="G807">
            <v>4.4974239999999996</v>
          </cell>
          <cell r="H807">
            <v>4.9910589999999999</v>
          </cell>
          <cell r="I807">
            <v>8.1748379999999994</v>
          </cell>
          <cell r="J807">
            <v>8.8926739999999995</v>
          </cell>
          <cell r="K807">
            <v>9.522559489999999</v>
          </cell>
          <cell r="L807">
            <v>12.764124679999998</v>
          </cell>
          <cell r="M807">
            <v>13.577713559999998</v>
          </cell>
          <cell r="N807">
            <v>14.181450489999998</v>
          </cell>
          <cell r="O807">
            <v>17.219636329999997</v>
          </cell>
        </row>
        <row r="808">
          <cell r="C808" t="str">
            <v>CRA-RE</v>
          </cell>
          <cell r="D808">
            <v>0.48065799999999997</v>
          </cell>
          <cell r="E808">
            <v>1.0860920000000001</v>
          </cell>
          <cell r="F808">
            <v>2.080829</v>
          </cell>
          <cell r="G808">
            <v>2.795083</v>
          </cell>
          <cell r="H808">
            <v>3.3975840000000002</v>
          </cell>
          <cell r="I808">
            <v>4.1382459999999996</v>
          </cell>
          <cell r="J808">
            <v>4.6495410000000001</v>
          </cell>
          <cell r="K808">
            <v>5.4012191999999999</v>
          </cell>
          <cell r="L808">
            <v>6.3044582399999998</v>
          </cell>
          <cell r="M808">
            <v>7.11392545</v>
          </cell>
          <cell r="N808">
            <v>7.0314573899999999</v>
          </cell>
          <cell r="O808">
            <v>7.8463690999999995</v>
          </cell>
        </row>
        <row r="809">
          <cell r="C809" t="str">
            <v>CRA-MPCE</v>
          </cell>
          <cell r="N809">
            <v>0.13994426000000001</v>
          </cell>
          <cell r="O809">
            <v>0.32390077000000006</v>
          </cell>
        </row>
        <row r="810">
          <cell r="C810" t="str">
            <v>CS-IMIT</v>
          </cell>
          <cell r="D810">
            <v>0.259293</v>
          </cell>
          <cell r="E810">
            <v>0.56186400000000003</v>
          </cell>
          <cell r="F810">
            <v>0.91300400000000004</v>
          </cell>
          <cell r="G810">
            <v>3.0133730000000001</v>
          </cell>
          <cell r="H810">
            <v>4.4334340000000001</v>
          </cell>
          <cell r="I810">
            <v>6.1820880000000002</v>
          </cell>
          <cell r="J810">
            <v>7.0664210000000001</v>
          </cell>
          <cell r="K810">
            <v>7.6950122900000002</v>
          </cell>
          <cell r="L810">
            <v>8.6628289699999996</v>
          </cell>
          <cell r="M810">
            <v>9.4157123499999997</v>
          </cell>
          <cell r="N810">
            <v>11.15157527</v>
          </cell>
          <cell r="O810">
            <v>18.132060710000001</v>
          </cell>
        </row>
        <row r="811">
          <cell r="C811" t="str">
            <v>FIN-CSE</v>
          </cell>
          <cell r="D811">
            <v>0.28010000000000002</v>
          </cell>
          <cell r="E811">
            <v>0.49456600000000001</v>
          </cell>
          <cell r="F811">
            <v>1.069925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C812" t="str">
            <v>CS-HR</v>
          </cell>
          <cell r="D812">
            <v>0.88644900000000004</v>
          </cell>
          <cell r="E812">
            <v>1.920345</v>
          </cell>
          <cell r="F812">
            <v>3.1527810000000001</v>
          </cell>
          <cell r="G812">
            <v>4.5248229999999996</v>
          </cell>
          <cell r="H812">
            <v>5.2042299999999999</v>
          </cell>
          <cell r="I812">
            <v>6.392226</v>
          </cell>
          <cell r="J812">
            <v>7.2544310000000003</v>
          </cell>
          <cell r="K812">
            <v>8.2747230399999996</v>
          </cell>
          <cell r="L812">
            <v>9.4114619600000005</v>
          </cell>
          <cell r="M812">
            <v>10.675844470000001</v>
          </cell>
          <cell r="N812">
            <v>11.949082520000001</v>
          </cell>
          <cell r="O812">
            <v>13.117101160000001</v>
          </cell>
        </row>
        <row r="813">
          <cell r="C813" t="str">
            <v>CS-SVPO</v>
          </cell>
          <cell r="D813">
            <v>0.227434</v>
          </cell>
          <cell r="E813">
            <v>0.308006</v>
          </cell>
          <cell r="F813">
            <v>0.61049100000000001</v>
          </cell>
          <cell r="G813">
            <v>0.67684</v>
          </cell>
          <cell r="H813">
            <v>0.76472899999999999</v>
          </cell>
          <cell r="I813">
            <v>0.86984600000000001</v>
          </cell>
          <cell r="J813">
            <v>0.94238599999999995</v>
          </cell>
          <cell r="K813">
            <v>1.1058728099999999</v>
          </cell>
          <cell r="L813">
            <v>1.19804226</v>
          </cell>
          <cell r="M813">
            <v>1.26978649</v>
          </cell>
          <cell r="N813">
            <v>1.3442280200000001</v>
          </cell>
          <cell r="O813">
            <v>1.4707657000000001</v>
          </cell>
        </row>
        <row r="814">
          <cell r="C814" t="str">
            <v>CS-LR</v>
          </cell>
          <cell r="D814">
            <v>9.5890000000000003E-2</v>
          </cell>
          <cell r="E814">
            <v>0.1719</v>
          </cell>
          <cell r="F814">
            <v>0.268121</v>
          </cell>
          <cell r="G814">
            <v>0.33616499999999999</v>
          </cell>
          <cell r="H814">
            <v>0.405163</v>
          </cell>
          <cell r="I814">
            <v>0.51621799999999995</v>
          </cell>
          <cell r="J814">
            <v>0.58902299999999996</v>
          </cell>
          <cell r="K814">
            <v>0.67178298999999997</v>
          </cell>
          <cell r="L814">
            <v>0.76135467000000001</v>
          </cell>
          <cell r="M814">
            <v>0.82724160000000002</v>
          </cell>
          <cell r="N814">
            <v>0.89447670000000001</v>
          </cell>
          <cell r="O814">
            <v>0.98646423000000005</v>
          </cell>
        </row>
        <row r="815">
          <cell r="C815" t="str">
            <v>CS-CORPSEC</v>
          </cell>
          <cell r="D815">
            <v>0.225387</v>
          </cell>
          <cell r="E815">
            <v>0.37877699999999997</v>
          </cell>
          <cell r="F815">
            <v>0.61816300000000002</v>
          </cell>
          <cell r="G815">
            <v>0.66906200000000005</v>
          </cell>
          <cell r="H815">
            <v>0.82802200000000004</v>
          </cell>
          <cell r="I815">
            <v>0.88935699999999995</v>
          </cell>
          <cell r="J815">
            <v>1.0059419999999999</v>
          </cell>
          <cell r="K815">
            <v>1.4035440699999999</v>
          </cell>
          <cell r="L815">
            <v>1.6130700299999998</v>
          </cell>
          <cell r="M815">
            <v>1.7516587699999997</v>
          </cell>
          <cell r="N815">
            <v>1.8981786799999998</v>
          </cell>
          <cell r="O815">
            <v>2.0736177299999996</v>
          </cell>
        </row>
        <row r="816">
          <cell r="C816" t="str">
            <v>EXTREL</v>
          </cell>
          <cell r="D816">
            <v>0.15576200000000001</v>
          </cell>
          <cell r="E816">
            <v>0.230601</v>
          </cell>
          <cell r="F816">
            <v>0.321884</v>
          </cell>
          <cell r="G816">
            <v>0.38442999999999999</v>
          </cell>
          <cell r="H816">
            <v>0.44639499999999999</v>
          </cell>
          <cell r="I816">
            <v>0.53597899999999998</v>
          </cell>
          <cell r="J816">
            <v>0.88115299999999996</v>
          </cell>
          <cell r="K816">
            <v>0.91290371999999997</v>
          </cell>
          <cell r="L816">
            <v>0.94948639000000001</v>
          </cell>
          <cell r="M816">
            <v>0.97807354999999996</v>
          </cell>
          <cell r="N816">
            <v>1.04824758</v>
          </cell>
          <cell r="O816">
            <v>1.1687867199999999</v>
          </cell>
        </row>
        <row r="817">
          <cell r="C817" t="str">
            <v>AUDIT</v>
          </cell>
          <cell r="D817">
            <v>0.22103800000000001</v>
          </cell>
          <cell r="E817">
            <v>0.42074899999999998</v>
          </cell>
          <cell r="F817">
            <v>0.69772500000000004</v>
          </cell>
          <cell r="G817">
            <v>0.90158199999999999</v>
          </cell>
          <cell r="H817">
            <v>1.1161129999999999</v>
          </cell>
          <cell r="I817">
            <v>1.3897619999999999</v>
          </cell>
          <cell r="J817">
            <v>1.5871679999999999</v>
          </cell>
          <cell r="K817">
            <v>1.8221333899999999</v>
          </cell>
          <cell r="L817">
            <v>2.06379614</v>
          </cell>
          <cell r="M817">
            <v>2.2752872399999999</v>
          </cell>
          <cell r="N817">
            <v>2.47860893</v>
          </cell>
          <cell r="O817">
            <v>2.7323877599999999</v>
          </cell>
        </row>
        <row r="818">
          <cell r="C818" t="str">
            <v>BUSTRF</v>
          </cell>
          <cell r="D818">
            <v>0.30084699999999998</v>
          </cell>
          <cell r="E818">
            <v>0.48892600000000003</v>
          </cell>
          <cell r="F818">
            <v>0.64146199999999998</v>
          </cell>
          <cell r="G818">
            <v>0.77844999999999998</v>
          </cell>
          <cell r="H818">
            <v>0.84373699999999996</v>
          </cell>
          <cell r="I818">
            <v>1.0012970000000001</v>
          </cell>
          <cell r="J818">
            <v>1.089917</v>
          </cell>
          <cell r="K818">
            <v>2.2494548600000002</v>
          </cell>
          <cell r="L818">
            <v>1.3890665800000002</v>
          </cell>
          <cell r="M818">
            <v>1.3890665800000002</v>
          </cell>
          <cell r="N818">
            <v>1.3890665800000002</v>
          </cell>
          <cell r="O818">
            <v>1.3890665800000002</v>
          </cell>
        </row>
        <row r="819">
          <cell r="C819" t="str">
            <v>GCS</v>
          </cell>
          <cell r="D819">
            <v>0.24645300000000001</v>
          </cell>
          <cell r="E819">
            <v>0.96194900000000005</v>
          </cell>
          <cell r="F819">
            <v>1.612787</v>
          </cell>
          <cell r="G819">
            <v>1.66736</v>
          </cell>
          <cell r="H819">
            <v>2.158855</v>
          </cell>
          <cell r="I819">
            <v>2.8046760000000002</v>
          </cell>
          <cell r="J819">
            <v>3.3354970000000002</v>
          </cell>
          <cell r="K819">
            <v>3.9377506700000002</v>
          </cell>
          <cell r="L819">
            <v>4.57227841</v>
          </cell>
          <cell r="M819">
            <v>5.0028726600000004</v>
          </cell>
          <cell r="N819">
            <v>5.5010433400000007</v>
          </cell>
          <cell r="O819">
            <v>6.6475561800000005</v>
          </cell>
        </row>
        <row r="820">
          <cell r="C820" t="str">
            <v>ALLOC_OUT</v>
          </cell>
          <cell r="D820">
            <v>-0.160464</v>
          </cell>
          <cell r="E820">
            <v>-0.32092799999999999</v>
          </cell>
          <cell r="F820">
            <v>-0.59302999999999995</v>
          </cell>
          <cell r="G820">
            <v>-0.753494</v>
          </cell>
          <cell r="H820">
            <v>-1.025596</v>
          </cell>
          <cell r="I820">
            <v>-1.1860599999999999</v>
          </cell>
          <cell r="J820">
            <v>-1.3215650000000001</v>
          </cell>
          <cell r="K820">
            <v>-1.4603030000000001</v>
          </cell>
          <cell r="L820">
            <v>-1.75413101</v>
          </cell>
          <cell r="M820">
            <v>-1.9395542400000001</v>
          </cell>
          <cell r="N820">
            <v>-2.0782922400000001</v>
          </cell>
          <cell r="O820">
            <v>-2.37212025</v>
          </cell>
        </row>
        <row r="821">
          <cell r="C821" t="str">
            <v>LBSS - OM&amp;A</v>
          </cell>
          <cell r="D821">
            <v>0.17594699999999999</v>
          </cell>
          <cell r="E821">
            <v>0.373556</v>
          </cell>
          <cell r="F821">
            <v>0.57553500000000002</v>
          </cell>
          <cell r="G821">
            <v>0.62607400000000002</v>
          </cell>
          <cell r="H821">
            <v>0.88185199999999997</v>
          </cell>
          <cell r="I821">
            <v>1.040583</v>
          </cell>
          <cell r="J821">
            <v>1.2327030000000001</v>
          </cell>
          <cell r="K821">
            <v>1.2381550000000001</v>
          </cell>
          <cell r="L821">
            <v>1.2243553800000002</v>
          </cell>
          <cell r="M821">
            <v>1.2083780800000001</v>
          </cell>
          <cell r="N821">
            <v>1.2134540800000002</v>
          </cell>
          <cell r="O821">
            <v>1.7636514000000001</v>
          </cell>
        </row>
        <row r="822">
          <cell r="C822" t="str">
            <v>LARP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C823" t="str">
            <v>FACIL</v>
          </cell>
          <cell r="D823">
            <v>3.0210710000000001</v>
          </cell>
          <cell r="E823">
            <v>7.2078329999999999</v>
          </cell>
          <cell r="F823">
            <v>11.242172</v>
          </cell>
          <cell r="G823">
            <v>14.803053999999999</v>
          </cell>
          <cell r="H823">
            <v>18.728435999999999</v>
          </cell>
          <cell r="I823">
            <v>21.921446</v>
          </cell>
          <cell r="J823">
            <v>25.166323999999999</v>
          </cell>
          <cell r="K823">
            <v>28.170538000000001</v>
          </cell>
          <cell r="L823">
            <v>31.260767080000001</v>
          </cell>
          <cell r="M823">
            <v>34.23020064</v>
          </cell>
          <cell r="N823">
            <v>38.480305399999999</v>
          </cell>
          <cell r="O823">
            <v>40.975504950000001</v>
          </cell>
        </row>
        <row r="824">
          <cell r="C824" t="str">
            <v>PC-1101</v>
          </cell>
          <cell r="K824">
            <v>39.869816</v>
          </cell>
          <cell r="L824">
            <v>45.692863440000004</v>
          </cell>
          <cell r="M824">
            <v>52.466467600000001</v>
          </cell>
          <cell r="N824">
            <v>56.38259343</v>
          </cell>
          <cell r="O824">
            <v>62.237061259999997</v>
          </cell>
        </row>
        <row r="825">
          <cell r="C825" t="str">
            <v>PC-1104</v>
          </cell>
          <cell r="K825">
            <v>4.0061731600000003</v>
          </cell>
          <cell r="L825">
            <v>4.50296232</v>
          </cell>
          <cell r="M825">
            <v>4.9997514799999996</v>
          </cell>
          <cell r="N825">
            <v>5.4965406399999992</v>
          </cell>
          <cell r="O825">
            <v>5.9933297999999988</v>
          </cell>
        </row>
        <row r="826">
          <cell r="C826" t="str">
            <v>PC-4019</v>
          </cell>
          <cell r="K826">
            <v>4.2514686900000003</v>
          </cell>
          <cell r="L826">
            <v>4.3232084500000001</v>
          </cell>
          <cell r="M826">
            <v>4.3609584699999999</v>
          </cell>
          <cell r="N826">
            <v>4.6268394600000002</v>
          </cell>
          <cell r="O826">
            <v>6.7711470400000007</v>
          </cell>
        </row>
        <row r="827">
          <cell r="C827" t="str">
            <v>PC-4023</v>
          </cell>
          <cell r="K827">
            <v>8.3332899200000004</v>
          </cell>
          <cell r="L827">
            <v>8.6613689899999997</v>
          </cell>
          <cell r="M827">
            <v>8.9564883900000005</v>
          </cell>
          <cell r="N827">
            <v>9.3275789000000007</v>
          </cell>
          <cell r="O827">
            <v>12.079030210000001</v>
          </cell>
        </row>
        <row r="828">
          <cell r="C828" t="str">
            <v>PC-4059</v>
          </cell>
          <cell r="K828">
            <v>-3.93610646</v>
          </cell>
          <cell r="L828">
            <v>-4.0025321700000003</v>
          </cell>
          <cell r="M828">
            <v>-4.0374858900000001</v>
          </cell>
          <cell r="N828">
            <v>-4.0374858900000001</v>
          </cell>
          <cell r="O828">
            <v>-6.2691419699999997</v>
          </cell>
        </row>
        <row r="829">
          <cell r="C829" t="str">
            <v>IMS - OM&amp;A</v>
          </cell>
          <cell r="D829">
            <v>0.193079</v>
          </cell>
          <cell r="E829">
            <v>0.454067</v>
          </cell>
          <cell r="F829">
            <v>0.71717699999999995</v>
          </cell>
          <cell r="G829">
            <v>1.0859749999999999</v>
          </cell>
          <cell r="H829">
            <v>1.553072</v>
          </cell>
          <cell r="I829">
            <v>2.142096</v>
          </cell>
          <cell r="J829">
            <v>3.424715</v>
          </cell>
          <cell r="K829">
            <v>3.4766587499999999</v>
          </cell>
          <cell r="L829">
            <v>3.9872900499999999</v>
          </cell>
          <cell r="M829">
            <v>5.5252057299999997</v>
          </cell>
          <cell r="N829">
            <v>6.0568548</v>
          </cell>
          <cell r="O829">
            <v>7.9430878199999997</v>
          </cell>
        </row>
        <row r="830">
          <cell r="C830" t="str">
            <v>CSE - OM&amp;A</v>
          </cell>
          <cell r="D830">
            <v>4.0273999999999997E-2</v>
          </cell>
          <cell r="E830">
            <v>0.14521700000000001</v>
          </cell>
          <cell r="F830">
            <v>0.117243</v>
          </cell>
          <cell r="G830">
            <v>1.4263E-2</v>
          </cell>
          <cell r="H830">
            <v>4.4899000000000001E-2</v>
          </cell>
          <cell r="I830">
            <v>3.5770000000000003E-2</v>
          </cell>
          <cell r="J830">
            <v>9.4789999999999996E-3</v>
          </cell>
          <cell r="K830">
            <v>9.4789999999999996E-3</v>
          </cell>
          <cell r="L830">
            <v>9.4789999999999996E-3</v>
          </cell>
          <cell r="M830">
            <v>9.4789999999999996E-3</v>
          </cell>
          <cell r="N830">
            <v>9.4789999999999996E-3</v>
          </cell>
          <cell r="O830">
            <v>9.4789999999999996E-3</v>
          </cell>
        </row>
        <row r="831">
          <cell r="C831" t="str">
            <v>BT</v>
          </cell>
          <cell r="D831">
            <v>2.1143429999999999</v>
          </cell>
          <cell r="E831">
            <v>3.1703299999999999</v>
          </cell>
          <cell r="F831">
            <v>4.8076619999999997</v>
          </cell>
          <cell r="G831">
            <v>6.5945299999999998</v>
          </cell>
          <cell r="H831">
            <v>8.0662210000000005</v>
          </cell>
          <cell r="I831">
            <v>9.7429179999999995</v>
          </cell>
          <cell r="J831">
            <v>11.187578999999999</v>
          </cell>
          <cell r="K831">
            <v>12.53863061</v>
          </cell>
          <cell r="L831">
            <v>14.4694906</v>
          </cell>
          <cell r="M831">
            <v>15.962719610000001</v>
          </cell>
          <cell r="N831">
            <v>18.069885030000002</v>
          </cell>
          <cell r="O831">
            <v>20.365669710000002</v>
          </cell>
        </row>
        <row r="832">
          <cell r="C832" t="str">
            <v>CNRST-M</v>
          </cell>
          <cell r="D832">
            <v>0.11263400000000001</v>
          </cell>
          <cell r="E832">
            <v>0.46430100000000002</v>
          </cell>
          <cell r="F832">
            <v>1.064632</v>
          </cell>
          <cell r="G832">
            <v>2.5957509999999999</v>
          </cell>
          <cell r="H832">
            <v>3.7284760000000001</v>
          </cell>
          <cell r="I832">
            <v>4.7722689999999997</v>
          </cell>
          <cell r="J832">
            <v>5.9697639999999996</v>
          </cell>
          <cell r="K832">
            <v>5.9821199599999995</v>
          </cell>
          <cell r="L832">
            <v>7.041342629999999</v>
          </cell>
          <cell r="M832">
            <v>7.769394039999999</v>
          </cell>
          <cell r="N832">
            <v>7.0688047999999988</v>
          </cell>
          <cell r="O832">
            <v>7.0911771999999988</v>
          </cell>
        </row>
        <row r="833">
          <cell r="C833" t="str">
            <v>OTHCP-M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40">
          <cell r="D840">
            <v>9.192693000000002</v>
          </cell>
          <cell r="E840">
            <v>16.405748000000003</v>
          </cell>
          <cell r="F840">
            <v>26.871952</v>
          </cell>
          <cell r="G840">
            <v>37.139235999999997</v>
          </cell>
          <cell r="H840">
            <v>50.513548999999998</v>
          </cell>
          <cell r="I840">
            <v>67.067535000000007</v>
          </cell>
          <cell r="J840">
            <v>80.566994740000013</v>
          </cell>
          <cell r="K840">
            <v>93.343294930000013</v>
          </cell>
          <cell r="L840">
            <v>116.38858800000003</v>
          </cell>
          <cell r="M840">
            <v>126.93689173000003</v>
          </cell>
          <cell r="N840">
            <v>143.46435493999999</v>
          </cell>
          <cell r="O840">
            <v>172.6965792</v>
          </cell>
        </row>
        <row r="841">
          <cell r="D841">
            <v>1</v>
          </cell>
        </row>
        <row r="842">
          <cell r="C842" t="str">
            <v>Investment</v>
          </cell>
          <cell r="D842" t="str">
            <v>Jan</v>
          </cell>
          <cell r="E842" t="str">
            <v>Feb</v>
          </cell>
          <cell r="F842" t="str">
            <v>Mar</v>
          </cell>
          <cell r="G842" t="str">
            <v>Apr</v>
          </cell>
          <cell r="H842" t="str">
            <v>May</v>
          </cell>
          <cell r="I842" t="str">
            <v>Jun</v>
          </cell>
          <cell r="J842" t="str">
            <v>Jul</v>
          </cell>
          <cell r="K842" t="str">
            <v>Aug</v>
          </cell>
          <cell r="L842" t="str">
            <v>Sep</v>
          </cell>
          <cell r="M842" t="str">
            <v>Oct</v>
          </cell>
          <cell r="N842" t="str">
            <v>Nov</v>
          </cell>
          <cell r="O842" t="str">
            <v>Dec</v>
          </cell>
        </row>
        <row r="844">
          <cell r="C844" t="str">
            <v>OPS-CAP</v>
          </cell>
          <cell r="D844">
            <v>-4.4409999999999996E-3</v>
          </cell>
          <cell r="E844">
            <v>7.6880000000000004E-3</v>
          </cell>
          <cell r="F844">
            <v>7.6880000000000004E-3</v>
          </cell>
          <cell r="G844">
            <v>7.6880000000000004E-3</v>
          </cell>
          <cell r="H844">
            <v>7.6880000000000004E-3</v>
          </cell>
          <cell r="I844">
            <v>1.0580000000000001E-2</v>
          </cell>
          <cell r="J844">
            <v>7.6880000000000004E-3</v>
          </cell>
          <cell r="K844">
            <v>7.6880000000000004E-3</v>
          </cell>
          <cell r="L844">
            <v>7.6880000000000004E-3</v>
          </cell>
          <cell r="M844">
            <v>7.6880000000000004E-3</v>
          </cell>
          <cell r="N844">
            <v>7.6880000000000004E-3</v>
          </cell>
          <cell r="O844">
            <v>7.6880000000000004E-3</v>
          </cell>
        </row>
        <row r="845">
          <cell r="C845" t="str">
            <v>IMS-CAP</v>
          </cell>
          <cell r="D845">
            <v>4.7822000000000003E-2</v>
          </cell>
          <cell r="E845">
            <v>0.65764100000000003</v>
          </cell>
          <cell r="F845">
            <v>1.1464099999999999</v>
          </cell>
          <cell r="G845">
            <v>2.4099029999999999</v>
          </cell>
          <cell r="H845">
            <v>2.8376969999999999</v>
          </cell>
          <cell r="I845">
            <v>3.1666750000000001</v>
          </cell>
          <cell r="J845">
            <v>3.1966540000000001</v>
          </cell>
          <cell r="K845">
            <v>3.6270500000000001</v>
          </cell>
          <cell r="L845">
            <v>4.1719164199999996</v>
          </cell>
          <cell r="M845">
            <v>5.4382747999999994</v>
          </cell>
          <cell r="N845">
            <v>5.7234483000000012</v>
          </cell>
          <cell r="O845">
            <v>9.468491010000001</v>
          </cell>
        </row>
        <row r="846">
          <cell r="C846" t="str">
            <v>CSE - CAP</v>
          </cell>
          <cell r="D846">
            <v>1.0437999999999999E-2</v>
          </cell>
          <cell r="E846">
            <v>7.5902999999999998E-2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</row>
        <row r="847">
          <cell r="C847" t="str">
            <v>CNRST-C</v>
          </cell>
          <cell r="D847">
            <v>8.0219690000000003</v>
          </cell>
          <cell r="E847">
            <v>15.606443000000001</v>
          </cell>
          <cell r="F847">
            <v>25.348289000000001</v>
          </cell>
          <cell r="G847">
            <v>32.082752999999997</v>
          </cell>
          <cell r="H847">
            <v>39.859175999999998</v>
          </cell>
          <cell r="I847">
            <v>50.511420999999999</v>
          </cell>
          <cell r="J847">
            <v>59.808672000000001</v>
          </cell>
          <cell r="K847">
            <v>68.803269999999998</v>
          </cell>
          <cell r="L847">
            <v>81.482782490000019</v>
          </cell>
          <cell r="M847">
            <v>85.854725970000004</v>
          </cell>
          <cell r="N847">
            <v>88.416665629999997</v>
          </cell>
          <cell r="O847">
            <v>90.750509559999998</v>
          </cell>
        </row>
        <row r="848">
          <cell r="C848" t="str">
            <v>CCGO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</row>
        <row r="849">
          <cell r="C849" t="str">
            <v>FRE-CAP</v>
          </cell>
          <cell r="D849">
            <v>5.6070000000000002E-2</v>
          </cell>
          <cell r="E849">
            <v>5.8073E-2</v>
          </cell>
          <cell r="F849">
            <v>-3.2437610000000001</v>
          </cell>
          <cell r="G849">
            <v>-2.7800889999999998</v>
          </cell>
          <cell r="H849">
            <v>-2.1986340000000002</v>
          </cell>
          <cell r="I849">
            <v>-2.0551659999999998</v>
          </cell>
          <cell r="J849">
            <v>-2.0191539999999999</v>
          </cell>
          <cell r="K849">
            <v>-1.8054749999999999</v>
          </cell>
          <cell r="L849">
            <v>-1.7844683000000001</v>
          </cell>
          <cell r="M849">
            <v>-1.1092607800000001</v>
          </cell>
          <cell r="N849">
            <v>-0.54707873000000096</v>
          </cell>
          <cell r="O849">
            <v>9.1215198899999876</v>
          </cell>
        </row>
        <row r="850">
          <cell r="C850" t="str">
            <v>CORPADJ - C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</row>
        <row r="851">
          <cell r="C851" t="str">
            <v>T&amp;WE</v>
          </cell>
          <cell r="D851">
            <v>1.420598</v>
          </cell>
          <cell r="E851">
            <v>0</v>
          </cell>
          <cell r="F851">
            <v>2.5478390000000002</v>
          </cell>
          <cell r="G851">
            <v>4.2154889999999998</v>
          </cell>
          <cell r="H851">
            <v>7.8686090000000002</v>
          </cell>
          <cell r="I851">
            <v>11.739119000000001</v>
          </cell>
          <cell r="J851">
            <v>15.032102119999999</v>
          </cell>
          <cell r="K851">
            <v>17.25026012</v>
          </cell>
          <cell r="L851">
            <v>26.120761349999999</v>
          </cell>
          <cell r="M851">
            <v>29.25380912</v>
          </cell>
          <cell r="N851">
            <v>37.373143120000002</v>
          </cell>
          <cell r="O851">
            <v>46.520247120000001</v>
          </cell>
        </row>
        <row r="852">
          <cell r="C852" t="str">
            <v>SE</v>
          </cell>
          <cell r="D852">
            <v>-1.0303800000000001</v>
          </cell>
          <cell r="E852">
            <v>0</v>
          </cell>
          <cell r="F852">
            <v>-0.51871800000000001</v>
          </cell>
          <cell r="G852">
            <v>-0.35385</v>
          </cell>
          <cell r="H852">
            <v>-0.10492299999999988</v>
          </cell>
          <cell r="I852">
            <v>0.66458300000000015</v>
          </cell>
          <cell r="J852">
            <v>0.97528647000000002</v>
          </cell>
          <cell r="K852">
            <v>1.2877604499999995</v>
          </cell>
          <cell r="L852">
            <v>1.64610072</v>
          </cell>
          <cell r="M852">
            <v>1.93573847</v>
          </cell>
          <cell r="N852">
            <v>5.4032244699999996</v>
          </cell>
          <cell r="O852">
            <v>6.1518924699999999</v>
          </cell>
        </row>
        <row r="853">
          <cell r="C853" t="str">
            <v>Tools</v>
          </cell>
          <cell r="D853">
            <v>0</v>
          </cell>
          <cell r="E853">
            <v>0</v>
          </cell>
          <cell r="F853">
            <v>8.8088E-2</v>
          </cell>
          <cell r="G853">
            <v>0.11827500000000001</v>
          </cell>
          <cell r="H853">
            <v>0.11827500000000001</v>
          </cell>
          <cell r="I853">
            <v>0.165912</v>
          </cell>
          <cell r="J853">
            <v>0.29751172999999997</v>
          </cell>
          <cell r="K853">
            <v>0.36699735</v>
          </cell>
          <cell r="L853">
            <v>0.39044011000000101</v>
          </cell>
          <cell r="M853">
            <v>0.39686572999999997</v>
          </cell>
          <cell r="N853">
            <v>0.42448173</v>
          </cell>
          <cell r="O853">
            <v>0.42915472999999998</v>
          </cell>
        </row>
        <row r="854">
          <cell r="C854" t="str">
            <v>OPS-MFA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</row>
        <row r="855">
          <cell r="C855" t="str">
            <v>IMS-MFA</v>
          </cell>
          <cell r="D855">
            <v>0.61661100000000002</v>
          </cell>
          <cell r="E855">
            <v>0</v>
          </cell>
          <cell r="F855">
            <v>1.3506860000000001</v>
          </cell>
          <cell r="G855">
            <v>1.2608509999999999</v>
          </cell>
          <cell r="H855">
            <v>1.9474450000000001</v>
          </cell>
          <cell r="I855">
            <v>2.657257</v>
          </cell>
          <cell r="J855">
            <v>3.04232192</v>
          </cell>
          <cell r="K855">
            <v>3.0140832500000001</v>
          </cell>
          <cell r="L855">
            <v>4.1274547100000003</v>
          </cell>
          <cell r="M855">
            <v>3.92106866</v>
          </cell>
          <cell r="N855">
            <v>5.8061744600000003</v>
          </cell>
          <cell r="O855">
            <v>9.1868959200000013</v>
          </cell>
        </row>
        <row r="856">
          <cell r="C856" t="str">
            <v>CSE-MFA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</row>
        <row r="857">
          <cell r="C857" t="str">
            <v>CS-MFA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0.56574826</v>
          </cell>
          <cell r="L857">
            <v>0</v>
          </cell>
          <cell r="M857">
            <v>0.56574826</v>
          </cell>
          <cell r="N857">
            <v>0.18437445999999999</v>
          </cell>
          <cell r="O857">
            <v>0</v>
          </cell>
        </row>
        <row r="858">
          <cell r="C858" t="str">
            <v>LBSS-MFA</v>
          </cell>
          <cell r="D858">
            <v>5.4005999999999998E-2</v>
          </cell>
          <cell r="E858">
            <v>0</v>
          </cell>
          <cell r="F858">
            <v>0.145431</v>
          </cell>
          <cell r="G858">
            <v>0.17821600000000001</v>
          </cell>
          <cell r="H858">
            <v>0.17821600000000001</v>
          </cell>
          <cell r="I858">
            <v>0.207154</v>
          </cell>
          <cell r="J858">
            <v>0.22591249999999999</v>
          </cell>
          <cell r="K858">
            <v>0.22591249999999999</v>
          </cell>
          <cell r="L858">
            <v>0.22591249999999999</v>
          </cell>
          <cell r="M858">
            <v>0.67223350000000004</v>
          </cell>
          <cell r="N858">
            <v>0.67223350000000004</v>
          </cell>
          <cell r="O858">
            <v>1.0601805</v>
          </cell>
        </row>
        <row r="859">
          <cell r="C859" t="str">
            <v>CorpAdj-MFA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</row>
      </sheetData>
      <sheetData sheetId="4"/>
      <sheetData sheetId="5"/>
      <sheetData sheetId="6"/>
      <sheetData sheetId="7" refreshError="1">
        <row r="12">
          <cell r="D12" t="str">
            <v>Investment</v>
          </cell>
          <cell r="E12" t="str">
            <v>Feb</v>
          </cell>
          <cell r="F12" t="str">
            <v>Mar</v>
          </cell>
          <cell r="G12" t="str">
            <v>Apr</v>
          </cell>
          <cell r="H12" t="str">
            <v>May</v>
          </cell>
          <cell r="I12" t="str">
            <v>Jun</v>
          </cell>
          <cell r="J12" t="str">
            <v>Jul</v>
          </cell>
          <cell r="K12" t="str">
            <v>Aug</v>
          </cell>
          <cell r="L12" t="str">
            <v>Sep</v>
          </cell>
          <cell r="M12" t="str">
            <v>Oct</v>
          </cell>
          <cell r="N12" t="str">
            <v>Nov</v>
          </cell>
          <cell r="O12" t="str">
            <v>Dec</v>
          </cell>
        </row>
        <row r="16">
          <cell r="D16" t="str">
            <v>202-T501002</v>
          </cell>
          <cell r="E16">
            <v>0.10466322</v>
          </cell>
          <cell r="F16">
            <v>0.15699482999999997</v>
          </cell>
        </row>
        <row r="17">
          <cell r="D17" t="str">
            <v>202-T502002</v>
          </cell>
          <cell r="E17">
            <v>0</v>
          </cell>
          <cell r="F17">
            <v>0</v>
          </cell>
        </row>
        <row r="18">
          <cell r="D18" t="str">
            <v>202-T503003</v>
          </cell>
          <cell r="E18">
            <v>0</v>
          </cell>
          <cell r="F18">
            <v>0</v>
          </cell>
        </row>
        <row r="19">
          <cell r="D19" t="str">
            <v>202-TMOther</v>
          </cell>
          <cell r="E19">
            <v>0</v>
          </cell>
          <cell r="F19">
            <v>0</v>
          </cell>
        </row>
        <row r="20">
          <cell r="D20" t="str">
            <v>203-STNCV</v>
          </cell>
          <cell r="E20">
            <v>0</v>
          </cell>
          <cell r="F20">
            <v>0</v>
          </cell>
        </row>
        <row r="21">
          <cell r="D21" t="str">
            <v>203-TCADD</v>
          </cell>
          <cell r="E21">
            <v>0.2307023</v>
          </cell>
          <cell r="F21">
            <v>0.376612</v>
          </cell>
        </row>
        <row r="22">
          <cell r="D22" t="str">
            <v>203-TDRWS</v>
          </cell>
          <cell r="E22">
            <v>5.503421E-2</v>
          </cell>
          <cell r="F22">
            <v>0.10821311</v>
          </cell>
        </row>
        <row r="23">
          <cell r="D23" t="str">
            <v>203-TEMGRS</v>
          </cell>
          <cell r="E23">
            <v>0.10648449</v>
          </cell>
          <cell r="F23">
            <v>0.24108634000000001</v>
          </cell>
        </row>
        <row r="24">
          <cell r="D24" t="str">
            <v>203-TINFMTCE</v>
          </cell>
          <cell r="E24">
            <v>3.1508400000000002E-3</v>
          </cell>
          <cell r="F24">
            <v>4.2149839999999994E-2</v>
          </cell>
        </row>
        <row r="25">
          <cell r="D25" t="str">
            <v>203-TPCB</v>
          </cell>
          <cell r="E25">
            <v>0.48856696999999999</v>
          </cell>
          <cell r="F25">
            <v>0.94062491000000004</v>
          </cell>
        </row>
        <row r="26">
          <cell r="D26" t="str">
            <v>203-TREC</v>
          </cell>
          <cell r="E26">
            <v>0.44859421999999999</v>
          </cell>
          <cell r="F26">
            <v>0.73838607999999994</v>
          </cell>
        </row>
        <row r="27">
          <cell r="D27" t="str">
            <v>203-TTECH_SPS</v>
          </cell>
          <cell r="E27">
            <v>0.49854364000000001</v>
          </cell>
          <cell r="F27">
            <v>0.83751334</v>
          </cell>
        </row>
        <row r="28">
          <cell r="D28" t="str">
            <v>203-TXLAR</v>
          </cell>
          <cell r="E28">
            <v>0.35717265999999998</v>
          </cell>
          <cell r="F28">
            <v>0.43655309999999997</v>
          </cell>
        </row>
        <row r="29">
          <cell r="D29" t="str">
            <v>203-UGPLN</v>
          </cell>
          <cell r="E29">
            <v>0</v>
          </cell>
          <cell r="F29">
            <v>0</v>
          </cell>
        </row>
        <row r="30">
          <cell r="D30" t="str">
            <v>203-TM1XX</v>
          </cell>
          <cell r="E30">
            <v>0.5483576899999999</v>
          </cell>
          <cell r="F30">
            <v>0.76372277</v>
          </cell>
        </row>
        <row r="31">
          <cell r="D31" t="str">
            <v>203-IPSP</v>
          </cell>
          <cell r="E31">
            <v>0.54645940000000004</v>
          </cell>
          <cell r="F31">
            <v>0.98715847000000001</v>
          </cell>
        </row>
        <row r="32">
          <cell r="D32" t="str">
            <v>203-TR&amp;D</v>
          </cell>
          <cell r="E32">
            <v>6.9849259999999996E-2</v>
          </cell>
          <cell r="F32">
            <v>0.12866822</v>
          </cell>
        </row>
        <row r="33">
          <cell r="D33" t="str">
            <v>203-TSTNDS</v>
          </cell>
          <cell r="E33">
            <v>1.0195720699999999</v>
          </cell>
          <cell r="F33">
            <v>1.80263752</v>
          </cell>
        </row>
        <row r="34">
          <cell r="D34" t="str">
            <v>203-TM2XX</v>
          </cell>
          <cell r="E34">
            <v>0</v>
          </cell>
          <cell r="F34">
            <v>1.6958000000000001E-4</v>
          </cell>
        </row>
        <row r="35">
          <cell r="D35" t="str">
            <v>203-TDRWO</v>
          </cell>
          <cell r="E35">
            <v>8.1100249999999999E-2</v>
          </cell>
          <cell r="F35">
            <v>0.10339637</v>
          </cell>
        </row>
        <row r="36">
          <cell r="D36" t="str">
            <v>203-TTECH_SPD</v>
          </cell>
          <cell r="E36">
            <v>1.472625E-2</v>
          </cell>
          <cell r="F36">
            <v>2.616075E-2</v>
          </cell>
        </row>
        <row r="37">
          <cell r="D37" t="str">
            <v>203-TM3XX</v>
          </cell>
          <cell r="E37">
            <v>3.3870789999999998E-2</v>
          </cell>
          <cell r="F37">
            <v>4.4268120000000001E-2</v>
          </cell>
        </row>
        <row r="38">
          <cell r="D38" t="str">
            <v>203-TM4XX</v>
          </cell>
          <cell r="E38">
            <v>1.052849E-2</v>
          </cell>
          <cell r="F38">
            <v>1.3406120000000001E-2</v>
          </cell>
        </row>
        <row r="39">
          <cell r="D39" t="str">
            <v>203-TMOther</v>
          </cell>
          <cell r="E39">
            <v>3.51813E-3</v>
          </cell>
          <cell r="F39">
            <v>0.34018896000000004</v>
          </cell>
        </row>
        <row r="40">
          <cell r="D40" t="str">
            <v>ETMUR</v>
          </cell>
          <cell r="E40">
            <v>0</v>
          </cell>
          <cell r="F40">
            <v>0</v>
          </cell>
        </row>
        <row r="41">
          <cell r="D41" t="str">
            <v>204-TMF01</v>
          </cell>
          <cell r="E41">
            <v>1.51187253</v>
          </cell>
          <cell r="F41">
            <v>2.5544915600000002</v>
          </cell>
        </row>
        <row r="42">
          <cell r="D42" t="str">
            <v>204-TMF02</v>
          </cell>
          <cell r="E42">
            <v>0.9014390699999999</v>
          </cell>
          <cell r="F42">
            <v>1.8557799699999999</v>
          </cell>
        </row>
        <row r="43">
          <cell r="D43" t="str">
            <v>204-TMF03</v>
          </cell>
          <cell r="E43">
            <v>0.81728022999999994</v>
          </cell>
          <cell r="F43">
            <v>1.4478463899999998</v>
          </cell>
        </row>
        <row r="44">
          <cell r="D44" t="str">
            <v>204-TMOther</v>
          </cell>
          <cell r="E44">
            <v>0</v>
          </cell>
          <cell r="F44">
            <v>0</v>
          </cell>
        </row>
        <row r="45">
          <cell r="D45" t="str">
            <v>FTMUR</v>
          </cell>
          <cell r="E45">
            <v>0</v>
          </cell>
          <cell r="F45">
            <v>0</v>
          </cell>
        </row>
        <row r="46">
          <cell r="D46" t="str">
            <v>205-TML01</v>
          </cell>
          <cell r="E46">
            <v>1.3116790000000001E-2</v>
          </cell>
          <cell r="F46">
            <v>1.6015190000000002E-2</v>
          </cell>
        </row>
        <row r="47">
          <cell r="D47" t="str">
            <v>205-TML02</v>
          </cell>
          <cell r="E47">
            <v>0.35679327</v>
          </cell>
          <cell r="F47">
            <v>0.62682590000000005</v>
          </cell>
        </row>
        <row r="48">
          <cell r="D48" t="str">
            <v>205-TML10</v>
          </cell>
          <cell r="E48">
            <v>0.91351318999999997</v>
          </cell>
          <cell r="F48">
            <v>1.25755193</v>
          </cell>
        </row>
        <row r="49">
          <cell r="D49" t="str">
            <v>205-TML11</v>
          </cell>
          <cell r="E49">
            <v>0.16958555</v>
          </cell>
          <cell r="F49">
            <v>0.42356059999999995</v>
          </cell>
        </row>
        <row r="50">
          <cell r="D50" t="str">
            <v>205-TML12</v>
          </cell>
          <cell r="E50">
            <v>0.70344598999999997</v>
          </cell>
          <cell r="F50">
            <v>1.03836426</v>
          </cell>
        </row>
        <row r="51">
          <cell r="D51" t="str">
            <v>205-TML13</v>
          </cell>
          <cell r="E51">
            <v>0.39075480000000001</v>
          </cell>
          <cell r="F51">
            <v>0.72080634999999993</v>
          </cell>
        </row>
        <row r="52">
          <cell r="D52" t="str">
            <v>205-TMOther</v>
          </cell>
          <cell r="E52">
            <v>0</v>
          </cell>
          <cell r="F52">
            <v>0</v>
          </cell>
        </row>
        <row r="53">
          <cell r="D53" t="str">
            <v>LTMUR</v>
          </cell>
          <cell r="E53">
            <v>0</v>
          </cell>
          <cell r="F53">
            <v>0</v>
          </cell>
        </row>
        <row r="54">
          <cell r="D54" t="str">
            <v>206-PEPM</v>
          </cell>
          <cell r="E54">
            <v>1.8433302499999999</v>
          </cell>
          <cell r="F54">
            <v>3.4875907100000001</v>
          </cell>
        </row>
        <row r="55">
          <cell r="D55" t="str">
            <v>206-PCPM</v>
          </cell>
          <cell r="E55">
            <v>0.97030799000000001</v>
          </cell>
          <cell r="F55">
            <v>1.5363746</v>
          </cell>
        </row>
        <row r="56">
          <cell r="D56" t="str">
            <v>206-APM</v>
          </cell>
          <cell r="E56">
            <v>1.7429317799999999</v>
          </cell>
          <cell r="F56">
            <v>2.2841634100000001</v>
          </cell>
        </row>
        <row r="57">
          <cell r="D57" t="str">
            <v>206-MPM</v>
          </cell>
          <cell r="E57">
            <v>3.9843820000000002E-2</v>
          </cell>
          <cell r="F57">
            <v>9.4201380000000001E-2</v>
          </cell>
        </row>
        <row r="58">
          <cell r="D58" t="str">
            <v>206-IPM</v>
          </cell>
          <cell r="E58">
            <v>0.44381689000000002</v>
          </cell>
          <cell r="F58">
            <v>0.65875289999999997</v>
          </cell>
        </row>
        <row r="59">
          <cell r="D59" t="str">
            <v>206-EPM</v>
          </cell>
          <cell r="E59">
            <v>0.27788341</v>
          </cell>
          <cell r="F59">
            <v>0.48433960999999998</v>
          </cell>
        </row>
        <row r="60">
          <cell r="D60" t="str">
            <v>206-TPM</v>
          </cell>
          <cell r="E60">
            <v>0.41770318000000001</v>
          </cell>
          <cell r="F60">
            <v>0.68976177000000005</v>
          </cell>
        </row>
        <row r="61">
          <cell r="D61" t="str">
            <v>206-HVP</v>
          </cell>
          <cell r="E61">
            <v>8.8406720000000008E-2</v>
          </cell>
          <cell r="F61">
            <v>0.16167381</v>
          </cell>
        </row>
        <row r="62">
          <cell r="D62" t="str">
            <v>206-TMP-AT</v>
          </cell>
          <cell r="E62">
            <v>0.22768335999999997</v>
          </cell>
          <cell r="F62">
            <v>1.1865770600000001</v>
          </cell>
        </row>
        <row r="63">
          <cell r="D63" t="str">
            <v>206-TMP-DHY</v>
          </cell>
          <cell r="E63">
            <v>1.4715879999999999E-2</v>
          </cell>
          <cell r="F63">
            <v>1.8855470000000003E-2</v>
          </cell>
        </row>
        <row r="64">
          <cell r="D64" t="str">
            <v>206-TMP-LK</v>
          </cell>
          <cell r="E64">
            <v>0.45501434000000002</v>
          </cell>
          <cell r="F64">
            <v>0.84390876999999997</v>
          </cell>
        </row>
        <row r="65">
          <cell r="D65" t="str">
            <v>206-TMP-MLR</v>
          </cell>
          <cell r="E65">
            <v>5.1028529999999996E-2</v>
          </cell>
          <cell r="F65">
            <v>6.5663289999999999E-2</v>
          </cell>
        </row>
        <row r="66">
          <cell r="D66" t="str">
            <v>206-TMP-RAD</v>
          </cell>
          <cell r="E66">
            <v>0.10367439000000001</v>
          </cell>
          <cell r="F66">
            <v>0.14630615999999999</v>
          </cell>
        </row>
        <row r="67">
          <cell r="D67" t="str">
            <v>206-TMP-TCPR</v>
          </cell>
          <cell r="E67">
            <v>1.38414E-2</v>
          </cell>
          <cell r="F67">
            <v>2.9497229999999999E-2</v>
          </cell>
        </row>
        <row r="68">
          <cell r="D68" t="str">
            <v>206-TMP-ULTC</v>
          </cell>
          <cell r="E68">
            <v>8.556221E-2</v>
          </cell>
          <cell r="F68">
            <v>0.12234692999999999</v>
          </cell>
        </row>
        <row r="69">
          <cell r="D69" t="str">
            <v>206-GMPP</v>
          </cell>
          <cell r="E69">
            <v>6.5541880000000011E-2</v>
          </cell>
          <cell r="F69">
            <v>0.17652954000000001</v>
          </cell>
        </row>
        <row r="70">
          <cell r="D70" t="str">
            <v>206-BMPP</v>
          </cell>
          <cell r="E70">
            <v>9.4147499999999995E-3</v>
          </cell>
          <cell r="F70">
            <v>1.6754270000000002E-2</v>
          </cell>
        </row>
        <row r="71">
          <cell r="D71" t="str">
            <v>206-EPR</v>
          </cell>
          <cell r="E71">
            <v>0</v>
          </cell>
          <cell r="F71">
            <v>3.2493000000000002E-4</v>
          </cell>
        </row>
        <row r="72">
          <cell r="D72" t="str">
            <v>206-EMPP</v>
          </cell>
          <cell r="E72">
            <v>3.0268000000000001E-3</v>
          </cell>
          <cell r="F72">
            <v>3.88587E-3</v>
          </cell>
        </row>
        <row r="73">
          <cell r="D73" t="str">
            <v>206-GRND</v>
          </cell>
          <cell r="E73">
            <v>7.4491990000000008E-2</v>
          </cell>
          <cell r="F73">
            <v>0.13857289</v>
          </cell>
        </row>
        <row r="74">
          <cell r="D74" t="str">
            <v>206-WLC</v>
          </cell>
          <cell r="E74">
            <v>0</v>
          </cell>
          <cell r="F74">
            <v>0</v>
          </cell>
        </row>
        <row r="75">
          <cell r="D75" t="str">
            <v>206-OPI</v>
          </cell>
          <cell r="E75">
            <v>4.6517070000000001E-2</v>
          </cell>
          <cell r="F75">
            <v>8.6656520000000001E-2</v>
          </cell>
        </row>
        <row r="76">
          <cell r="D76" t="str">
            <v>206-PECPM</v>
          </cell>
          <cell r="E76">
            <v>1.7940556699999999</v>
          </cell>
          <cell r="F76">
            <v>2.7828019100000003</v>
          </cell>
        </row>
        <row r="77">
          <cell r="D77" t="str">
            <v>206-PCCPM</v>
          </cell>
          <cell r="E77">
            <v>0.60965150000000001</v>
          </cell>
          <cell r="F77">
            <v>0.86078017000000007</v>
          </cell>
        </row>
        <row r="78">
          <cell r="D78" t="str">
            <v>206-ACPM</v>
          </cell>
          <cell r="E78">
            <v>0.33173606999999999</v>
          </cell>
          <cell r="F78">
            <v>0.5475139</v>
          </cell>
        </row>
        <row r="79">
          <cell r="D79" t="str">
            <v>206-ICPM</v>
          </cell>
          <cell r="E79">
            <v>0.52867868000000007</v>
          </cell>
          <cell r="F79">
            <v>0.90002811999999999</v>
          </cell>
        </row>
        <row r="80">
          <cell r="D80" t="str">
            <v>206-TCPM</v>
          </cell>
          <cell r="E80">
            <v>9.2278890000000002E-2</v>
          </cell>
          <cell r="F80">
            <v>0.12053688999999999</v>
          </cell>
        </row>
        <row r="81">
          <cell r="D81" t="str">
            <v>206-HVCPM</v>
          </cell>
          <cell r="E81">
            <v>0.28473221999999998</v>
          </cell>
          <cell r="F81">
            <v>0.40481310999999998</v>
          </cell>
        </row>
        <row r="82">
          <cell r="D82" t="str">
            <v>206-PECDM</v>
          </cell>
          <cell r="E82">
            <v>1.9807586399999999</v>
          </cell>
          <cell r="F82">
            <v>3.1869616700000001</v>
          </cell>
        </row>
        <row r="83">
          <cell r="D83" t="str">
            <v>206-PCCDM</v>
          </cell>
          <cell r="E83">
            <v>0.66668210999999999</v>
          </cell>
          <cell r="F83">
            <v>1.0200871999999999</v>
          </cell>
        </row>
        <row r="84">
          <cell r="D84" t="str">
            <v>206-ACDM</v>
          </cell>
          <cell r="E84">
            <v>0.38903172999999996</v>
          </cell>
          <cell r="F84">
            <v>0.61552342000000004</v>
          </cell>
        </row>
        <row r="85">
          <cell r="D85" t="str">
            <v>206-MOM</v>
          </cell>
          <cell r="E85">
            <v>0.28996537999999999</v>
          </cell>
          <cell r="F85">
            <v>0.45681840999999995</v>
          </cell>
        </row>
        <row r="86">
          <cell r="D86" t="str">
            <v>206-MCDM</v>
          </cell>
          <cell r="E86">
            <v>7.6316839999999997E-2</v>
          </cell>
          <cell r="F86">
            <v>0.13519808</v>
          </cell>
        </row>
        <row r="87">
          <cell r="D87" t="str">
            <v>206-ICDM</v>
          </cell>
          <cell r="E87">
            <v>0.16235321</v>
          </cell>
          <cell r="F87">
            <v>0.28814196000000003</v>
          </cell>
        </row>
        <row r="88">
          <cell r="D88" t="str">
            <v>206-ECDM</v>
          </cell>
          <cell r="E88">
            <v>3.73742E-3</v>
          </cell>
          <cell r="F88">
            <v>3.2227220000000001E-2</v>
          </cell>
        </row>
        <row r="89">
          <cell r="D89" t="str">
            <v>206-TCDM</v>
          </cell>
          <cell r="E89">
            <v>0.52534174</v>
          </cell>
          <cell r="F89">
            <v>0.90187088000000004</v>
          </cell>
        </row>
        <row r="90">
          <cell r="D90" t="str">
            <v>206-HVCDM</v>
          </cell>
          <cell r="E90">
            <v>0.25054894999999999</v>
          </cell>
          <cell r="F90">
            <v>0.39695389000000003</v>
          </cell>
        </row>
        <row r="91">
          <cell r="D91" t="str">
            <v>206-ROWPM</v>
          </cell>
          <cell r="E91">
            <v>3.8281790000000003E-2</v>
          </cell>
          <cell r="F91">
            <v>5.9478940000000001E-2</v>
          </cell>
        </row>
        <row r="92">
          <cell r="D92" t="str">
            <v>206-ROWOM</v>
          </cell>
          <cell r="E92">
            <v>3.0676180000000001E-2</v>
          </cell>
          <cell r="F92">
            <v>7.9410939999999999E-2</v>
          </cell>
        </row>
        <row r="93">
          <cell r="D93" t="str">
            <v>206-IWLF</v>
          </cell>
          <cell r="E93">
            <v>0</v>
          </cell>
          <cell r="F93">
            <v>0</v>
          </cell>
        </row>
        <row r="94">
          <cell r="D94" t="str">
            <v>206-OM-PCB</v>
          </cell>
          <cell r="E94">
            <v>0</v>
          </cell>
          <cell r="F94">
            <v>0</v>
          </cell>
        </row>
        <row r="95">
          <cell r="D95" t="str">
            <v>206-OM-SYSRES</v>
          </cell>
          <cell r="E95">
            <v>0.24161535999999997</v>
          </cell>
          <cell r="F95">
            <v>0.41621923999999999</v>
          </cell>
        </row>
        <row r="96">
          <cell r="D96" t="str">
            <v>206-OM-TECH</v>
          </cell>
          <cell r="E96">
            <v>4.5515099999999996E-2</v>
          </cell>
          <cell r="F96">
            <v>8.959491E-2</v>
          </cell>
        </row>
        <row r="97">
          <cell r="D97" t="str">
            <v>206-OM-116</v>
          </cell>
          <cell r="E97">
            <v>0.28528778999999999</v>
          </cell>
          <cell r="F97">
            <v>1.0186026699999999</v>
          </cell>
        </row>
        <row r="98">
          <cell r="D98" t="str">
            <v>206-OM-117</v>
          </cell>
          <cell r="E98">
            <v>0.81922669999999997</v>
          </cell>
          <cell r="F98">
            <v>1.39423118</v>
          </cell>
        </row>
        <row r="99">
          <cell r="D99" t="str">
            <v>206-OM-118</v>
          </cell>
          <cell r="E99">
            <v>0.20146238</v>
          </cell>
          <cell r="F99">
            <v>9.2937069999999955E-2</v>
          </cell>
        </row>
        <row r="100">
          <cell r="D100" t="str">
            <v>206-OM-119</v>
          </cell>
          <cell r="E100">
            <v>1.1449899999999999E-2</v>
          </cell>
          <cell r="F100">
            <v>1.904782E-2</v>
          </cell>
        </row>
        <row r="101">
          <cell r="D101" t="str">
            <v>206-OM-129</v>
          </cell>
          <cell r="E101">
            <v>1.8250330000000002E-2</v>
          </cell>
          <cell r="F101">
            <v>9.747981E-2</v>
          </cell>
        </row>
        <row r="102">
          <cell r="D102" t="str">
            <v>206-OM-220</v>
          </cell>
          <cell r="E102">
            <v>0</v>
          </cell>
          <cell r="F102">
            <v>0</v>
          </cell>
        </row>
        <row r="103">
          <cell r="D103" t="str">
            <v>206-OM-221</v>
          </cell>
          <cell r="E103">
            <v>0</v>
          </cell>
          <cell r="F103">
            <v>0</v>
          </cell>
        </row>
        <row r="104">
          <cell r="D104" t="str">
            <v>206-OPO</v>
          </cell>
          <cell r="E104">
            <v>0.76909896</v>
          </cell>
          <cell r="F104">
            <v>1.3368422099999999</v>
          </cell>
        </row>
        <row r="105">
          <cell r="D105" t="str">
            <v>206-OM-450</v>
          </cell>
          <cell r="E105">
            <v>0</v>
          </cell>
          <cell r="F105">
            <v>0</v>
          </cell>
        </row>
        <row r="106">
          <cell r="D106" t="str">
            <v>206-TMOther</v>
          </cell>
          <cell r="E106">
            <v>1.48208E-3</v>
          </cell>
          <cell r="F106">
            <v>2.96416E-3</v>
          </cell>
        </row>
        <row r="107">
          <cell r="D107" t="str">
            <v>STMUR</v>
          </cell>
          <cell r="E107">
            <v>0</v>
          </cell>
          <cell r="F107">
            <v>0</v>
          </cell>
        </row>
        <row r="108">
          <cell r="D108" t="str">
            <v>213-TM1XX</v>
          </cell>
          <cell r="E108">
            <v>1.80860182</v>
          </cell>
          <cell r="F108">
            <v>3.2734478899999999</v>
          </cell>
        </row>
        <row r="109">
          <cell r="D109" t="str">
            <v>213-TM2XX</v>
          </cell>
          <cell r="E109">
            <v>0.15740887000000001</v>
          </cell>
          <cell r="F109">
            <v>0.22873087</v>
          </cell>
        </row>
        <row r="110">
          <cell r="D110" t="str">
            <v>213-TM3XX</v>
          </cell>
          <cell r="E110">
            <v>0</v>
          </cell>
          <cell r="F110">
            <v>0</v>
          </cell>
        </row>
        <row r="111">
          <cell r="D111" t="str">
            <v>213-TM4XX</v>
          </cell>
          <cell r="E111">
            <v>0</v>
          </cell>
          <cell r="F111">
            <v>0</v>
          </cell>
        </row>
        <row r="112">
          <cell r="D112" t="str">
            <v>213-TMOther</v>
          </cell>
          <cell r="E112">
            <v>0</v>
          </cell>
          <cell r="F112">
            <v>0</v>
          </cell>
        </row>
        <row r="113">
          <cell r="D113" t="str">
            <v>214-TM1XX</v>
          </cell>
          <cell r="E113">
            <v>0</v>
          </cell>
          <cell r="F113">
            <v>0</v>
          </cell>
        </row>
        <row r="114">
          <cell r="D114" t="str">
            <v>214-TM2XX</v>
          </cell>
          <cell r="E114">
            <v>0</v>
          </cell>
          <cell r="F114">
            <v>0</v>
          </cell>
        </row>
        <row r="115">
          <cell r="D115" t="str">
            <v>214-TM3XX</v>
          </cell>
          <cell r="E115">
            <v>0</v>
          </cell>
          <cell r="F115">
            <v>0</v>
          </cell>
        </row>
        <row r="116">
          <cell r="D116" t="str">
            <v>214-TM4XX</v>
          </cell>
          <cell r="E116">
            <v>0</v>
          </cell>
          <cell r="F116">
            <v>0</v>
          </cell>
        </row>
        <row r="117">
          <cell r="D117" t="str">
            <v>214-TMOther</v>
          </cell>
          <cell r="E117">
            <v>0</v>
          </cell>
          <cell r="F117">
            <v>0</v>
          </cell>
        </row>
        <row r="118">
          <cell r="D118" t="str">
            <v>216-TM1XX</v>
          </cell>
          <cell r="E118">
            <v>1.24598E-2</v>
          </cell>
          <cell r="F118">
            <v>0</v>
          </cell>
        </row>
        <row r="119">
          <cell r="D119" t="str">
            <v>216-TM2XX</v>
          </cell>
          <cell r="E119">
            <v>1.4536799999999999E-2</v>
          </cell>
          <cell r="F119">
            <v>0.25642273999999998</v>
          </cell>
        </row>
        <row r="120">
          <cell r="D120" t="str">
            <v>216-TM3XX</v>
          </cell>
          <cell r="E120">
            <v>0</v>
          </cell>
          <cell r="F120">
            <v>0</v>
          </cell>
        </row>
        <row r="121">
          <cell r="D121" t="str">
            <v>216-TM4XX</v>
          </cell>
          <cell r="E121">
            <v>0</v>
          </cell>
          <cell r="F121">
            <v>0</v>
          </cell>
        </row>
        <row r="122">
          <cell r="D122" t="str">
            <v>216-TMOther</v>
          </cell>
          <cell r="E122">
            <v>0</v>
          </cell>
          <cell r="F122">
            <v>0</v>
          </cell>
        </row>
        <row r="123">
          <cell r="D123" t="str">
            <v>220 - TM</v>
          </cell>
          <cell r="E123">
            <v>0</v>
          </cell>
          <cell r="F123">
            <v>0</v>
          </cell>
        </row>
        <row r="124">
          <cell r="D124" t="str">
            <v>222 - TM</v>
          </cell>
          <cell r="E124">
            <v>0</v>
          </cell>
          <cell r="F124">
            <v>0</v>
          </cell>
        </row>
        <row r="125">
          <cell r="D125" t="str">
            <v>223 - TM</v>
          </cell>
          <cell r="E125">
            <v>0.12050375000000001</v>
          </cell>
          <cell r="F125">
            <v>0.12050375000000001</v>
          </cell>
        </row>
        <row r="126">
          <cell r="D126" t="str">
            <v>224 - TM</v>
          </cell>
          <cell r="E126">
            <v>0</v>
          </cell>
          <cell r="F126">
            <v>0</v>
          </cell>
        </row>
        <row r="127">
          <cell r="D127" t="str">
            <v>225 - TM</v>
          </cell>
          <cell r="E127">
            <v>0</v>
          </cell>
          <cell r="F127">
            <v>0</v>
          </cell>
        </row>
        <row r="128">
          <cell r="D128" t="str">
            <v>209 - TM</v>
          </cell>
          <cell r="E128">
            <v>5.4711709999999997E-2</v>
          </cell>
          <cell r="F128">
            <v>0.22031065999999999</v>
          </cell>
        </row>
        <row r="129">
          <cell r="D129" t="str">
            <v>211 - TM</v>
          </cell>
          <cell r="E129">
            <v>1.9878526999999999</v>
          </cell>
          <cell r="F129">
            <v>3.9435372599999998</v>
          </cell>
        </row>
        <row r="130">
          <cell r="D130" t="str">
            <v>212 - TM</v>
          </cell>
          <cell r="E130">
            <v>0</v>
          </cell>
          <cell r="F130">
            <v>0</v>
          </cell>
        </row>
        <row r="131">
          <cell r="D131" t="str">
            <v>215 - TM</v>
          </cell>
          <cell r="E131">
            <v>3.08296306</v>
          </cell>
          <cell r="F131">
            <v>5.0819191300000002</v>
          </cell>
        </row>
        <row r="132">
          <cell r="D132" t="str">
            <v>221 - TM</v>
          </cell>
          <cell r="E132">
            <v>2.06381E-2</v>
          </cell>
          <cell r="F132">
            <v>4.2930580000000003E-2</v>
          </cell>
        </row>
        <row r="136">
          <cell r="D136" t="str">
            <v>PC-9001</v>
          </cell>
          <cell r="E136">
            <v>-1.1283820600000001</v>
          </cell>
          <cell r="F136">
            <v>-1.1878071000000001</v>
          </cell>
        </row>
        <row r="137">
          <cell r="D137" t="str">
            <v>PC-9002</v>
          </cell>
          <cell r="E137">
            <v>0</v>
          </cell>
          <cell r="F137">
            <v>0</v>
          </cell>
        </row>
        <row r="138">
          <cell r="D138" t="str">
            <v>PC-9003</v>
          </cell>
          <cell r="E138">
            <v>4.4126801000000002</v>
          </cell>
          <cell r="F138">
            <v>7.1573612500000001</v>
          </cell>
        </row>
        <row r="139">
          <cell r="D139" t="str">
            <v>PC-9004</v>
          </cell>
          <cell r="E139">
            <v>8.411630409999999</v>
          </cell>
          <cell r="F139">
            <v>12.047682799999999</v>
          </cell>
        </row>
        <row r="140">
          <cell r="D140" t="str">
            <v>PC-9005</v>
          </cell>
          <cell r="E140">
            <v>1.5524661000000002</v>
          </cell>
          <cell r="F140">
            <v>2.1119145800000001</v>
          </cell>
        </row>
        <row r="141">
          <cell r="D141" t="str">
            <v>PC-9006</v>
          </cell>
          <cell r="E141">
            <v>9.8339499999999997</v>
          </cell>
          <cell r="F141">
            <v>16.71043611</v>
          </cell>
        </row>
        <row r="142">
          <cell r="D142" t="str">
            <v>PC-9007</v>
          </cell>
          <cell r="E142">
            <v>3.5725881299999998</v>
          </cell>
          <cell r="F142">
            <v>5.6367527400000004</v>
          </cell>
        </row>
        <row r="143">
          <cell r="D143" t="str">
            <v>PC-9008</v>
          </cell>
          <cell r="E143">
            <v>-3.5805799999999999E-3</v>
          </cell>
          <cell r="F143">
            <v>5.3175509999999995E-2</v>
          </cell>
        </row>
        <row r="144">
          <cell r="D144" t="str">
            <v>PC-9009</v>
          </cell>
          <cell r="E144">
            <v>5.5406410000000003E-2</v>
          </cell>
          <cell r="F144">
            <v>8.824955000000001E-2</v>
          </cell>
        </row>
        <row r="145">
          <cell r="D145" t="str">
            <v>PC-9010</v>
          </cell>
          <cell r="E145">
            <v>0.67719156000000003</v>
          </cell>
          <cell r="F145">
            <v>1.13794869</v>
          </cell>
        </row>
        <row r="146">
          <cell r="D146" t="str">
            <v>PC-9011</v>
          </cell>
          <cell r="E146">
            <v>4.5194392899999993</v>
          </cell>
          <cell r="F146">
            <v>7.2160015599999987</v>
          </cell>
        </row>
        <row r="147">
          <cell r="D147" t="str">
            <v>PC-9017</v>
          </cell>
          <cell r="E147">
            <v>-0.29211844999999997</v>
          </cell>
          <cell r="F147">
            <v>-0.42820846999999995</v>
          </cell>
        </row>
        <row r="148">
          <cell r="D148" t="str">
            <v>PC-9018</v>
          </cell>
          <cell r="E148">
            <v>-0.21227112000000001</v>
          </cell>
          <cell r="F148">
            <v>0.58830069000000007</v>
          </cell>
        </row>
        <row r="152">
          <cell r="D152" t="str">
            <v>PC-9019</v>
          </cell>
          <cell r="E152">
            <v>0</v>
          </cell>
          <cell r="F152">
            <v>0</v>
          </cell>
        </row>
        <row r="153">
          <cell r="D153" t="str">
            <v>PC-9020</v>
          </cell>
          <cell r="E153">
            <v>-2.2801999999999989E-2</v>
          </cell>
          <cell r="F153">
            <v>-2.7171602621835471</v>
          </cell>
        </row>
        <row r="154">
          <cell r="D154" t="str">
            <v>PC-9021</v>
          </cell>
          <cell r="E154">
            <v>-0.77176999999999996</v>
          </cell>
          <cell r="F154">
            <v>-1.1576549999999999</v>
          </cell>
        </row>
        <row r="155">
          <cell r="D155" t="str">
            <v>PC-9022</v>
          </cell>
          <cell r="E155">
            <v>1.4735687900000001</v>
          </cell>
          <cell r="F155">
            <v>3.0580768900000002</v>
          </cell>
        </row>
        <row r="156">
          <cell r="D156" t="str">
            <v>PC-9023</v>
          </cell>
          <cell r="E156">
            <v>-0.82200000000000006</v>
          </cell>
          <cell r="F156">
            <v>-1.367</v>
          </cell>
        </row>
        <row r="157">
          <cell r="D157" t="str">
            <v>PC-9024</v>
          </cell>
          <cell r="E157">
            <v>-13.096732129999999</v>
          </cell>
          <cell r="F157">
            <v>-21.58083431</v>
          </cell>
        </row>
        <row r="158">
          <cell r="D158" t="str">
            <v>PC-9025</v>
          </cell>
          <cell r="E158">
            <v>10.94076926</v>
          </cell>
          <cell r="F158">
            <v>16.390583460000002</v>
          </cell>
        </row>
        <row r="159">
          <cell r="D159" t="str">
            <v>PC-9026</v>
          </cell>
          <cell r="E159">
            <v>-0.52315498999999999</v>
          </cell>
          <cell r="F159">
            <v>-1.02162799</v>
          </cell>
        </row>
        <row r="160">
          <cell r="D160" t="str">
            <v>PC-9027</v>
          </cell>
          <cell r="E160">
            <v>-1.8164340000000001E-2</v>
          </cell>
          <cell r="F160">
            <v>-2.7246510000000002E-2</v>
          </cell>
        </row>
        <row r="161">
          <cell r="D161" t="str">
            <v>TMErrors</v>
          </cell>
          <cell r="E161">
            <v>0</v>
          </cell>
          <cell r="F161">
            <v>0</v>
          </cell>
        </row>
        <row r="162">
          <cell r="D162" t="str">
            <v>TMOther</v>
          </cell>
          <cell r="E162">
            <v>0</v>
          </cell>
          <cell r="F162">
            <v>0</v>
          </cell>
        </row>
        <row r="171">
          <cell r="E171">
            <v>76.790318550000009</v>
          </cell>
          <cell r="F171">
            <v>122.83479514435638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3">
          <cell r="D173" t="str">
            <v>Bundle</v>
          </cell>
        </row>
        <row r="176">
          <cell r="D176" t="str">
            <v>202-D500001</v>
          </cell>
          <cell r="E176">
            <v>6.3545195200000002</v>
          </cell>
          <cell r="F176">
            <v>9.7496445500000011</v>
          </cell>
        </row>
        <row r="177">
          <cell r="D177" t="str">
            <v>202-D500005</v>
          </cell>
          <cell r="E177">
            <v>4.1688629999999997E-2</v>
          </cell>
          <cell r="F177">
            <v>9.835263000000001E-2</v>
          </cell>
        </row>
        <row r="178">
          <cell r="D178" t="str">
            <v>202-D501002</v>
          </cell>
          <cell r="E178">
            <v>0.36134815999999997</v>
          </cell>
          <cell r="F178">
            <v>0.53592550000000005</v>
          </cell>
        </row>
        <row r="179">
          <cell r="D179" t="str">
            <v>202-D502003</v>
          </cell>
          <cell r="E179">
            <v>0.24594648999999999</v>
          </cell>
          <cell r="F179">
            <v>0.31252447999999999</v>
          </cell>
        </row>
        <row r="180">
          <cell r="D180" t="str">
            <v>202-D502004</v>
          </cell>
          <cell r="E180">
            <v>3.8378100000000001E-3</v>
          </cell>
          <cell r="F180">
            <v>7.0558990000000002E-2</v>
          </cell>
        </row>
        <row r="181">
          <cell r="D181" t="str">
            <v>202-D503002</v>
          </cell>
          <cell r="E181">
            <v>0</v>
          </cell>
          <cell r="F181">
            <v>0</v>
          </cell>
        </row>
        <row r="182">
          <cell r="D182" t="str">
            <v>202-D503003</v>
          </cell>
          <cell r="E182">
            <v>7.0697609999999994E-2</v>
          </cell>
          <cell r="F182">
            <v>0.26735728999999997</v>
          </cell>
        </row>
        <row r="183">
          <cell r="D183" t="str">
            <v>202-D503004</v>
          </cell>
          <cell r="E183">
            <v>-1.296899E-2</v>
          </cell>
          <cell r="F183">
            <v>0.19924617</v>
          </cell>
        </row>
        <row r="184">
          <cell r="D184" t="str">
            <v>202-D503006</v>
          </cell>
          <cell r="E184">
            <v>0</v>
          </cell>
          <cell r="F184">
            <v>0</v>
          </cell>
        </row>
        <row r="185">
          <cell r="D185" t="str">
            <v>202-D504003</v>
          </cell>
          <cell r="E185">
            <v>1.4979734199999999</v>
          </cell>
          <cell r="F185">
            <v>2.1880459900000004</v>
          </cell>
        </row>
        <row r="186">
          <cell r="D186" t="str">
            <v>202-D504004</v>
          </cell>
          <cell r="E186">
            <v>3.4448390000000002E-2</v>
          </cell>
          <cell r="F186">
            <v>6.4462519999999995E-2</v>
          </cell>
        </row>
        <row r="187">
          <cell r="D187" t="str">
            <v>202-D504006</v>
          </cell>
          <cell r="E187">
            <v>0.29755570000000003</v>
          </cell>
          <cell r="F187">
            <v>0.40149278999999999</v>
          </cell>
        </row>
        <row r="188">
          <cell r="D188" t="str">
            <v>202-DMOther</v>
          </cell>
          <cell r="E188">
            <v>0</v>
          </cell>
          <cell r="F188">
            <v>0</v>
          </cell>
        </row>
        <row r="189">
          <cell r="D189" t="str">
            <v>203-DENV</v>
          </cell>
          <cell r="E189">
            <v>0</v>
          </cell>
          <cell r="F189">
            <v>0</v>
          </cell>
        </row>
        <row r="190">
          <cell r="D190" t="str">
            <v>203-DLAR</v>
          </cell>
          <cell r="E190">
            <v>0.35038248999999999</v>
          </cell>
          <cell r="F190">
            <v>0.75718543000000005</v>
          </cell>
        </row>
        <row r="191">
          <cell r="D191" t="str">
            <v>203-DPCB</v>
          </cell>
          <cell r="E191">
            <v>0.87468065000000006</v>
          </cell>
          <cell r="F191">
            <v>0.93107899999999999</v>
          </cell>
        </row>
        <row r="192">
          <cell r="D192" t="str">
            <v>203-DREC</v>
          </cell>
          <cell r="E192">
            <v>8.665349E-2</v>
          </cell>
          <cell r="F192">
            <v>0.18694670999999999</v>
          </cell>
        </row>
        <row r="193">
          <cell r="D193" t="str">
            <v>203-DM1XX</v>
          </cell>
          <cell r="E193">
            <v>0</v>
          </cell>
          <cell r="F193">
            <v>0</v>
          </cell>
        </row>
        <row r="194">
          <cell r="D194" t="str">
            <v>203-DR&amp;D</v>
          </cell>
          <cell r="E194">
            <v>0</v>
          </cell>
          <cell r="F194">
            <v>0</v>
          </cell>
        </row>
        <row r="195">
          <cell r="D195" t="str">
            <v>203-DSTNDS</v>
          </cell>
          <cell r="E195">
            <v>0.63416622</v>
          </cell>
          <cell r="F195">
            <v>1.15970957</v>
          </cell>
        </row>
        <row r="196">
          <cell r="D196" t="str">
            <v>203-DM2XX</v>
          </cell>
          <cell r="E196">
            <v>7.893348E-2</v>
          </cell>
          <cell r="F196">
            <v>1.8829040000000002E-2</v>
          </cell>
        </row>
        <row r="197">
          <cell r="D197" t="str">
            <v>203-DOM</v>
          </cell>
          <cell r="E197">
            <v>0.27739212000000002</v>
          </cell>
          <cell r="F197">
            <v>0.44843261000000001</v>
          </cell>
        </row>
        <row r="198">
          <cell r="D198" t="str">
            <v>203-DM3XX</v>
          </cell>
          <cell r="E198">
            <v>1E-4</v>
          </cell>
          <cell r="F198">
            <v>7.7499999999999997E-4</v>
          </cell>
        </row>
        <row r="199">
          <cell r="D199" t="str">
            <v>203-DREVMT</v>
          </cell>
          <cell r="E199">
            <v>1.080156E-2</v>
          </cell>
          <cell r="F199">
            <v>3.8094980000000001E-2</v>
          </cell>
        </row>
        <row r="200">
          <cell r="D200" t="str">
            <v>203-DMOther</v>
          </cell>
          <cell r="E200">
            <v>0</v>
          </cell>
          <cell r="F200">
            <v>0</v>
          </cell>
        </row>
        <row r="201">
          <cell r="D201" t="str">
            <v>EDMUR</v>
          </cell>
          <cell r="E201">
            <v>0</v>
          </cell>
          <cell r="F201">
            <v>0</v>
          </cell>
        </row>
        <row r="202">
          <cell r="D202" t="str">
            <v>204-DMF01</v>
          </cell>
          <cell r="E202">
            <v>1.09111278</v>
          </cell>
          <cell r="F202">
            <v>3.3773111600000001</v>
          </cell>
        </row>
        <row r="203">
          <cell r="D203" t="str">
            <v>204-DMF02</v>
          </cell>
          <cell r="E203">
            <v>11.105366140000001</v>
          </cell>
          <cell r="F203">
            <v>19.29256139999999</v>
          </cell>
        </row>
        <row r="204">
          <cell r="D204" t="str">
            <v>204-DMF03</v>
          </cell>
          <cell r="E204">
            <v>1.1562806399999999</v>
          </cell>
          <cell r="F204">
            <v>2.1618699300000004</v>
          </cell>
        </row>
        <row r="205">
          <cell r="D205" t="str">
            <v>204-DMF04</v>
          </cell>
          <cell r="E205">
            <v>1.1029262200000001</v>
          </cell>
          <cell r="F205">
            <v>1.6739801699999999</v>
          </cell>
        </row>
        <row r="206">
          <cell r="D206" t="str">
            <v>204-DMOther</v>
          </cell>
          <cell r="E206">
            <v>0</v>
          </cell>
          <cell r="F206">
            <v>0</v>
          </cell>
        </row>
        <row r="207">
          <cell r="D207" t="str">
            <v>FDMUR</v>
          </cell>
          <cell r="E207">
            <v>0</v>
          </cell>
          <cell r="F207">
            <v>0</v>
          </cell>
        </row>
        <row r="208">
          <cell r="D208" t="str">
            <v>205-DML01</v>
          </cell>
          <cell r="E208">
            <v>5.7042402399999999</v>
          </cell>
          <cell r="F208">
            <v>9.6921605199999998</v>
          </cell>
        </row>
        <row r="209">
          <cell r="D209" t="str">
            <v>205-DML02</v>
          </cell>
          <cell r="E209">
            <v>0.51825531999999996</v>
          </cell>
          <cell r="F209">
            <v>0.51825531999999996</v>
          </cell>
        </row>
        <row r="210">
          <cell r="D210" t="str">
            <v>205-DML03</v>
          </cell>
          <cell r="E210">
            <v>1.2966875099999999</v>
          </cell>
          <cell r="F210">
            <v>2.3560252599999996</v>
          </cell>
        </row>
        <row r="211">
          <cell r="D211" t="str">
            <v>205-DML04</v>
          </cell>
          <cell r="E211">
            <v>1.0224070600000001</v>
          </cell>
          <cell r="F211">
            <v>1.7034904199999998</v>
          </cell>
        </row>
        <row r="212">
          <cell r="D212" t="str">
            <v>205-DML05</v>
          </cell>
          <cell r="E212">
            <v>1.4873905999999999</v>
          </cell>
          <cell r="F212">
            <v>2.6407049300000001</v>
          </cell>
        </row>
        <row r="213">
          <cell r="D213" t="str">
            <v>205-DML06</v>
          </cell>
          <cell r="E213">
            <v>0.20685286999999999</v>
          </cell>
          <cell r="F213">
            <v>0.73245433999999998</v>
          </cell>
        </row>
        <row r="214">
          <cell r="D214" t="str">
            <v>205-DML09</v>
          </cell>
          <cell r="E214">
            <v>1.0667314999999999</v>
          </cell>
          <cell r="F214">
            <v>1.7871261200000002</v>
          </cell>
        </row>
        <row r="215">
          <cell r="D215" t="str">
            <v>205-DML10</v>
          </cell>
          <cell r="E215">
            <v>2.6452807999999997</v>
          </cell>
          <cell r="F215">
            <v>4.1530282600000001</v>
          </cell>
        </row>
        <row r="216">
          <cell r="D216" t="str">
            <v>205-DML11</v>
          </cell>
          <cell r="E216">
            <v>0.67692654000000008</v>
          </cell>
          <cell r="F216">
            <v>1.20645862</v>
          </cell>
        </row>
        <row r="217">
          <cell r="D217" t="str">
            <v>205-DML12</v>
          </cell>
          <cell r="E217">
            <v>1.53806928</v>
          </cell>
          <cell r="F217">
            <v>2.3735287299999999</v>
          </cell>
        </row>
        <row r="218">
          <cell r="D218" t="str">
            <v>205-DML13</v>
          </cell>
          <cell r="E218">
            <v>0.47795367</v>
          </cell>
          <cell r="F218">
            <v>1.13789081</v>
          </cell>
        </row>
        <row r="219">
          <cell r="D219" t="str">
            <v>205-DML19</v>
          </cell>
          <cell r="E219">
            <v>2.5494918799999997</v>
          </cell>
          <cell r="F219">
            <v>5.1569511399999994</v>
          </cell>
        </row>
        <row r="220">
          <cell r="D220" t="str">
            <v>205-DMOther</v>
          </cell>
          <cell r="E220">
            <v>1.23292E-3</v>
          </cell>
          <cell r="F220">
            <v>0.12355983</v>
          </cell>
        </row>
        <row r="221">
          <cell r="D221" t="str">
            <v>LDMUR</v>
          </cell>
          <cell r="E221">
            <v>0</v>
          </cell>
          <cell r="F221">
            <v>0</v>
          </cell>
        </row>
        <row r="222">
          <cell r="D222" t="str">
            <v>206-DSPM</v>
          </cell>
          <cell r="E222">
            <v>0.78653217000000009</v>
          </cell>
          <cell r="F222">
            <v>1.67860813</v>
          </cell>
        </row>
        <row r="223">
          <cell r="D223" t="str">
            <v>206-DTPP</v>
          </cell>
          <cell r="E223">
            <v>0.77129743000000006</v>
          </cell>
          <cell r="F223">
            <v>1.46496782</v>
          </cell>
        </row>
        <row r="224">
          <cell r="D224" t="str">
            <v>206-DSCPM</v>
          </cell>
          <cell r="E224">
            <v>0.51520723999999996</v>
          </cell>
          <cell r="F224">
            <v>0.87694740999999998</v>
          </cell>
        </row>
        <row r="225">
          <cell r="D225" t="str">
            <v>206-DSCDM</v>
          </cell>
          <cell r="E225">
            <v>0.3896174</v>
          </cell>
          <cell r="F225">
            <v>0.69653613000000003</v>
          </cell>
        </row>
        <row r="226">
          <cell r="D226" t="str">
            <v>206-MMD</v>
          </cell>
          <cell r="E226">
            <v>0.85633585999999995</v>
          </cell>
          <cell r="F226">
            <v>1.39394704</v>
          </cell>
        </row>
        <row r="227">
          <cell r="D227" t="str">
            <v>206-MMDIM</v>
          </cell>
          <cell r="E227">
            <v>0.15475804999999998</v>
          </cell>
          <cell r="F227">
            <v>0.25886160999999996</v>
          </cell>
        </row>
        <row r="228">
          <cell r="D228" t="str">
            <v>206-MDV</v>
          </cell>
          <cell r="E228">
            <v>0</v>
          </cell>
          <cell r="F228">
            <v>0</v>
          </cell>
        </row>
        <row r="229">
          <cell r="D229" t="str">
            <v>206-DOM</v>
          </cell>
          <cell r="E229">
            <v>8.9759580000000005E-2</v>
          </cell>
          <cell r="F229">
            <v>0.14624554000000001</v>
          </cell>
        </row>
        <row r="230">
          <cell r="D230" t="str">
            <v>206-DOMO</v>
          </cell>
          <cell r="E230">
            <v>2.3831199999999999E-3</v>
          </cell>
          <cell r="F230">
            <v>1.5077700000000001E-2</v>
          </cell>
        </row>
        <row r="231">
          <cell r="D231" t="str">
            <v>206-DMOther</v>
          </cell>
          <cell r="E231">
            <v>0</v>
          </cell>
          <cell r="F231">
            <v>0</v>
          </cell>
        </row>
        <row r="232">
          <cell r="D232" t="str">
            <v>SDMUR</v>
          </cell>
          <cell r="E232">
            <v>0</v>
          </cell>
          <cell r="F232">
            <v>0</v>
          </cell>
        </row>
        <row r="233">
          <cell r="D233" t="str">
            <v>213-DM1XX</v>
          </cell>
          <cell r="E233">
            <v>0.14558285999999998</v>
          </cell>
          <cell r="F233">
            <v>0.22478542999999998</v>
          </cell>
        </row>
        <row r="234">
          <cell r="D234" t="str">
            <v>213-DM2XX</v>
          </cell>
          <cell r="E234">
            <v>2.244995E-2</v>
          </cell>
          <cell r="F234">
            <v>2.694127E-2</v>
          </cell>
        </row>
        <row r="235">
          <cell r="D235" t="str">
            <v>213-DM3XX</v>
          </cell>
          <cell r="E235">
            <v>0</v>
          </cell>
          <cell r="F235">
            <v>0</v>
          </cell>
        </row>
        <row r="236">
          <cell r="D236" t="str">
            <v>213-DM4XX</v>
          </cell>
          <cell r="E236">
            <v>0</v>
          </cell>
          <cell r="F236">
            <v>0</v>
          </cell>
        </row>
        <row r="237">
          <cell r="D237" t="str">
            <v>213-DMOther</v>
          </cell>
          <cell r="E237">
            <v>0</v>
          </cell>
          <cell r="F237">
            <v>0</v>
          </cell>
        </row>
        <row r="238">
          <cell r="D238" t="str">
            <v>214-DM1XX</v>
          </cell>
          <cell r="E238">
            <v>0</v>
          </cell>
          <cell r="F238">
            <v>0</v>
          </cell>
        </row>
        <row r="239">
          <cell r="D239" t="str">
            <v>214-DM2XX</v>
          </cell>
          <cell r="E239">
            <v>0</v>
          </cell>
          <cell r="F239">
            <v>0</v>
          </cell>
        </row>
        <row r="240">
          <cell r="D240" t="str">
            <v>214-DM3XX</v>
          </cell>
          <cell r="E240">
            <v>0</v>
          </cell>
          <cell r="F240">
            <v>0</v>
          </cell>
        </row>
        <row r="241">
          <cell r="D241" t="str">
            <v>214-DM4XX</v>
          </cell>
          <cell r="E241">
            <v>0</v>
          </cell>
          <cell r="F241">
            <v>0</v>
          </cell>
        </row>
        <row r="242">
          <cell r="D242" t="str">
            <v>214-DMOther</v>
          </cell>
          <cell r="E242">
            <v>0</v>
          </cell>
          <cell r="F242">
            <v>0</v>
          </cell>
        </row>
        <row r="243">
          <cell r="D243" t="str">
            <v>216-DM1XX</v>
          </cell>
          <cell r="E243">
            <v>0</v>
          </cell>
          <cell r="F243">
            <v>0</v>
          </cell>
        </row>
        <row r="244">
          <cell r="D244" t="str">
            <v>216-DM2XX</v>
          </cell>
          <cell r="E244">
            <v>7.5615749999999995E-2</v>
          </cell>
          <cell r="F244">
            <v>7.5615749999999995E-2</v>
          </cell>
        </row>
        <row r="245">
          <cell r="D245" t="str">
            <v>216-DM3XX</v>
          </cell>
          <cell r="E245">
            <v>0</v>
          </cell>
          <cell r="F245">
            <v>0</v>
          </cell>
        </row>
        <row r="246">
          <cell r="D246" t="str">
            <v>216-DM4XX</v>
          </cell>
          <cell r="E246">
            <v>0</v>
          </cell>
          <cell r="F246">
            <v>0</v>
          </cell>
        </row>
        <row r="247">
          <cell r="D247" t="str">
            <v>216-DMOther</v>
          </cell>
          <cell r="E247">
            <v>0</v>
          </cell>
          <cell r="F247">
            <v>0</v>
          </cell>
        </row>
        <row r="248">
          <cell r="D248" t="str">
            <v>220 - DM</v>
          </cell>
          <cell r="E248">
            <v>0.82401937999999997</v>
          </cell>
          <cell r="F248">
            <v>0.10050980999999999</v>
          </cell>
        </row>
        <row r="249">
          <cell r="D249" t="str">
            <v>222 - DM</v>
          </cell>
          <cell r="E249">
            <v>9.4541460000000008E-2</v>
          </cell>
          <cell r="F249">
            <v>0.14240343</v>
          </cell>
        </row>
        <row r="250">
          <cell r="D250" t="str">
            <v>223 - DM</v>
          </cell>
          <cell r="E250">
            <v>1.7715242499999999</v>
          </cell>
          <cell r="F250">
            <v>3.0761962999999999</v>
          </cell>
        </row>
        <row r="251">
          <cell r="D251" t="str">
            <v>224 - DM</v>
          </cell>
          <cell r="E251">
            <v>0</v>
          </cell>
          <cell r="F251">
            <v>0</v>
          </cell>
        </row>
        <row r="252">
          <cell r="D252" t="str">
            <v>225 - DM</v>
          </cell>
          <cell r="E252">
            <v>0</v>
          </cell>
          <cell r="F252">
            <v>0</v>
          </cell>
        </row>
        <row r="253">
          <cell r="D253" t="str">
            <v>209 - DM</v>
          </cell>
          <cell r="E253">
            <v>-2.0272509999999997E-2</v>
          </cell>
          <cell r="F253">
            <v>1.603829E-2</v>
          </cell>
        </row>
        <row r="254">
          <cell r="D254" t="str">
            <v>211 - DM</v>
          </cell>
          <cell r="E254">
            <v>0.13742372</v>
          </cell>
          <cell r="F254">
            <v>0.56476287000000003</v>
          </cell>
        </row>
        <row r="255">
          <cell r="D255" t="str">
            <v>212 - DM</v>
          </cell>
          <cell r="E255">
            <v>7.5651140000000006E-2</v>
          </cell>
          <cell r="F255">
            <v>0.17429074</v>
          </cell>
        </row>
        <row r="256">
          <cell r="D256" t="str">
            <v>215 - DM</v>
          </cell>
          <cell r="E256">
            <v>0</v>
          </cell>
          <cell r="F256">
            <v>0</v>
          </cell>
        </row>
        <row r="257">
          <cell r="D257" t="str">
            <v>221 - DM</v>
          </cell>
          <cell r="E257">
            <v>1.9016970000000001E-2</v>
          </cell>
          <cell r="F257">
            <v>2.150873E-2</v>
          </cell>
        </row>
        <row r="261">
          <cell r="D261" t="str">
            <v>PC-9050</v>
          </cell>
          <cell r="E261">
            <v>-1.0711854599999999</v>
          </cell>
          <cell r="F261">
            <v>-1.12759878</v>
          </cell>
        </row>
        <row r="262">
          <cell r="D262" t="str">
            <v>PC-9051</v>
          </cell>
          <cell r="E262">
            <v>0</v>
          </cell>
          <cell r="F262">
            <v>0</v>
          </cell>
        </row>
        <row r="263">
          <cell r="D263" t="str">
            <v>PC-9052</v>
          </cell>
          <cell r="E263">
            <v>4.8771728200000002</v>
          </cell>
          <cell r="F263">
            <v>7.9107676300000005</v>
          </cell>
        </row>
        <row r="264">
          <cell r="D264" t="str">
            <v>PC-9053</v>
          </cell>
          <cell r="E264">
            <v>10.903249970000001</v>
          </cell>
          <cell r="F264">
            <v>15.616341980000001</v>
          </cell>
        </row>
        <row r="265">
          <cell r="D265" t="str">
            <v>PC-9054</v>
          </cell>
          <cell r="E265">
            <v>1.3767152499999999</v>
          </cell>
          <cell r="F265">
            <v>1.87282996</v>
          </cell>
        </row>
        <row r="266">
          <cell r="D266" t="str">
            <v>PC-9055</v>
          </cell>
          <cell r="E266">
            <v>7.2388799400000003</v>
          </cell>
          <cell r="F266">
            <v>12.545304610000001</v>
          </cell>
        </row>
        <row r="267">
          <cell r="D267" t="str">
            <v>PC-9056</v>
          </cell>
          <cell r="E267">
            <v>4.3664965799999997</v>
          </cell>
          <cell r="F267">
            <v>6.8893644799999993</v>
          </cell>
        </row>
        <row r="268">
          <cell r="D268" t="str">
            <v>PC-9057</v>
          </cell>
          <cell r="E268">
            <v>-2.8132900000000099E-3</v>
          </cell>
          <cell r="F268">
            <v>4.1780799999999986E-2</v>
          </cell>
        </row>
        <row r="269">
          <cell r="D269" t="str">
            <v>PC-9058</v>
          </cell>
          <cell r="E269">
            <v>1.32975376</v>
          </cell>
          <cell r="F269">
            <v>2.1179892300000001</v>
          </cell>
        </row>
        <row r="270">
          <cell r="D270" t="str">
            <v>PC-9059</v>
          </cell>
          <cell r="E270">
            <v>0.12611990000000001</v>
          </cell>
          <cell r="F270">
            <v>0.21193113000000002</v>
          </cell>
        </row>
        <row r="271">
          <cell r="D271" t="str">
            <v>PC-9060</v>
          </cell>
          <cell r="E271">
            <v>1.7838233099999998</v>
          </cell>
          <cell r="F271">
            <v>2.8481567999999999</v>
          </cell>
        </row>
        <row r="272">
          <cell r="D272" t="str">
            <v>PC-9067</v>
          </cell>
          <cell r="E272">
            <v>-0.23517117999999998</v>
          </cell>
          <cell r="F272">
            <v>-0.34473102</v>
          </cell>
        </row>
        <row r="273">
          <cell r="D273" t="str">
            <v>PC-9068</v>
          </cell>
          <cell r="E273">
            <v>-0.16814308</v>
          </cell>
          <cell r="F273">
            <v>0.46600160000000002</v>
          </cell>
        </row>
        <row r="277">
          <cell r="D277" t="str">
            <v>PC-9066</v>
          </cell>
          <cell r="E277">
            <v>2.5306966900000001</v>
          </cell>
          <cell r="F277">
            <v>4.1474694900000006</v>
          </cell>
        </row>
        <row r="278">
          <cell r="D278" t="str">
            <v>PC-9069</v>
          </cell>
          <cell r="E278">
            <v>0</v>
          </cell>
          <cell r="F278">
            <v>0</v>
          </cell>
        </row>
        <row r="279">
          <cell r="D279" t="str">
            <v>PC-9070</v>
          </cell>
          <cell r="E279">
            <v>3.3707570000000002</v>
          </cell>
          <cell r="F279">
            <v>-0.68434252564361953</v>
          </cell>
        </row>
        <row r="280">
          <cell r="D280" t="str">
            <v>PC-9071</v>
          </cell>
          <cell r="E280">
            <v>-1.914712</v>
          </cell>
          <cell r="F280">
            <v>-2.8720680000000001</v>
          </cell>
        </row>
        <row r="281">
          <cell r="D281" t="str">
            <v>PC-9072</v>
          </cell>
          <cell r="E281">
            <v>0.36801744999999997</v>
          </cell>
          <cell r="F281">
            <v>1.8151472099999999</v>
          </cell>
        </row>
        <row r="282">
          <cell r="D282" t="str">
            <v>PC-9073</v>
          </cell>
          <cell r="E282">
            <v>-1.1619999999999999</v>
          </cell>
          <cell r="F282">
            <v>-1.9950000000000001</v>
          </cell>
        </row>
        <row r="283">
          <cell r="D283" t="str">
            <v>PC-9074</v>
          </cell>
          <cell r="E283">
            <v>-9.2344686100000004</v>
          </cell>
          <cell r="F283">
            <v>-16.194509719999999</v>
          </cell>
        </row>
        <row r="284">
          <cell r="D284" t="str">
            <v>PC-9075</v>
          </cell>
          <cell r="E284">
            <v>0.74032295999999997</v>
          </cell>
          <cell r="F284">
            <v>1.0996960599999999</v>
          </cell>
        </row>
        <row r="285">
          <cell r="D285" t="str">
            <v>PC-9076</v>
          </cell>
          <cell r="E285">
            <v>0</v>
          </cell>
          <cell r="F285">
            <v>0</v>
          </cell>
        </row>
        <row r="286">
          <cell r="D286" t="str">
            <v>DMErrors</v>
          </cell>
          <cell r="E286">
            <v>0</v>
          </cell>
          <cell r="F286">
            <v>0</v>
          </cell>
        </row>
        <row r="287">
          <cell r="D287" t="str">
            <v>DMOther</v>
          </cell>
          <cell r="E287">
            <v>0</v>
          </cell>
          <cell r="F287">
            <v>0</v>
          </cell>
        </row>
        <row r="295">
          <cell r="F295">
            <v>73.811115713309349</v>
          </cell>
          <cell r="G295">
            <v>-120.65442012270539</v>
          </cell>
        </row>
        <row r="296">
          <cell r="E296">
            <v>120.65442012270539</v>
          </cell>
          <cell r="F296">
            <v>194.46553583601474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8">
          <cell r="D298" t="str">
            <v>Bundle</v>
          </cell>
        </row>
        <row r="301">
          <cell r="D301" t="str">
            <v>202-TCOther</v>
          </cell>
          <cell r="E301">
            <v>0</v>
          </cell>
          <cell r="F301">
            <v>0</v>
          </cell>
        </row>
        <row r="302">
          <cell r="D302" t="str">
            <v>203-17011</v>
          </cell>
          <cell r="E302">
            <v>0.23511492000000001</v>
          </cell>
          <cell r="F302">
            <v>0.38547010999999998</v>
          </cell>
        </row>
        <row r="303">
          <cell r="D303" t="str">
            <v>203-17013</v>
          </cell>
          <cell r="E303">
            <v>0.26725594000000003</v>
          </cell>
          <cell r="F303">
            <v>0.43954502000000001</v>
          </cell>
        </row>
        <row r="304">
          <cell r="D304" t="str">
            <v>203-17107</v>
          </cell>
          <cell r="E304">
            <v>4.574495E-2</v>
          </cell>
          <cell r="F304">
            <v>7.8479999999999994E-2</v>
          </cell>
        </row>
        <row r="305">
          <cell r="D305" t="str">
            <v>203-17113</v>
          </cell>
          <cell r="E305">
            <v>8.7778999999999993E-4</v>
          </cell>
          <cell r="F305">
            <v>9.5558799999999992E-3</v>
          </cell>
        </row>
        <row r="306">
          <cell r="D306" t="str">
            <v>203-17176</v>
          </cell>
          <cell r="E306">
            <v>6.8659300000000001E-3</v>
          </cell>
          <cell r="F306">
            <v>2.2881800000000001E-2</v>
          </cell>
        </row>
        <row r="307">
          <cell r="D307" t="str">
            <v>203-17204</v>
          </cell>
          <cell r="E307">
            <v>0.14626349999999999</v>
          </cell>
          <cell r="F307">
            <v>0.27180767</v>
          </cell>
        </row>
        <row r="308">
          <cell r="D308" t="str">
            <v>203-17219</v>
          </cell>
          <cell r="E308">
            <v>0.67650920999999997</v>
          </cell>
          <cell r="F308">
            <v>1.54064424</v>
          </cell>
        </row>
        <row r="309">
          <cell r="D309" t="str">
            <v>203-17238</v>
          </cell>
          <cell r="E309">
            <v>1.0269072800000001</v>
          </cell>
          <cell r="F309">
            <v>1.5594081000000002</v>
          </cell>
        </row>
        <row r="310">
          <cell r="D310" t="str">
            <v>203-17276</v>
          </cell>
          <cell r="E310">
            <v>0.1000542</v>
          </cell>
          <cell r="F310">
            <v>0.15756381999999999</v>
          </cell>
        </row>
        <row r="311">
          <cell r="D311" t="str">
            <v>203-17350</v>
          </cell>
          <cell r="E311">
            <v>0.92472530000000008</v>
          </cell>
          <cell r="F311">
            <v>1.6612841999999999</v>
          </cell>
        </row>
        <row r="312">
          <cell r="D312" t="str">
            <v>203-17402</v>
          </cell>
          <cell r="E312">
            <v>-1.10101944</v>
          </cell>
          <cell r="F312">
            <v>-1.0881131799999999</v>
          </cell>
        </row>
        <row r="313">
          <cell r="D313" t="str">
            <v>203-17404</v>
          </cell>
          <cell r="E313">
            <v>0.33361876000000001</v>
          </cell>
          <cell r="F313">
            <v>0.38060045000000003</v>
          </cell>
        </row>
        <row r="314">
          <cell r="D314" t="str">
            <v>203-17456</v>
          </cell>
          <cell r="E314">
            <v>0.46890884000000005</v>
          </cell>
          <cell r="F314">
            <v>1.2997615600000001</v>
          </cell>
        </row>
        <row r="315">
          <cell r="D315" t="str">
            <v>203-17488</v>
          </cell>
          <cell r="E315">
            <v>1.1139782</v>
          </cell>
          <cell r="F315">
            <v>1.15178056</v>
          </cell>
        </row>
        <row r="316">
          <cell r="D316" t="str">
            <v>203-17577</v>
          </cell>
          <cell r="E316">
            <v>1.65296E-3</v>
          </cell>
          <cell r="F316">
            <v>7.1119300000000007E-3</v>
          </cell>
        </row>
        <row r="317">
          <cell r="D317" t="str">
            <v>203-17677</v>
          </cell>
          <cell r="E317">
            <v>3.8848750000000001E-2</v>
          </cell>
          <cell r="F317">
            <v>5.73112E-2</v>
          </cell>
        </row>
        <row r="318">
          <cell r="D318" t="str">
            <v>203-17690</v>
          </cell>
          <cell r="E318">
            <v>3.9220989999999997E-2</v>
          </cell>
          <cell r="F318">
            <v>4.4142399999999998E-2</v>
          </cell>
        </row>
        <row r="319">
          <cell r="D319" t="str">
            <v>203-17757</v>
          </cell>
          <cell r="E319">
            <v>8.2499259999999991E-2</v>
          </cell>
          <cell r="F319">
            <v>0.14065364999999999</v>
          </cell>
        </row>
        <row r="320">
          <cell r="D320" t="str">
            <v>203-17759</v>
          </cell>
          <cell r="E320">
            <v>6.0496999999999999E-3</v>
          </cell>
          <cell r="F320">
            <v>8.6737099999999994E-3</v>
          </cell>
        </row>
        <row r="321">
          <cell r="D321" t="str">
            <v>203-17789</v>
          </cell>
          <cell r="E321">
            <v>1.2456000000000001E-4</v>
          </cell>
          <cell r="F321">
            <v>2.0018E-4</v>
          </cell>
        </row>
        <row r="322">
          <cell r="D322" t="str">
            <v>203-17797</v>
          </cell>
          <cell r="E322">
            <v>1.259239E-2</v>
          </cell>
          <cell r="F322">
            <v>3.2783220000000002E-2</v>
          </cell>
        </row>
        <row r="323">
          <cell r="D323" t="str">
            <v>203-17915</v>
          </cell>
          <cell r="E323">
            <v>5.9987800000000001E-2</v>
          </cell>
          <cell r="F323">
            <v>0.11224794</v>
          </cell>
        </row>
        <row r="324">
          <cell r="D324" t="str">
            <v>203-18108</v>
          </cell>
          <cell r="E324">
            <v>4.7047839999999994E-2</v>
          </cell>
          <cell r="F324">
            <v>0.11895994999999999</v>
          </cell>
        </row>
        <row r="325">
          <cell r="D325" t="str">
            <v>203-18191</v>
          </cell>
          <cell r="E325">
            <v>0.21834789999999998</v>
          </cell>
          <cell r="F325">
            <v>0.33710062000000002</v>
          </cell>
        </row>
        <row r="326">
          <cell r="D326" t="str">
            <v>203-18262</v>
          </cell>
          <cell r="E326">
            <v>4.7246209999999997E-2</v>
          </cell>
          <cell r="F326">
            <v>7.7308740000000001E-2</v>
          </cell>
        </row>
        <row r="327">
          <cell r="D327" t="str">
            <v>203-18299</v>
          </cell>
          <cell r="E327">
            <v>2.6520140000000001E-2</v>
          </cell>
          <cell r="F327">
            <v>7.6869449999999992E-2</v>
          </cell>
        </row>
        <row r="328">
          <cell r="D328" t="str">
            <v>203-18301</v>
          </cell>
          <cell r="E328">
            <v>0.19051597000000001</v>
          </cell>
          <cell r="F328">
            <v>0.23648009</v>
          </cell>
        </row>
        <row r="329">
          <cell r="D329" t="str">
            <v>203-18371</v>
          </cell>
          <cell r="E329">
            <v>0.12625627</v>
          </cell>
          <cell r="F329">
            <v>0.25807206999999999</v>
          </cell>
        </row>
        <row r="330">
          <cell r="D330" t="str">
            <v>203-18411</v>
          </cell>
          <cell r="E330">
            <v>9.589186999999999E-2</v>
          </cell>
          <cell r="F330">
            <v>0.18050548000000002</v>
          </cell>
        </row>
        <row r="331">
          <cell r="D331" t="str">
            <v>203-18437</v>
          </cell>
          <cell r="E331">
            <v>9.5964400000000012E-3</v>
          </cell>
          <cell r="F331">
            <v>1.3426229999999999E-2</v>
          </cell>
        </row>
        <row r="332">
          <cell r="D332" t="str">
            <v>203-18498</v>
          </cell>
          <cell r="E332">
            <v>5.690274E-2</v>
          </cell>
          <cell r="F332">
            <v>9.1420830000000008E-2</v>
          </cell>
        </row>
        <row r="333">
          <cell r="D333" t="str">
            <v>203-18538</v>
          </cell>
          <cell r="E333">
            <v>1.6094475400000001</v>
          </cell>
          <cell r="F333">
            <v>3.08012066</v>
          </cell>
        </row>
        <row r="334">
          <cell r="D334" t="str">
            <v>203-18589</v>
          </cell>
          <cell r="E334">
            <v>8.9943740000000008E-2</v>
          </cell>
          <cell r="F334">
            <v>0.10065665</v>
          </cell>
        </row>
        <row r="335">
          <cell r="D335" t="str">
            <v>203-18684</v>
          </cell>
          <cell r="E335">
            <v>0.43361409000000001</v>
          </cell>
          <cell r="F335">
            <v>0.92707456999999993</v>
          </cell>
        </row>
        <row r="336">
          <cell r="D336" t="str">
            <v>203-18811</v>
          </cell>
          <cell r="E336">
            <v>1.4695950000000001E-2</v>
          </cell>
          <cell r="F336">
            <v>1.7992319999999999E-2</v>
          </cell>
        </row>
        <row r="337">
          <cell r="D337" t="str">
            <v>203-18884</v>
          </cell>
          <cell r="E337">
            <v>1.92736683</v>
          </cell>
          <cell r="F337">
            <v>2.7348724</v>
          </cell>
        </row>
        <row r="338">
          <cell r="D338" t="str">
            <v>203-19211</v>
          </cell>
          <cell r="E338">
            <v>2.100757E-2</v>
          </cell>
          <cell r="F338">
            <v>3.7732220000000004E-2</v>
          </cell>
        </row>
        <row r="339">
          <cell r="D339" t="str">
            <v>203-19245</v>
          </cell>
          <cell r="E339">
            <v>0.38032626000000003</v>
          </cell>
          <cell r="F339">
            <v>0.45935685999999998</v>
          </cell>
        </row>
        <row r="340">
          <cell r="D340" t="str">
            <v>203-TC1XX</v>
          </cell>
          <cell r="E340">
            <v>1.7419973200000001</v>
          </cell>
          <cell r="F340">
            <v>3.7730623199999997</v>
          </cell>
        </row>
        <row r="341">
          <cell r="D341" t="str">
            <v>203-17248</v>
          </cell>
          <cell r="E341">
            <v>3.1335250000000002E-2</v>
          </cell>
          <cell r="F341">
            <v>5.0614470000000002E-2</v>
          </cell>
        </row>
        <row r="342">
          <cell r="D342" t="str">
            <v>203-18679</v>
          </cell>
          <cell r="E342">
            <v>6.117206E-2</v>
          </cell>
          <cell r="F342">
            <v>6.205521E-2</v>
          </cell>
        </row>
        <row r="343">
          <cell r="D343" t="str">
            <v>203-19469</v>
          </cell>
          <cell r="E343">
            <v>0.19485050000000001</v>
          </cell>
          <cell r="F343">
            <v>0.28766438999999999</v>
          </cell>
        </row>
        <row r="344">
          <cell r="D344" t="str">
            <v>203-TC12X</v>
          </cell>
          <cell r="E344">
            <v>0.42919230000000003</v>
          </cell>
          <cell r="F344">
            <v>0.31286395</v>
          </cell>
        </row>
        <row r="345">
          <cell r="D345" t="str">
            <v>203-17037</v>
          </cell>
          <cell r="E345">
            <v>0.85542351999999999</v>
          </cell>
          <cell r="F345">
            <v>1.68176032</v>
          </cell>
        </row>
        <row r="346">
          <cell r="D346" t="str">
            <v>203-17909</v>
          </cell>
          <cell r="E346">
            <v>0.41562595000000002</v>
          </cell>
          <cell r="F346">
            <v>0.57222823999999994</v>
          </cell>
        </row>
        <row r="347">
          <cell r="D347" t="str">
            <v>203-18671</v>
          </cell>
          <cell r="E347">
            <v>2.012247E-2</v>
          </cell>
          <cell r="F347">
            <v>5.8705480000000004E-2</v>
          </cell>
        </row>
        <row r="348">
          <cell r="D348" t="str">
            <v>203-18805</v>
          </cell>
          <cell r="E348">
            <v>2.3117990000000001E-2</v>
          </cell>
          <cell r="F348">
            <v>4.9769260000000003E-2</v>
          </cell>
        </row>
        <row r="349">
          <cell r="D349" t="str">
            <v>203-18807</v>
          </cell>
          <cell r="E349">
            <v>-0.90796624000000004</v>
          </cell>
          <cell r="F349">
            <v>0.21418076</v>
          </cell>
        </row>
        <row r="350">
          <cell r="D350" t="str">
            <v>203-18808</v>
          </cell>
          <cell r="E350">
            <v>6.9738469999999997E-2</v>
          </cell>
          <cell r="F350">
            <v>0.10959589</v>
          </cell>
        </row>
        <row r="351">
          <cell r="D351" t="str">
            <v>203-18826</v>
          </cell>
          <cell r="E351">
            <v>0.89185161999999996</v>
          </cell>
          <cell r="F351">
            <v>1.33911979</v>
          </cell>
        </row>
        <row r="352">
          <cell r="D352" t="str">
            <v>203-18862</v>
          </cell>
          <cell r="E352">
            <v>1.8229707399999999</v>
          </cell>
          <cell r="F352">
            <v>3.07405054</v>
          </cell>
        </row>
        <row r="353">
          <cell r="D353" t="str">
            <v>203-19902</v>
          </cell>
          <cell r="E353">
            <v>0</v>
          </cell>
          <cell r="F353">
            <v>0</v>
          </cell>
        </row>
        <row r="354">
          <cell r="D354" t="str">
            <v>203-TC211</v>
          </cell>
          <cell r="E354">
            <v>0.344802</v>
          </cell>
          <cell r="F354">
            <v>0.75966806999999992</v>
          </cell>
        </row>
        <row r="355">
          <cell r="D355" t="str">
            <v>203-TC212</v>
          </cell>
          <cell r="E355">
            <v>1.9746153700000002</v>
          </cell>
          <cell r="F355">
            <v>2.2318376299999998</v>
          </cell>
        </row>
        <row r="356">
          <cell r="D356" t="str">
            <v>203-17052</v>
          </cell>
          <cell r="E356">
            <v>1.99014683</v>
          </cell>
          <cell r="F356">
            <v>2.6708301800000003</v>
          </cell>
        </row>
        <row r="357">
          <cell r="D357" t="str">
            <v>203-17128</v>
          </cell>
          <cell r="E357">
            <v>4.0146136200000004</v>
          </cell>
          <cell r="F357">
            <v>4.8573055300000005</v>
          </cell>
        </row>
        <row r="358">
          <cell r="D358" t="str">
            <v>203-17136</v>
          </cell>
          <cell r="E358">
            <v>7.2049139999999998E-2</v>
          </cell>
          <cell r="F358">
            <v>0.10507845</v>
          </cell>
        </row>
        <row r="359">
          <cell r="D359" t="str">
            <v>203-17215</v>
          </cell>
          <cell r="E359">
            <v>1.1445263799999998</v>
          </cell>
          <cell r="F359">
            <v>1.6280438799999999</v>
          </cell>
        </row>
        <row r="360">
          <cell r="D360" t="str">
            <v>203-17240</v>
          </cell>
          <cell r="E360">
            <v>2.9894751400000001</v>
          </cell>
          <cell r="F360">
            <v>5.6773683400000001</v>
          </cell>
        </row>
        <row r="361">
          <cell r="D361" t="str">
            <v>203-17259</v>
          </cell>
          <cell r="E361">
            <v>0.19367173000000001</v>
          </cell>
          <cell r="F361">
            <v>-4.0608099999999998E-3</v>
          </cell>
        </row>
        <row r="362">
          <cell r="D362" t="str">
            <v>203-17260</v>
          </cell>
          <cell r="E362">
            <v>1.68127688</v>
          </cell>
          <cell r="F362">
            <v>2.8621341299999998</v>
          </cell>
        </row>
        <row r="363">
          <cell r="D363" t="str">
            <v>203-17298</v>
          </cell>
          <cell r="E363">
            <v>2.6453628500000002</v>
          </cell>
          <cell r="F363">
            <v>4.3362337000000002</v>
          </cell>
        </row>
        <row r="364">
          <cell r="D364" t="str">
            <v>203-17389</v>
          </cell>
          <cell r="E364">
            <v>2.2881869999999999E-2</v>
          </cell>
          <cell r="F364">
            <v>6.2553819999999996E-2</v>
          </cell>
        </row>
        <row r="365">
          <cell r="D365" t="str">
            <v>203-17425</v>
          </cell>
          <cell r="E365">
            <v>1.9099017600000001</v>
          </cell>
          <cell r="F365">
            <v>3.3406174099999921</v>
          </cell>
        </row>
        <row r="366">
          <cell r="D366" t="str">
            <v>203-17517</v>
          </cell>
          <cell r="E366">
            <v>0.41851921000000003</v>
          </cell>
          <cell r="F366">
            <v>1.0764457599999999</v>
          </cell>
        </row>
        <row r="367">
          <cell r="D367" t="str">
            <v>203-17811</v>
          </cell>
          <cell r="E367">
            <v>1.69678544</v>
          </cell>
          <cell r="F367">
            <v>3.9827801699999998</v>
          </cell>
        </row>
        <row r="368">
          <cell r="D368" t="str">
            <v>203-17859</v>
          </cell>
          <cell r="E368">
            <v>0.21330370999999998</v>
          </cell>
          <cell r="F368">
            <v>0.59534560000000003</v>
          </cell>
        </row>
        <row r="369">
          <cell r="D369" t="str">
            <v>203-17875</v>
          </cell>
          <cell r="E369">
            <v>1.1247201100000002</v>
          </cell>
          <cell r="F369">
            <v>1.8502396000000001</v>
          </cell>
        </row>
        <row r="370">
          <cell r="D370" t="str">
            <v>203-18049</v>
          </cell>
          <cell r="E370">
            <v>2.4394099999999999E-3</v>
          </cell>
          <cell r="F370">
            <v>-0.35302984000000004</v>
          </cell>
        </row>
        <row r="371">
          <cell r="D371" t="str">
            <v>203-18238</v>
          </cell>
          <cell r="E371">
            <v>3.5386E-4</v>
          </cell>
          <cell r="F371">
            <v>3.7517399999999999E-3</v>
          </cell>
        </row>
        <row r="372">
          <cell r="D372" t="str">
            <v>203-18325</v>
          </cell>
          <cell r="E372">
            <v>2.3680048500000002</v>
          </cell>
          <cell r="F372">
            <v>3.6040755499999997</v>
          </cell>
        </row>
        <row r="373">
          <cell r="D373" t="str">
            <v>203-18390</v>
          </cell>
          <cell r="E373">
            <v>1.33468615</v>
          </cell>
          <cell r="F373">
            <v>1.9323599499999999</v>
          </cell>
        </row>
        <row r="374">
          <cell r="D374" t="str">
            <v>203-18506</v>
          </cell>
          <cell r="E374">
            <v>0</v>
          </cell>
          <cell r="F374">
            <v>0</v>
          </cell>
        </row>
        <row r="375">
          <cell r="D375" t="str">
            <v>203-18530</v>
          </cell>
          <cell r="E375">
            <v>5.9842579999999999E-2</v>
          </cell>
          <cell r="F375">
            <v>0.10475231</v>
          </cell>
        </row>
        <row r="376">
          <cell r="D376" t="str">
            <v>203-18623</v>
          </cell>
          <cell r="E376">
            <v>1.7035883799999998</v>
          </cell>
          <cell r="F376">
            <v>9.5702998000000008</v>
          </cell>
        </row>
        <row r="377">
          <cell r="D377" t="str">
            <v>203-18666</v>
          </cell>
          <cell r="E377">
            <v>5.6956859999999998E-2</v>
          </cell>
          <cell r="F377">
            <v>8.2985520000000007E-2</v>
          </cell>
        </row>
        <row r="378">
          <cell r="D378" t="str">
            <v>203-18717</v>
          </cell>
          <cell r="E378">
            <v>0.34159807000000003</v>
          </cell>
          <cell r="F378">
            <v>0.48556263</v>
          </cell>
        </row>
        <row r="379">
          <cell r="D379" t="str">
            <v>203-18839</v>
          </cell>
          <cell r="E379">
            <v>32.64603297</v>
          </cell>
          <cell r="F379">
            <v>45.551349469999998</v>
          </cell>
        </row>
        <row r="380">
          <cell r="D380" t="str">
            <v>203-18877</v>
          </cell>
          <cell r="E380">
            <v>-0.18663226000000002</v>
          </cell>
          <cell r="F380">
            <v>-4.288608E-2</v>
          </cell>
        </row>
        <row r="381">
          <cell r="D381" t="str">
            <v>203-19206</v>
          </cell>
          <cell r="E381">
            <v>0</v>
          </cell>
          <cell r="F381">
            <v>0</v>
          </cell>
        </row>
        <row r="382">
          <cell r="D382" t="str">
            <v>203-19921</v>
          </cell>
          <cell r="E382">
            <v>0</v>
          </cell>
          <cell r="F382">
            <v>0</v>
          </cell>
        </row>
        <row r="383">
          <cell r="D383" t="str">
            <v>203-19978</v>
          </cell>
          <cell r="E383">
            <v>0</v>
          </cell>
          <cell r="F383">
            <v>0</v>
          </cell>
        </row>
        <row r="384">
          <cell r="D384" t="str">
            <v>203-20171</v>
          </cell>
          <cell r="E384">
            <v>0</v>
          </cell>
          <cell r="F384">
            <v>4.6900000000000002E-4</v>
          </cell>
        </row>
        <row r="385">
          <cell r="D385" t="str">
            <v>203-TC2XX</v>
          </cell>
          <cell r="E385">
            <v>1.96516384</v>
          </cell>
          <cell r="F385">
            <v>2.9578263599999999</v>
          </cell>
        </row>
        <row r="386">
          <cell r="D386" t="str">
            <v>203-TC3XX</v>
          </cell>
          <cell r="E386">
            <v>7.2458130000000009E-2</v>
          </cell>
          <cell r="F386">
            <v>8.9124479999999992E-2</v>
          </cell>
        </row>
        <row r="387">
          <cell r="D387" t="str">
            <v>203-AFR</v>
          </cell>
          <cell r="E387">
            <v>7.4240200000000008E-3</v>
          </cell>
          <cell r="F387">
            <v>5.6991420000000001E-2</v>
          </cell>
        </row>
        <row r="388">
          <cell r="D388" t="str">
            <v>203-CAPBANK</v>
          </cell>
          <cell r="E388">
            <v>3.7599999999999996E-6</v>
          </cell>
          <cell r="F388">
            <v>8.4999999999999999E-6</v>
          </cell>
        </row>
        <row r="389">
          <cell r="D389" t="str">
            <v>203-CATHR</v>
          </cell>
          <cell r="E389">
            <v>8.7618999999999995E-3</v>
          </cell>
          <cell r="F389">
            <v>1.2435399999999999E-2</v>
          </cell>
        </row>
        <row r="390">
          <cell r="D390" t="str">
            <v>203-Civil</v>
          </cell>
          <cell r="E390">
            <v>1.085882E-2</v>
          </cell>
          <cell r="F390">
            <v>3.8420650000000001E-2</v>
          </cell>
        </row>
        <row r="391">
          <cell r="D391" t="str">
            <v>203-CSWITCH</v>
          </cell>
          <cell r="E391">
            <v>3.4728800000000004E-2</v>
          </cell>
          <cell r="F391">
            <v>6.247635E-2</v>
          </cell>
        </row>
        <row r="392">
          <cell r="D392" t="str">
            <v>203-DELUG</v>
          </cell>
          <cell r="E392">
            <v>0.47938446999999995</v>
          </cell>
          <cell r="F392">
            <v>0.69794195999999997</v>
          </cell>
        </row>
        <row r="393">
          <cell r="D393" t="str">
            <v>203-DETECT</v>
          </cell>
          <cell r="E393">
            <v>0.12991780999999999</v>
          </cell>
          <cell r="F393">
            <v>0.13934601000000002</v>
          </cell>
        </row>
        <row r="394">
          <cell r="D394" t="str">
            <v>203-DFR</v>
          </cell>
          <cell r="E394">
            <v>8.8846200000000011E-3</v>
          </cell>
          <cell r="F394">
            <v>5.3593189999999999E-2</v>
          </cell>
        </row>
        <row r="395">
          <cell r="D395" t="str">
            <v>203-DieselGen</v>
          </cell>
          <cell r="E395">
            <v>1.0623900000000001E-3</v>
          </cell>
          <cell r="F395">
            <v>3.9964400000000004E-3</v>
          </cell>
        </row>
        <row r="396">
          <cell r="D396" t="str">
            <v>203-FDRPR</v>
          </cell>
          <cell r="E396">
            <v>2.6581220000000003E-2</v>
          </cell>
          <cell r="F396">
            <v>0</v>
          </cell>
        </row>
        <row r="397">
          <cell r="D397" t="str">
            <v>203-GAREPL</v>
          </cell>
          <cell r="E397">
            <v>7.6360299999999994E-3</v>
          </cell>
          <cell r="F397">
            <v>8.574E-3</v>
          </cell>
        </row>
        <row r="398">
          <cell r="D398" t="str">
            <v>203-GRND</v>
          </cell>
          <cell r="E398">
            <v>3.0258340000000002E-2</v>
          </cell>
          <cell r="F398">
            <v>4.73827E-2</v>
          </cell>
        </row>
        <row r="399">
          <cell r="D399" t="str">
            <v>203-HVAC</v>
          </cell>
          <cell r="E399">
            <v>0.18941226</v>
          </cell>
          <cell r="F399">
            <v>0.11085942</v>
          </cell>
        </row>
        <row r="400">
          <cell r="D400" t="str">
            <v>203-IED Syn</v>
          </cell>
          <cell r="E400">
            <v>2.4926200000000001E-3</v>
          </cell>
          <cell r="F400">
            <v>3.69469E-3</v>
          </cell>
        </row>
        <row r="401">
          <cell r="D401" t="str">
            <v>203-MCR</v>
          </cell>
          <cell r="E401">
            <v>0</v>
          </cell>
          <cell r="F401">
            <v>0</v>
          </cell>
        </row>
        <row r="402">
          <cell r="D402" t="str">
            <v>203-OCB</v>
          </cell>
          <cell r="E402">
            <v>2.79996673</v>
          </cell>
          <cell r="F402">
            <v>4.3468660000000003</v>
          </cell>
        </row>
        <row r="403">
          <cell r="D403" t="str">
            <v>203-PCT-BOX</v>
          </cell>
          <cell r="E403">
            <v>4.3181351500000007</v>
          </cell>
          <cell r="F403">
            <v>6.6236097500000009</v>
          </cell>
        </row>
        <row r="404">
          <cell r="D404" t="str">
            <v>203-PLC</v>
          </cell>
          <cell r="E404">
            <v>0.37319912</v>
          </cell>
          <cell r="F404">
            <v>0.96098499000000004</v>
          </cell>
        </row>
        <row r="405">
          <cell r="D405" t="str">
            <v>203-POTH</v>
          </cell>
          <cell r="E405">
            <v>3.980935E-2</v>
          </cell>
          <cell r="F405">
            <v>5.0225769999999996E-2</v>
          </cell>
        </row>
        <row r="406">
          <cell r="D406" t="str">
            <v>203-PROTRP</v>
          </cell>
          <cell r="E406">
            <v>0.83216783999999999</v>
          </cell>
          <cell r="F406">
            <v>1.6550696100000002</v>
          </cell>
        </row>
        <row r="407">
          <cell r="D407" t="str">
            <v>203-PTONER</v>
          </cell>
          <cell r="E407">
            <v>0.40382268999999998</v>
          </cell>
          <cell r="F407">
            <v>0.5825485600000001</v>
          </cell>
        </row>
        <row r="408">
          <cell r="D408" t="str">
            <v>203-RTU</v>
          </cell>
          <cell r="E408">
            <v>1.8657877599999999</v>
          </cell>
          <cell r="F408">
            <v>3.2447293500000001</v>
          </cell>
        </row>
        <row r="409">
          <cell r="D409" t="str">
            <v>203-SER</v>
          </cell>
          <cell r="E409">
            <v>3.4929750000000002E-2</v>
          </cell>
          <cell r="F409">
            <v>5.6695660000000002E-2</v>
          </cell>
        </row>
        <row r="410">
          <cell r="D410" t="str">
            <v>203-SERA</v>
          </cell>
          <cell r="E410">
            <v>3.3364699999999998E-3</v>
          </cell>
          <cell r="F410">
            <v>5.5828400000000004E-3</v>
          </cell>
        </row>
        <row r="411">
          <cell r="D411" t="str">
            <v>203-SGROUND</v>
          </cell>
          <cell r="E411">
            <v>8.6521189999999998E-2</v>
          </cell>
          <cell r="F411">
            <v>0.11477609</v>
          </cell>
        </row>
        <row r="412">
          <cell r="D412" t="str">
            <v>203-SHIELDW</v>
          </cell>
          <cell r="E412">
            <v>0.32278809000000003</v>
          </cell>
          <cell r="F412">
            <v>1.0067703399999999</v>
          </cell>
        </row>
        <row r="413">
          <cell r="D413" t="str">
            <v>203-SPBrkRepl</v>
          </cell>
          <cell r="E413">
            <v>3.0791099999999999E-3</v>
          </cell>
          <cell r="F413">
            <v>5.2221000000000004E-3</v>
          </cell>
        </row>
        <row r="414">
          <cell r="D414" t="str">
            <v>203-SSMETER</v>
          </cell>
          <cell r="E414">
            <v>5.2119999999999996E-5</v>
          </cell>
          <cell r="F414">
            <v>8.3760000000000011E-5</v>
          </cell>
        </row>
        <row r="415">
          <cell r="D415" t="str">
            <v>203-SSUB</v>
          </cell>
          <cell r="E415">
            <v>0.3314705</v>
          </cell>
          <cell r="F415">
            <v>0.49649071</v>
          </cell>
        </row>
        <row r="416">
          <cell r="D416" t="str">
            <v>203-SSUD</v>
          </cell>
          <cell r="E416">
            <v>0.18311835999999998</v>
          </cell>
          <cell r="F416">
            <v>0.28117456000000002</v>
          </cell>
        </row>
        <row r="417">
          <cell r="D417" t="str">
            <v>203-TRANSFTC</v>
          </cell>
          <cell r="E417">
            <v>3.2546171299999997</v>
          </cell>
          <cell r="F417">
            <v>6.2806847499999998</v>
          </cell>
        </row>
        <row r="418">
          <cell r="D418" t="str">
            <v>203-TXSTATIONS</v>
          </cell>
          <cell r="E418">
            <v>0</v>
          </cell>
          <cell r="F418">
            <v>0</v>
          </cell>
        </row>
        <row r="419">
          <cell r="D419" t="str">
            <v>203-WPOLE</v>
          </cell>
          <cell r="E419">
            <v>4.2312388700000003</v>
          </cell>
          <cell r="F419">
            <v>5.9953708400000005</v>
          </cell>
        </row>
        <row r="420">
          <cell r="D420" t="str">
            <v>203-ANFENC</v>
          </cell>
          <cell r="E420">
            <v>6.4839999999999993E-4</v>
          </cell>
          <cell r="F420">
            <v>7.0452999999999998E-4</v>
          </cell>
        </row>
        <row r="421">
          <cell r="D421" t="str">
            <v>203-ENBLR</v>
          </cell>
          <cell r="E421">
            <v>0</v>
          </cell>
          <cell r="F421">
            <v>0</v>
          </cell>
        </row>
        <row r="422">
          <cell r="D422" t="str">
            <v>203-RODGAP</v>
          </cell>
          <cell r="E422">
            <v>0</v>
          </cell>
          <cell r="F422">
            <v>0</v>
          </cell>
        </row>
        <row r="423">
          <cell r="D423" t="str">
            <v>203-CblMonitor</v>
          </cell>
          <cell r="E423">
            <v>3.8595500000000002E-3</v>
          </cell>
          <cell r="F423">
            <v>6.2028500000000002E-3</v>
          </cell>
        </row>
        <row r="424">
          <cell r="D424" t="str">
            <v>203-HUB</v>
          </cell>
          <cell r="E424">
            <v>0.48691184000000004</v>
          </cell>
          <cell r="F424">
            <v>0.66184380000000009</v>
          </cell>
        </row>
        <row r="425">
          <cell r="D425" t="str">
            <v>203-SCADA</v>
          </cell>
          <cell r="E425">
            <v>1.060287E-2</v>
          </cell>
          <cell r="F425">
            <v>1.7040320000000001E-2</v>
          </cell>
        </row>
        <row r="426">
          <cell r="D426" t="str">
            <v>203-TCOther</v>
          </cell>
          <cell r="E426">
            <v>4.6059049999999296E-2</v>
          </cell>
          <cell r="F426">
            <v>0.1996758900000003</v>
          </cell>
        </row>
        <row r="427">
          <cell r="D427" t="str">
            <v>ECSADJ</v>
          </cell>
          <cell r="E427">
            <v>0</v>
          </cell>
          <cell r="F427">
            <v>0</v>
          </cell>
        </row>
        <row r="428">
          <cell r="D428" t="str">
            <v>ETCUR</v>
          </cell>
          <cell r="E428">
            <v>0</v>
          </cell>
          <cell r="F428">
            <v>0</v>
          </cell>
        </row>
        <row r="429">
          <cell r="D429" t="str">
            <v>204-TCOther</v>
          </cell>
          <cell r="E429">
            <v>0</v>
          </cell>
          <cell r="F429">
            <v>0</v>
          </cell>
        </row>
        <row r="430">
          <cell r="D430" t="str">
            <v>205-TCL01</v>
          </cell>
          <cell r="E430">
            <v>1.96222663</v>
          </cell>
          <cell r="F430">
            <v>3.2547349799999998</v>
          </cell>
        </row>
        <row r="431">
          <cell r="D431" t="str">
            <v>205-TCL02</v>
          </cell>
          <cell r="E431">
            <v>4.41403196</v>
          </cell>
          <cell r="F431">
            <v>7.4179325900000057</v>
          </cell>
        </row>
        <row r="432">
          <cell r="D432" t="str">
            <v>205-TCL10</v>
          </cell>
          <cell r="E432">
            <v>2.749422E-2</v>
          </cell>
          <cell r="F432">
            <v>0.39682107</v>
          </cell>
        </row>
        <row r="433">
          <cell r="D433" t="str">
            <v>205-TCL11</v>
          </cell>
          <cell r="E433">
            <v>6.7283229999999999E-2</v>
          </cell>
          <cell r="F433">
            <v>0.40665306000000001</v>
          </cell>
        </row>
        <row r="434">
          <cell r="D434" t="str">
            <v>205-TCL19</v>
          </cell>
          <cell r="E434">
            <v>0.14110794000000002</v>
          </cell>
          <cell r="F434">
            <v>0.22639932000000001</v>
          </cell>
        </row>
        <row r="435">
          <cell r="D435" t="str">
            <v>205-TCOther</v>
          </cell>
          <cell r="E435">
            <v>2.2965450000000002E-2</v>
          </cell>
          <cell r="F435">
            <v>3.9811199999999998E-2</v>
          </cell>
        </row>
        <row r="436">
          <cell r="D436" t="str">
            <v>LTCUR</v>
          </cell>
          <cell r="E436">
            <v>0</v>
          </cell>
          <cell r="F436">
            <v>0</v>
          </cell>
        </row>
        <row r="437">
          <cell r="D437" t="str">
            <v>206-BCCP</v>
          </cell>
          <cell r="E437">
            <v>0.11802211999999999</v>
          </cell>
          <cell r="F437">
            <v>0.42468848999999997</v>
          </cell>
        </row>
        <row r="438">
          <cell r="D438" t="str">
            <v>206-BCTP</v>
          </cell>
          <cell r="E438">
            <v>0.13330398999999998</v>
          </cell>
          <cell r="F438">
            <v>0.24484154999999999</v>
          </cell>
        </row>
        <row r="439">
          <cell r="D439" t="str">
            <v>206-ICP</v>
          </cell>
          <cell r="E439">
            <v>0.27824835999999997</v>
          </cell>
          <cell r="F439">
            <v>0.64087117000000005</v>
          </cell>
        </row>
        <row r="440">
          <cell r="D440" t="str">
            <v>206-TCP</v>
          </cell>
          <cell r="E440">
            <v>7.2038410000000108E-2</v>
          </cell>
          <cell r="F440">
            <v>0.22215270000000001</v>
          </cell>
        </row>
        <row r="441">
          <cell r="D441" t="str">
            <v>206-SCP</v>
          </cell>
          <cell r="E441">
            <v>0.38326728999999998</v>
          </cell>
          <cell r="F441">
            <v>0.59921924999999998</v>
          </cell>
        </row>
        <row r="442">
          <cell r="D442" t="str">
            <v>206-BRC</v>
          </cell>
          <cell r="E442">
            <v>1.835989E-2</v>
          </cell>
          <cell r="F442">
            <v>2.364496E-2</v>
          </cell>
        </row>
        <row r="443">
          <cell r="D443" t="str">
            <v>206-TRM</v>
          </cell>
          <cell r="E443">
            <v>7.6193629999999998E-2</v>
          </cell>
          <cell r="F443">
            <v>0.12713672000000001</v>
          </cell>
        </row>
        <row r="444">
          <cell r="D444" t="str">
            <v>206-HVIT</v>
          </cell>
          <cell r="E444">
            <v>0.35340071000000001</v>
          </cell>
          <cell r="F444">
            <v>0.54338012999999996</v>
          </cell>
        </row>
        <row r="445">
          <cell r="D445" t="str">
            <v>206-HPAS</v>
          </cell>
          <cell r="E445">
            <v>4.8503860000000003E-2</v>
          </cell>
          <cell r="F445">
            <v>0.15815885000000002</v>
          </cell>
        </row>
        <row r="446">
          <cell r="D446" t="str">
            <v>206-SACP</v>
          </cell>
          <cell r="E446">
            <v>0.13217520000000002</v>
          </cell>
          <cell r="F446">
            <v>0.15083435999999997</v>
          </cell>
        </row>
        <row r="447">
          <cell r="D447" t="str">
            <v>206-CBL</v>
          </cell>
          <cell r="E447">
            <v>7.8054999999999997E-4</v>
          </cell>
          <cell r="F447">
            <v>1.25446E-3</v>
          </cell>
        </row>
        <row r="448">
          <cell r="D448" t="str">
            <v>206-DC-115</v>
          </cell>
          <cell r="E448">
            <v>0</v>
          </cell>
          <cell r="F448">
            <v>0</v>
          </cell>
        </row>
        <row r="449">
          <cell r="D449" t="str">
            <v>206-DC-117</v>
          </cell>
          <cell r="E449">
            <v>0</v>
          </cell>
          <cell r="F449">
            <v>0</v>
          </cell>
        </row>
        <row r="450">
          <cell r="D450" t="str">
            <v>206-DC-118</v>
          </cell>
          <cell r="E450">
            <v>1.43264E-3</v>
          </cell>
          <cell r="F450">
            <v>1.9413779999999999E-2</v>
          </cell>
        </row>
        <row r="451">
          <cell r="D451" t="str">
            <v>206-DC-119</v>
          </cell>
          <cell r="E451">
            <v>0</v>
          </cell>
          <cell r="F451">
            <v>0</v>
          </cell>
        </row>
        <row r="452">
          <cell r="D452" t="str">
            <v>206-DC-121</v>
          </cell>
          <cell r="E452">
            <v>0.40067527000000003</v>
          </cell>
          <cell r="F452">
            <v>3.0999600000001072E-3</v>
          </cell>
        </row>
        <row r="453">
          <cell r="D453" t="str">
            <v>206-DC-200</v>
          </cell>
          <cell r="E453">
            <v>1.4892270000000001E-2</v>
          </cell>
          <cell r="F453">
            <v>1.4952170000000001E-2</v>
          </cell>
        </row>
        <row r="454">
          <cell r="D454" t="str">
            <v>206-DC-308</v>
          </cell>
          <cell r="E454">
            <v>2.3098800000000003E-3</v>
          </cell>
          <cell r="F454">
            <v>2.3098800000000003E-3</v>
          </cell>
        </row>
        <row r="455">
          <cell r="D455" t="str">
            <v>206-TCOther</v>
          </cell>
          <cell r="E455">
            <v>0.11115097</v>
          </cell>
          <cell r="F455">
            <v>0.19316232</v>
          </cell>
        </row>
        <row r="456">
          <cell r="D456" t="str">
            <v>STCUR</v>
          </cell>
          <cell r="E456">
            <v>0</v>
          </cell>
          <cell r="F456">
            <v>0</v>
          </cell>
        </row>
        <row r="457">
          <cell r="D457" t="str">
            <v>213-TC1XX</v>
          </cell>
          <cell r="E457">
            <v>0</v>
          </cell>
          <cell r="F457">
            <v>0</v>
          </cell>
        </row>
        <row r="458">
          <cell r="D458" t="str">
            <v>213-TC2XX</v>
          </cell>
          <cell r="E458">
            <v>2.06266E-3</v>
          </cell>
          <cell r="F458">
            <v>3.3149999999999998E-3</v>
          </cell>
        </row>
        <row r="459">
          <cell r="D459" t="str">
            <v>213-TC3XX</v>
          </cell>
          <cell r="E459">
            <v>0</v>
          </cell>
          <cell r="F459">
            <v>0</v>
          </cell>
        </row>
        <row r="460">
          <cell r="D460" t="str">
            <v>213-TC4XX</v>
          </cell>
          <cell r="E460">
            <v>0</v>
          </cell>
          <cell r="F460">
            <v>0</v>
          </cell>
        </row>
        <row r="461">
          <cell r="D461" t="str">
            <v>213-TCOther</v>
          </cell>
          <cell r="E461">
            <v>0</v>
          </cell>
          <cell r="F461">
            <v>0</v>
          </cell>
        </row>
        <row r="462">
          <cell r="D462" t="str">
            <v>214-TC1XX</v>
          </cell>
          <cell r="E462">
            <v>0</v>
          </cell>
          <cell r="F462">
            <v>0</v>
          </cell>
        </row>
        <row r="463">
          <cell r="D463" t="str">
            <v>214-TC2XX</v>
          </cell>
          <cell r="E463">
            <v>0</v>
          </cell>
          <cell r="F463">
            <v>0</v>
          </cell>
        </row>
        <row r="464">
          <cell r="D464" t="str">
            <v>214-TC3XX</v>
          </cell>
          <cell r="E464">
            <v>0</v>
          </cell>
          <cell r="F464">
            <v>0</v>
          </cell>
        </row>
        <row r="465">
          <cell r="D465" t="str">
            <v>214-TC4XX</v>
          </cell>
          <cell r="E465">
            <v>0</v>
          </cell>
          <cell r="F465">
            <v>0</v>
          </cell>
        </row>
        <row r="466">
          <cell r="D466" t="str">
            <v>214-TCOther</v>
          </cell>
          <cell r="E466">
            <v>0</v>
          </cell>
          <cell r="F466">
            <v>0</v>
          </cell>
        </row>
        <row r="467">
          <cell r="D467" t="str">
            <v>216-TC1XX</v>
          </cell>
          <cell r="E467">
            <v>0</v>
          </cell>
          <cell r="F467">
            <v>0</v>
          </cell>
        </row>
        <row r="468">
          <cell r="D468" t="str">
            <v>216-TC2XX</v>
          </cell>
          <cell r="E468">
            <v>0</v>
          </cell>
          <cell r="F468">
            <v>0</v>
          </cell>
        </row>
        <row r="469">
          <cell r="D469" t="str">
            <v>216-TC3XX</v>
          </cell>
          <cell r="E469">
            <v>0</v>
          </cell>
          <cell r="F469">
            <v>0</v>
          </cell>
        </row>
        <row r="470">
          <cell r="D470" t="str">
            <v>216-TC4XX</v>
          </cell>
          <cell r="E470">
            <v>0</v>
          </cell>
          <cell r="F470">
            <v>0</v>
          </cell>
        </row>
        <row r="471">
          <cell r="D471" t="str">
            <v>216-TCOther</v>
          </cell>
          <cell r="E471">
            <v>0</v>
          </cell>
          <cell r="F471">
            <v>0</v>
          </cell>
        </row>
        <row r="472">
          <cell r="D472" t="str">
            <v>220 - TC</v>
          </cell>
          <cell r="E472">
            <v>2.1133880000000001E-2</v>
          </cell>
          <cell r="F472">
            <v>4.8843230000000001E-2</v>
          </cell>
        </row>
        <row r="473">
          <cell r="D473" t="str">
            <v>222 - TC</v>
          </cell>
          <cell r="E473">
            <v>0</v>
          </cell>
          <cell r="F473">
            <v>0</v>
          </cell>
        </row>
        <row r="474">
          <cell r="D474" t="str">
            <v>223 - TC</v>
          </cell>
          <cell r="E474">
            <v>0</v>
          </cell>
          <cell r="F474">
            <v>0</v>
          </cell>
        </row>
        <row r="475">
          <cell r="D475" t="str">
            <v>224 - TC</v>
          </cell>
          <cell r="E475">
            <v>0</v>
          </cell>
          <cell r="F475">
            <v>0</v>
          </cell>
        </row>
        <row r="476">
          <cell r="D476" t="str">
            <v>225 - TC</v>
          </cell>
          <cell r="E476">
            <v>0</v>
          </cell>
          <cell r="F476">
            <v>0</v>
          </cell>
        </row>
        <row r="477">
          <cell r="D477" t="str">
            <v>209 - TC</v>
          </cell>
          <cell r="E477">
            <v>0</v>
          </cell>
          <cell r="F477">
            <v>0</v>
          </cell>
        </row>
        <row r="478">
          <cell r="D478" t="str">
            <v>211 - TC</v>
          </cell>
          <cell r="E478">
            <v>1.6015978700000002</v>
          </cell>
          <cell r="F478">
            <v>2.43401969</v>
          </cell>
        </row>
        <row r="479">
          <cell r="D479" t="str">
            <v>212 - TC</v>
          </cell>
          <cell r="E479">
            <v>0</v>
          </cell>
          <cell r="F479">
            <v>0</v>
          </cell>
        </row>
        <row r="480">
          <cell r="D480" t="str">
            <v>215 - TC</v>
          </cell>
          <cell r="E480">
            <v>1.9705670399999999</v>
          </cell>
          <cell r="F480">
            <v>3.40294623</v>
          </cell>
        </row>
        <row r="481">
          <cell r="D481" t="str">
            <v>221 - TC</v>
          </cell>
          <cell r="E481">
            <v>4.1394305600000001</v>
          </cell>
          <cell r="F481">
            <v>5.8306543700000004</v>
          </cell>
        </row>
        <row r="485">
          <cell r="D485" t="str">
            <v>OU-TC</v>
          </cell>
          <cell r="E485">
            <v>1.4991243183053671</v>
          </cell>
          <cell r="F485">
            <v>-0.71575529038527763</v>
          </cell>
        </row>
        <row r="486">
          <cell r="D486" t="str">
            <v>Ops-TC</v>
          </cell>
          <cell r="E486">
            <v>0</v>
          </cell>
          <cell r="F486">
            <v>0</v>
          </cell>
        </row>
        <row r="487">
          <cell r="D487" t="str">
            <v>Plug-TC</v>
          </cell>
          <cell r="E487">
            <v>0</v>
          </cell>
          <cell r="F487">
            <v>0</v>
          </cell>
        </row>
        <row r="488">
          <cell r="D488" t="str">
            <v>BU215cap</v>
          </cell>
          <cell r="E488">
            <v>0</v>
          </cell>
          <cell r="F488">
            <v>0</v>
          </cell>
        </row>
        <row r="489">
          <cell r="D489" t="str">
            <v>TAA-TC</v>
          </cell>
          <cell r="E489">
            <v>0</v>
          </cell>
          <cell r="F489">
            <v>0</v>
          </cell>
        </row>
        <row r="490">
          <cell r="D490" t="str">
            <v>MFA-T</v>
          </cell>
          <cell r="E490">
            <v>0</v>
          </cell>
          <cell r="F490">
            <v>0</v>
          </cell>
        </row>
        <row r="491">
          <cell r="D491" t="str">
            <v>TCErrors</v>
          </cell>
          <cell r="E491">
            <v>0</v>
          </cell>
          <cell r="F491">
            <v>0</v>
          </cell>
        </row>
        <row r="492">
          <cell r="D492" t="str">
            <v>TCOther</v>
          </cell>
          <cell r="E492">
            <v>0</v>
          </cell>
          <cell r="F492">
            <v>0</v>
          </cell>
        </row>
        <row r="493">
          <cell r="D493" t="str">
            <v>OPS-CAP-T</v>
          </cell>
          <cell r="E493">
            <v>0</v>
          </cell>
          <cell r="F493">
            <v>0</v>
          </cell>
        </row>
        <row r="494">
          <cell r="D494" t="str">
            <v>CNRST-T</v>
          </cell>
          <cell r="E494">
            <v>2.0961090304000001</v>
          </cell>
          <cell r="F494">
            <v>2.7576702440000003</v>
          </cell>
        </row>
        <row r="495">
          <cell r="D495" t="str">
            <v>FRE-CAP-T</v>
          </cell>
          <cell r="E495">
            <v>-8.2900182400000008E-2</v>
          </cell>
          <cell r="F495">
            <v>5.880160160000001E-2</v>
          </cell>
        </row>
        <row r="496">
          <cell r="D496" t="str">
            <v>IMS-CAP-T</v>
          </cell>
          <cell r="E496">
            <v>0.59309027680000015</v>
          </cell>
          <cell r="F496">
            <v>0.95908242079999995</v>
          </cell>
        </row>
        <row r="497">
          <cell r="D497" t="str">
            <v>CCGO-T</v>
          </cell>
          <cell r="E497">
            <v>0</v>
          </cell>
          <cell r="F497">
            <v>0</v>
          </cell>
        </row>
        <row r="498">
          <cell r="D498" t="str">
            <v>CORPADJ-T</v>
          </cell>
          <cell r="E498">
            <v>0</v>
          </cell>
          <cell r="F498">
            <v>0</v>
          </cell>
        </row>
        <row r="499">
          <cell r="D499" t="str">
            <v>T&amp;WE-T</v>
          </cell>
          <cell r="E499">
            <v>1.0665934295999997</v>
          </cell>
          <cell r="F499">
            <v>1.766167</v>
          </cell>
        </row>
        <row r="500">
          <cell r="D500" t="str">
            <v>SE-T</v>
          </cell>
          <cell r="E500">
            <v>0.13901635979999999</v>
          </cell>
          <cell r="F500">
            <v>0.22023999999999999</v>
          </cell>
        </row>
        <row r="501">
          <cell r="D501" t="str">
            <v>Tools-T</v>
          </cell>
          <cell r="E501">
            <v>0</v>
          </cell>
          <cell r="F501">
            <v>3.3384999999999998E-2</v>
          </cell>
        </row>
        <row r="502">
          <cell r="D502" t="str">
            <v>OPS-MFA-T</v>
          </cell>
          <cell r="E502">
            <v>0</v>
          </cell>
          <cell r="F502">
            <v>0</v>
          </cell>
        </row>
        <row r="503">
          <cell r="D503" t="str">
            <v>IMS-MFA-T</v>
          </cell>
          <cell r="E503">
            <v>7.6426062899999953E-2</v>
          </cell>
          <cell r="F503">
            <v>0.133858</v>
          </cell>
        </row>
        <row r="504">
          <cell r="D504" t="str">
            <v>LBSS-MFA-T</v>
          </cell>
          <cell r="E504">
            <v>-4.9310632700000009E-2</v>
          </cell>
          <cell r="F504">
            <v>-3.3715000000000002E-2</v>
          </cell>
        </row>
        <row r="505">
          <cell r="D505" t="str">
            <v>CorpAdj-MFA-T</v>
          </cell>
          <cell r="E505">
            <v>0</v>
          </cell>
          <cell r="F505">
            <v>0</v>
          </cell>
        </row>
        <row r="516">
          <cell r="E516">
            <v>73.289758364492457</v>
          </cell>
          <cell r="F516">
            <v>117.97519311181249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8">
          <cell r="D518" t="str">
            <v>Bundle</v>
          </cell>
        </row>
        <row r="521">
          <cell r="D521" t="str">
            <v>202-DCOther</v>
          </cell>
          <cell r="E521">
            <v>0</v>
          </cell>
          <cell r="F521">
            <v>0</v>
          </cell>
        </row>
        <row r="522">
          <cell r="D522" t="str">
            <v>203-17561</v>
          </cell>
          <cell r="E522">
            <v>6.7357300000000009E-2</v>
          </cell>
          <cell r="F522">
            <v>7.2223929999999992E-2</v>
          </cell>
        </row>
        <row r="523">
          <cell r="D523" t="str">
            <v>203-DTRNSF</v>
          </cell>
          <cell r="E523">
            <v>4.6347529999999998E-2</v>
          </cell>
          <cell r="F523">
            <v>6.9891029999999993E-2</v>
          </cell>
        </row>
        <row r="524">
          <cell r="D524" t="str">
            <v>203-DC1XX</v>
          </cell>
          <cell r="E524">
            <v>0.31488915000000001</v>
          </cell>
          <cell r="F524">
            <v>0.34188108</v>
          </cell>
        </row>
        <row r="525">
          <cell r="D525" t="str">
            <v>203-15584</v>
          </cell>
          <cell r="E525">
            <v>0</v>
          </cell>
          <cell r="F525">
            <v>0</v>
          </cell>
        </row>
        <row r="526">
          <cell r="D526" t="str">
            <v>203-17414</v>
          </cell>
          <cell r="E526">
            <v>3.9724739999999994E-2</v>
          </cell>
          <cell r="F526">
            <v>0.10230083</v>
          </cell>
        </row>
        <row r="527">
          <cell r="D527" t="str">
            <v>203-17671</v>
          </cell>
          <cell r="E527">
            <v>0.19787505999999999</v>
          </cell>
          <cell r="F527">
            <v>0.23031157999999999</v>
          </cell>
        </row>
        <row r="528">
          <cell r="D528" t="str">
            <v>203-17765</v>
          </cell>
          <cell r="E528">
            <v>2.2134830000000001E-2</v>
          </cell>
          <cell r="F528">
            <v>3.6441929999999997E-2</v>
          </cell>
        </row>
        <row r="529">
          <cell r="D529" t="str">
            <v>203-17897</v>
          </cell>
          <cell r="E529">
            <v>0.51822575999999998</v>
          </cell>
          <cell r="F529">
            <v>1.0493361200000002</v>
          </cell>
        </row>
        <row r="530">
          <cell r="D530" t="str">
            <v>203-17929</v>
          </cell>
          <cell r="E530">
            <v>0.22335626</v>
          </cell>
          <cell r="F530">
            <v>0.27036108000000003</v>
          </cell>
        </row>
        <row r="531">
          <cell r="D531" t="str">
            <v>203-18860</v>
          </cell>
          <cell r="E531">
            <v>2.0308700000000002E-2</v>
          </cell>
          <cell r="F531">
            <v>3.6370660000000006E-2</v>
          </cell>
        </row>
        <row r="532">
          <cell r="D532" t="str">
            <v>203-18141</v>
          </cell>
          <cell r="E532">
            <v>5.2073080000000001E-2</v>
          </cell>
          <cell r="F532">
            <v>9.0597289999999997E-2</v>
          </cell>
        </row>
        <row r="533">
          <cell r="D533" t="str">
            <v>203-18142</v>
          </cell>
          <cell r="E533">
            <v>7.7097800000000008E-2</v>
          </cell>
          <cell r="F533">
            <v>8.0878850000000002E-2</v>
          </cell>
        </row>
        <row r="534">
          <cell r="D534" t="str">
            <v>203-18524</v>
          </cell>
          <cell r="E534">
            <v>3.5333000000000003E-2</v>
          </cell>
          <cell r="F534">
            <v>4.177703E-2</v>
          </cell>
        </row>
        <row r="535">
          <cell r="D535" t="str">
            <v>203-18872</v>
          </cell>
          <cell r="E535">
            <v>0.10255417</v>
          </cell>
          <cell r="F535">
            <v>0.1830881</v>
          </cell>
        </row>
        <row r="536">
          <cell r="D536" t="str">
            <v>203-19213</v>
          </cell>
          <cell r="E536">
            <v>2.207843E-2</v>
          </cell>
          <cell r="F536">
            <v>-9.5407999999999648E-4</v>
          </cell>
        </row>
        <row r="537">
          <cell r="D537" t="str">
            <v>203-19261</v>
          </cell>
          <cell r="E537">
            <v>-2.2376419999999998E-2</v>
          </cell>
          <cell r="F537">
            <v>3.3646290000000002E-2</v>
          </cell>
        </row>
        <row r="538">
          <cell r="D538" t="str">
            <v>203-DGE</v>
          </cell>
          <cell r="E538">
            <v>0</v>
          </cell>
          <cell r="F538">
            <v>0</v>
          </cell>
        </row>
        <row r="539">
          <cell r="D539" t="str">
            <v>203-WRM</v>
          </cell>
          <cell r="E539">
            <v>2.1135607799999998</v>
          </cell>
          <cell r="F539">
            <v>3.3755279900000001</v>
          </cell>
        </row>
        <row r="540">
          <cell r="D540" t="str">
            <v>203-DC2XX</v>
          </cell>
          <cell r="E540">
            <v>0.35297731999999998</v>
          </cell>
          <cell r="F540">
            <v>5.3659129999999999E-2</v>
          </cell>
        </row>
        <row r="541">
          <cell r="D541" t="str">
            <v>203-17518</v>
          </cell>
          <cell r="E541">
            <v>5.4808999999999999E-4</v>
          </cell>
          <cell r="F541">
            <v>8.8086000000000002E-4</v>
          </cell>
        </row>
        <row r="542">
          <cell r="D542" t="str">
            <v>203-DCOther</v>
          </cell>
          <cell r="E542">
            <v>2.3719830000000001E-2</v>
          </cell>
          <cell r="F542">
            <v>9.4667109999999999E-2</v>
          </cell>
        </row>
        <row r="543">
          <cell r="D543" t="str">
            <v>EDCUR</v>
          </cell>
          <cell r="E543">
            <v>0</v>
          </cell>
          <cell r="F543">
            <v>0</v>
          </cell>
        </row>
        <row r="544">
          <cell r="D544" t="str">
            <v>204-DCOther</v>
          </cell>
          <cell r="E544">
            <v>0</v>
          </cell>
          <cell r="F544">
            <v>0</v>
          </cell>
        </row>
        <row r="545">
          <cell r="D545" t="str">
            <v>205-DCL01</v>
          </cell>
          <cell r="E545">
            <v>1.78789094</v>
          </cell>
          <cell r="F545">
            <v>3.2178535400000001</v>
          </cell>
        </row>
        <row r="546">
          <cell r="D546" t="str">
            <v>205-DCL02</v>
          </cell>
          <cell r="E546">
            <v>0.53505016000000005</v>
          </cell>
          <cell r="F546">
            <v>0.72353422999999994</v>
          </cell>
        </row>
        <row r="547">
          <cell r="D547" t="str">
            <v>205-DCL03</v>
          </cell>
          <cell r="E547">
            <v>0.68748028999999999</v>
          </cell>
          <cell r="F547">
            <v>1.3549263300000001</v>
          </cell>
        </row>
        <row r="548">
          <cell r="D548" t="str">
            <v>205-DCL04</v>
          </cell>
          <cell r="E548">
            <v>0.44920121999999996</v>
          </cell>
          <cell r="F548">
            <v>0.65612000000000004</v>
          </cell>
        </row>
        <row r="549">
          <cell r="D549" t="str">
            <v>205-DCL05</v>
          </cell>
          <cell r="E549">
            <v>6.1336897000000024</v>
          </cell>
          <cell r="F549">
            <v>9.2245284400000003</v>
          </cell>
        </row>
        <row r="550">
          <cell r="D550" t="str">
            <v>205-DCL06</v>
          </cell>
          <cell r="E550">
            <v>2.7441079199999998</v>
          </cell>
          <cell r="F550">
            <v>4.12610163</v>
          </cell>
        </row>
        <row r="551">
          <cell r="D551" t="str">
            <v>205-DCL07</v>
          </cell>
          <cell r="E551">
            <v>2.24047661</v>
          </cell>
          <cell r="F551">
            <v>3.3063013900000002</v>
          </cell>
        </row>
        <row r="552">
          <cell r="D552" t="str">
            <v>205-DCL08</v>
          </cell>
          <cell r="E552">
            <v>0.38560206000000002</v>
          </cell>
          <cell r="F552">
            <v>0.80786506000000002</v>
          </cell>
        </row>
        <row r="553">
          <cell r="D553" t="str">
            <v>205-DCL09</v>
          </cell>
          <cell r="E553">
            <v>3.9056228799999997</v>
          </cell>
          <cell r="F553">
            <v>5.3750468199999997</v>
          </cell>
        </row>
        <row r="554">
          <cell r="D554" t="str">
            <v>205-DCL10</v>
          </cell>
          <cell r="E554">
            <v>5.8156107900000054</v>
          </cell>
          <cell r="F554">
            <v>8.9680756800000001</v>
          </cell>
        </row>
        <row r="555">
          <cell r="D555" t="str">
            <v>205-DCL11</v>
          </cell>
          <cell r="E555">
            <v>0.26452964000000001</v>
          </cell>
          <cell r="F555">
            <v>0.75</v>
          </cell>
        </row>
        <row r="556">
          <cell r="D556" t="str">
            <v>205-DCL12</v>
          </cell>
          <cell r="E556">
            <v>0.10810255000000001</v>
          </cell>
          <cell r="F556">
            <v>0.129</v>
          </cell>
        </row>
        <row r="557">
          <cell r="D557" t="str">
            <v>205-DCL15</v>
          </cell>
          <cell r="E557">
            <v>6.7417429999999987E-2</v>
          </cell>
          <cell r="F557">
            <v>8.4723690000000004E-2</v>
          </cell>
        </row>
        <row r="558">
          <cell r="D558" t="str">
            <v>205-DCL18</v>
          </cell>
          <cell r="E558">
            <v>7.929030929999997</v>
          </cell>
          <cell r="F558">
            <v>14.922064360000004</v>
          </cell>
        </row>
        <row r="559">
          <cell r="D559" t="str">
            <v>205-DCL19</v>
          </cell>
          <cell r="E559">
            <v>2.4309287200000003</v>
          </cell>
          <cell r="F559">
            <v>4.9487642300000001</v>
          </cell>
        </row>
        <row r="560">
          <cell r="D560" t="str">
            <v>205-DCL27</v>
          </cell>
          <cell r="E560">
            <v>1.34019552</v>
          </cell>
          <cell r="F560">
            <v>2.3173220099999998</v>
          </cell>
        </row>
        <row r="561">
          <cell r="D561" t="str">
            <v>205-DCL28</v>
          </cell>
          <cell r="E561">
            <v>0</v>
          </cell>
          <cell r="F561">
            <v>0</v>
          </cell>
        </row>
        <row r="562">
          <cell r="D562" t="str">
            <v>205-DCL29</v>
          </cell>
          <cell r="E562">
            <v>4.1828635199999997</v>
          </cell>
          <cell r="F562">
            <v>6.9444891900000023</v>
          </cell>
        </row>
        <row r="563">
          <cell r="D563" t="str">
            <v>205-DCOther</v>
          </cell>
          <cell r="E563">
            <v>0.13929997</v>
          </cell>
          <cell r="F563">
            <v>4.1133110000000001E-2</v>
          </cell>
        </row>
        <row r="564">
          <cell r="D564" t="str">
            <v>LDCUR</v>
          </cell>
          <cell r="E564">
            <v>0</v>
          </cell>
          <cell r="F564">
            <v>0</v>
          </cell>
        </row>
        <row r="565">
          <cell r="D565" t="str">
            <v>206-DSR</v>
          </cell>
          <cell r="E565">
            <v>0.27070686999999999</v>
          </cell>
          <cell r="F565">
            <v>0.58030344000000056</v>
          </cell>
        </row>
        <row r="566">
          <cell r="D566" t="str">
            <v>206-MUS</v>
          </cell>
          <cell r="E566">
            <v>0.18561965999999999</v>
          </cell>
          <cell r="F566">
            <v>0.25528380000000001</v>
          </cell>
        </row>
        <row r="567">
          <cell r="D567" t="str">
            <v>206-MCPD</v>
          </cell>
          <cell r="E567">
            <v>3.2737600000000001E-3</v>
          </cell>
          <cell r="F567">
            <v>8.8939599999999994E-3</v>
          </cell>
        </row>
        <row r="568">
          <cell r="D568" t="str">
            <v>206-MCPS</v>
          </cell>
          <cell r="E568">
            <v>3.2957220000000002E-2</v>
          </cell>
          <cell r="F568">
            <v>0.15240086999999999</v>
          </cell>
        </row>
        <row r="569">
          <cell r="D569" t="str">
            <v>206-DSD</v>
          </cell>
          <cell r="E569">
            <v>1.02082348</v>
          </cell>
          <cell r="F569">
            <v>1.3658426100000001</v>
          </cell>
        </row>
        <row r="570">
          <cell r="D570" t="str">
            <v>206-DCOther</v>
          </cell>
          <cell r="E570">
            <v>0</v>
          </cell>
          <cell r="F570">
            <v>0</v>
          </cell>
        </row>
        <row r="571">
          <cell r="D571" t="str">
            <v>SDCUR</v>
          </cell>
          <cell r="E571">
            <v>0</v>
          </cell>
          <cell r="F571">
            <v>0</v>
          </cell>
        </row>
        <row r="572">
          <cell r="D572" t="str">
            <v>213-DC1XX</v>
          </cell>
          <cell r="E572">
            <v>0</v>
          </cell>
          <cell r="F572">
            <v>0</v>
          </cell>
        </row>
        <row r="573">
          <cell r="D573" t="str">
            <v>213-DC2XX</v>
          </cell>
          <cell r="E573">
            <v>0</v>
          </cell>
          <cell r="F573">
            <v>0</v>
          </cell>
        </row>
        <row r="574">
          <cell r="D574" t="str">
            <v>213-DC3XX</v>
          </cell>
          <cell r="E574">
            <v>0</v>
          </cell>
          <cell r="F574">
            <v>0</v>
          </cell>
        </row>
        <row r="575">
          <cell r="D575" t="str">
            <v>213-DC4XX</v>
          </cell>
          <cell r="E575">
            <v>0</v>
          </cell>
          <cell r="F575">
            <v>0</v>
          </cell>
        </row>
        <row r="576">
          <cell r="D576" t="str">
            <v>213-DCOther</v>
          </cell>
          <cell r="E576">
            <v>0</v>
          </cell>
          <cell r="F576">
            <v>0</v>
          </cell>
        </row>
        <row r="577">
          <cell r="D577" t="str">
            <v>214-DC1XX</v>
          </cell>
          <cell r="E577">
            <v>0</v>
          </cell>
          <cell r="F577">
            <v>0</v>
          </cell>
        </row>
        <row r="578">
          <cell r="D578" t="str">
            <v>214-DC2XX</v>
          </cell>
          <cell r="E578">
            <v>0</v>
          </cell>
          <cell r="F578">
            <v>0</v>
          </cell>
        </row>
        <row r="579">
          <cell r="D579" t="str">
            <v>214-DC3XX</v>
          </cell>
          <cell r="E579">
            <v>0</v>
          </cell>
          <cell r="F579">
            <v>0</v>
          </cell>
        </row>
        <row r="580">
          <cell r="D580" t="str">
            <v>214-DC4XX</v>
          </cell>
          <cell r="E580">
            <v>0</v>
          </cell>
          <cell r="F580">
            <v>0</v>
          </cell>
        </row>
        <row r="581">
          <cell r="D581" t="str">
            <v>214-DCOther</v>
          </cell>
          <cell r="E581">
            <v>0</v>
          </cell>
          <cell r="F581">
            <v>0</v>
          </cell>
        </row>
        <row r="582">
          <cell r="D582" t="str">
            <v>216-DC1XX</v>
          </cell>
          <cell r="E582">
            <v>0</v>
          </cell>
          <cell r="F582">
            <v>0</v>
          </cell>
        </row>
        <row r="583">
          <cell r="D583" t="str">
            <v>216-DC2XX</v>
          </cell>
          <cell r="E583">
            <v>0</v>
          </cell>
          <cell r="F583">
            <v>0</v>
          </cell>
        </row>
        <row r="584">
          <cell r="D584" t="str">
            <v>216-DC3XX</v>
          </cell>
          <cell r="E584">
            <v>0</v>
          </cell>
          <cell r="F584">
            <v>0</v>
          </cell>
        </row>
        <row r="585">
          <cell r="D585" t="str">
            <v>216-DC4XX</v>
          </cell>
          <cell r="E585">
            <v>0</v>
          </cell>
          <cell r="F585">
            <v>0</v>
          </cell>
        </row>
        <row r="586">
          <cell r="D586" t="str">
            <v>216-DCOther</v>
          </cell>
          <cell r="E586">
            <v>0</v>
          </cell>
          <cell r="F586">
            <v>0</v>
          </cell>
        </row>
        <row r="587">
          <cell r="D587" t="str">
            <v>220 - DC</v>
          </cell>
          <cell r="E587">
            <v>0</v>
          </cell>
          <cell r="F587">
            <v>0</v>
          </cell>
        </row>
        <row r="588">
          <cell r="D588" t="str">
            <v>222 - DC</v>
          </cell>
          <cell r="E588">
            <v>0</v>
          </cell>
          <cell r="F588">
            <v>0</v>
          </cell>
        </row>
        <row r="589">
          <cell r="D589" t="str">
            <v>223 - DC</v>
          </cell>
          <cell r="E589">
            <v>16.326200880000002</v>
          </cell>
          <cell r="F589">
            <v>30.715245730000003</v>
          </cell>
        </row>
        <row r="590">
          <cell r="D590" t="str">
            <v>224 - DC</v>
          </cell>
          <cell r="E590">
            <v>0</v>
          </cell>
          <cell r="F590">
            <v>0</v>
          </cell>
        </row>
        <row r="591">
          <cell r="D591" t="str">
            <v>225 - DC</v>
          </cell>
          <cell r="E591">
            <v>0</v>
          </cell>
          <cell r="F591">
            <v>0</v>
          </cell>
        </row>
        <row r="592">
          <cell r="D592" t="str">
            <v>209 - DC</v>
          </cell>
          <cell r="E592">
            <v>0</v>
          </cell>
          <cell r="F592">
            <v>0</v>
          </cell>
        </row>
        <row r="593">
          <cell r="D593" t="str">
            <v>211 - DC</v>
          </cell>
          <cell r="E593">
            <v>0.15470461999999999</v>
          </cell>
          <cell r="F593">
            <v>0.26722592000000001</v>
          </cell>
        </row>
        <row r="594">
          <cell r="D594" t="str">
            <v>212 - DC</v>
          </cell>
          <cell r="E594">
            <v>0.53711882999999994</v>
          </cell>
          <cell r="F594">
            <v>1.5212047900000001</v>
          </cell>
        </row>
        <row r="595">
          <cell r="D595" t="str">
            <v>215 - DC</v>
          </cell>
          <cell r="E595">
            <v>0.33941175000000001</v>
          </cell>
          <cell r="F595">
            <v>0.124485</v>
          </cell>
        </row>
        <row r="596">
          <cell r="D596" t="str">
            <v>221 - DC</v>
          </cell>
          <cell r="E596">
            <v>0</v>
          </cell>
          <cell r="F596">
            <v>0</v>
          </cell>
        </row>
        <row r="600">
          <cell r="D600" t="str">
            <v>OU-DC</v>
          </cell>
          <cell r="E600">
            <v>3.3364815088924722</v>
          </cell>
          <cell r="F600">
            <v>-9.8209451787493809E-2</v>
          </cell>
        </row>
        <row r="601">
          <cell r="D601" t="str">
            <v>Ops-DC</v>
          </cell>
          <cell r="E601">
            <v>0</v>
          </cell>
          <cell r="F601">
            <v>0</v>
          </cell>
        </row>
        <row r="602">
          <cell r="D602" t="str">
            <v>Plug-DC</v>
          </cell>
          <cell r="E602">
            <v>0</v>
          </cell>
          <cell r="F602">
            <v>0</v>
          </cell>
        </row>
        <row r="603">
          <cell r="D603" t="str">
            <v>TAA-DC</v>
          </cell>
          <cell r="E603">
            <v>8.2000000000000003E-2</v>
          </cell>
          <cell r="F603">
            <v>0</v>
          </cell>
        </row>
        <row r="604">
          <cell r="D604" t="str">
            <v>MFA-D</v>
          </cell>
          <cell r="E604">
            <v>0</v>
          </cell>
          <cell r="F604">
            <v>0</v>
          </cell>
        </row>
        <row r="605">
          <cell r="D605" t="str">
            <v>DCErrors</v>
          </cell>
          <cell r="E605">
            <v>0</v>
          </cell>
          <cell r="F605">
            <v>0</v>
          </cell>
        </row>
        <row r="606">
          <cell r="D606" t="str">
            <v>DCOther</v>
          </cell>
          <cell r="E606">
            <v>0</v>
          </cell>
          <cell r="F606">
            <v>0</v>
          </cell>
        </row>
        <row r="607">
          <cell r="D607" t="str">
            <v>OPS-CAP-D</v>
          </cell>
          <cell r="E607">
            <v>0</v>
          </cell>
          <cell r="F607">
            <v>0</v>
          </cell>
        </row>
        <row r="608">
          <cell r="D608" t="str">
            <v>CNRST-D</v>
          </cell>
          <cell r="E608">
            <v>1.6469428095999998</v>
          </cell>
          <cell r="F608">
            <v>2.1667409060000002</v>
          </cell>
        </row>
        <row r="609">
          <cell r="D609" t="str">
            <v>FRE-CAP-D</v>
          </cell>
          <cell r="E609">
            <v>-6.5135857599999999E-2</v>
          </cell>
          <cell r="F609">
            <v>4.62012584E-2</v>
          </cell>
        </row>
        <row r="610">
          <cell r="D610" t="str">
            <v>IMS-CAP-D</v>
          </cell>
          <cell r="E610">
            <v>0.46599950320000005</v>
          </cell>
          <cell r="F610">
            <v>0.75356475919999988</v>
          </cell>
        </row>
        <row r="611">
          <cell r="D611" t="str">
            <v>CCGO-D</v>
          </cell>
          <cell r="E611">
            <v>0</v>
          </cell>
          <cell r="F611">
            <v>0</v>
          </cell>
        </row>
        <row r="612">
          <cell r="D612" t="str">
            <v>CORPADJ-D</v>
          </cell>
          <cell r="E612">
            <v>0</v>
          </cell>
          <cell r="F612">
            <v>0</v>
          </cell>
        </row>
        <row r="613">
          <cell r="D613" t="str">
            <v>T&amp;WE-D</v>
          </cell>
          <cell r="E613">
            <v>3.3775458603999993</v>
          </cell>
          <cell r="F613">
            <v>5.5928610000000001</v>
          </cell>
        </row>
        <row r="614">
          <cell r="D614" t="str">
            <v>SE-D</v>
          </cell>
          <cell r="E614">
            <v>0.18427750019999997</v>
          </cell>
          <cell r="F614">
            <v>0.29194599999999998</v>
          </cell>
        </row>
        <row r="615">
          <cell r="D615" t="str">
            <v>Tools-D</v>
          </cell>
          <cell r="E615">
            <v>0</v>
          </cell>
          <cell r="F615">
            <v>4.4254000000000002E-2</v>
          </cell>
        </row>
        <row r="616">
          <cell r="D616" t="str">
            <v>OPS-MFA-D</v>
          </cell>
          <cell r="E616">
            <v>0</v>
          </cell>
          <cell r="F616">
            <v>0</v>
          </cell>
        </row>
        <row r="617">
          <cell r="D617" t="str">
            <v>IMS-MFA-D</v>
          </cell>
          <cell r="E617">
            <v>0.10130896709999994</v>
          </cell>
          <cell r="F617">
            <v>0.170904</v>
          </cell>
        </row>
        <row r="618">
          <cell r="D618" t="str">
            <v>LBSS-MFA-D</v>
          </cell>
          <cell r="E618">
            <v>-6.5365257300000007E-2</v>
          </cell>
          <cell r="F618">
            <v>-4.4692000000000003E-2</v>
          </cell>
        </row>
        <row r="619">
          <cell r="D619" t="str">
            <v>CorpAdj-MFA-D</v>
          </cell>
          <cell r="E619">
            <v>0</v>
          </cell>
          <cell r="F619">
            <v>0</v>
          </cell>
        </row>
        <row r="630">
          <cell r="E630">
            <v>55.728157849999995</v>
          </cell>
          <cell r="F630">
            <v>88.72936043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2">
          <cell r="D632" t="str">
            <v>Bundle</v>
          </cell>
        </row>
        <row r="634">
          <cell r="D634" t="str">
            <v>OHREC-M</v>
          </cell>
          <cell r="F634">
            <v>0</v>
          </cell>
        </row>
        <row r="635">
          <cell r="D635" t="str">
            <v>OHREC-C</v>
          </cell>
          <cell r="E635">
            <v>-0.52808014999999997</v>
          </cell>
          <cell r="F635">
            <v>-0.77373000999999997</v>
          </cell>
        </row>
        <row r="636">
          <cell r="D636" t="str">
            <v>ERROPS</v>
          </cell>
          <cell r="E636">
            <v>7.9051999999999996E-4</v>
          </cell>
          <cell r="F636">
            <v>7.9051999999999996E-4</v>
          </cell>
        </row>
        <row r="637">
          <cell r="D637" t="str">
            <v>OTHCOM</v>
          </cell>
          <cell r="F637">
            <v>0</v>
          </cell>
        </row>
        <row r="638">
          <cell r="D638" t="str">
            <v>STDS</v>
          </cell>
          <cell r="E638">
            <v>0.86909897999999997</v>
          </cell>
          <cell r="F638">
            <v>1.0057921299999999</v>
          </cell>
        </row>
        <row r="639">
          <cell r="D639" t="str">
            <v>CP</v>
          </cell>
          <cell r="E639">
            <v>0.1482887</v>
          </cell>
          <cell r="F639">
            <v>0.36417971999999998</v>
          </cell>
        </row>
        <row r="640">
          <cell r="D640" t="str">
            <v>AMPP</v>
          </cell>
          <cell r="E640">
            <v>0.70103484000000005</v>
          </cell>
          <cell r="F640">
            <v>1.7002024000000002</v>
          </cell>
        </row>
        <row r="641">
          <cell r="D641" t="str">
            <v>WRKPGM</v>
          </cell>
          <cell r="E641">
            <v>0.70111831000000002</v>
          </cell>
          <cell r="F641">
            <v>1.1976671300000001</v>
          </cell>
        </row>
        <row r="642">
          <cell r="D642" t="str">
            <v>SVPO</v>
          </cell>
          <cell r="E642">
            <v>0.17255756</v>
          </cell>
          <cell r="F642">
            <v>0.24022388</v>
          </cell>
        </row>
        <row r="643">
          <cell r="D643" t="str">
            <v>BI</v>
          </cell>
          <cell r="E643">
            <v>1.2510752800000002</v>
          </cell>
          <cell r="F643">
            <v>2.08979508</v>
          </cell>
        </row>
        <row r="644">
          <cell r="D644" t="str">
            <v>DD</v>
          </cell>
          <cell r="E644">
            <v>0.47354154999999998</v>
          </cell>
          <cell r="F644">
            <v>1.1240545200000001</v>
          </cell>
        </row>
        <row r="645">
          <cell r="D645" t="str">
            <v>STR</v>
          </cell>
          <cell r="E645">
            <v>0.24462232</v>
          </cell>
          <cell r="F645">
            <v>0.41415117999999995</v>
          </cell>
        </row>
        <row r="646">
          <cell r="D646" t="str">
            <v>SI</v>
          </cell>
          <cell r="E646">
            <v>-0.13481024000000003</v>
          </cell>
          <cell r="F646">
            <v>2.7524509999999974E-2</v>
          </cell>
        </row>
        <row r="647">
          <cell r="D647" t="str">
            <v>SIP</v>
          </cell>
          <cell r="E647">
            <v>2.3223598399999998</v>
          </cell>
          <cell r="F647">
            <v>3.1228585</v>
          </cell>
        </row>
        <row r="648">
          <cell r="D648" t="str">
            <v>TSD</v>
          </cell>
          <cell r="E648">
            <v>2.5409657799999996</v>
          </cell>
          <cell r="F648">
            <v>3.7816798299999999</v>
          </cell>
        </row>
        <row r="649">
          <cell r="D649" t="str">
            <v>CORP-ERR</v>
          </cell>
          <cell r="E649">
            <v>0.28054307000000001</v>
          </cell>
          <cell r="F649">
            <v>0.51136108999999996</v>
          </cell>
        </row>
        <row r="650">
          <cell r="D650" t="str">
            <v>CORPADJ - O</v>
          </cell>
          <cell r="E650">
            <v>-0.65785461999999995</v>
          </cell>
          <cell r="F650">
            <v>0.54562274000000022</v>
          </cell>
        </row>
        <row r="651">
          <cell r="D651" t="str">
            <v>HOI</v>
          </cell>
          <cell r="E651">
            <v>0.80104399999999998</v>
          </cell>
          <cell r="F651">
            <v>1.2015659999999999</v>
          </cell>
        </row>
        <row r="652">
          <cell r="D652" t="str">
            <v>FIN-TAX</v>
          </cell>
          <cell r="E652">
            <v>0.22169705000000001</v>
          </cell>
          <cell r="F652">
            <v>0.38740642000000003</v>
          </cell>
        </row>
        <row r="653">
          <cell r="D653" t="str">
            <v>FIN-PF</v>
          </cell>
          <cell r="E653">
            <v>3.5999999999999997E-2</v>
          </cell>
          <cell r="F653">
            <v>3.5999999999999997E-2</v>
          </cell>
        </row>
        <row r="654">
          <cell r="D654" t="str">
            <v>FIN-TR</v>
          </cell>
          <cell r="E654">
            <v>0.56112655</v>
          </cell>
          <cell r="F654">
            <v>0.73836349000000001</v>
          </cell>
        </row>
        <row r="655">
          <cell r="D655" t="str">
            <v>FIN-CC</v>
          </cell>
          <cell r="E655">
            <v>3.6451147800000001</v>
          </cell>
          <cell r="F655">
            <v>6.0221880799999994</v>
          </cell>
        </row>
        <row r="656">
          <cell r="D656" t="str">
            <v>CS-IMIT</v>
          </cell>
          <cell r="E656">
            <v>3.12757642</v>
          </cell>
          <cell r="F656">
            <v>4.4159883000000004</v>
          </cell>
        </row>
        <row r="657">
          <cell r="D657" t="str">
            <v>CS-HR</v>
          </cell>
          <cell r="E657">
            <v>1.76089151</v>
          </cell>
          <cell r="F657">
            <v>3.0425580700000001</v>
          </cell>
        </row>
        <row r="658">
          <cell r="D658" t="str">
            <v>CS-SVPO</v>
          </cell>
          <cell r="E658">
            <v>0.21571699</v>
          </cell>
          <cell r="F658">
            <v>0.31738166000000001</v>
          </cell>
        </row>
        <row r="659">
          <cell r="D659" t="str">
            <v>CS-LR</v>
          </cell>
          <cell r="E659">
            <v>0.15814711999999997</v>
          </cell>
          <cell r="F659">
            <v>0.26922007999999997</v>
          </cell>
        </row>
        <row r="660">
          <cell r="D660" t="str">
            <v>CS-CORPSEC</v>
          </cell>
          <cell r="E660">
            <v>0.33466071999999997</v>
          </cell>
          <cell r="F660">
            <v>0.57282001999999999</v>
          </cell>
        </row>
        <row r="661">
          <cell r="D661" t="str">
            <v>EXTREL</v>
          </cell>
          <cell r="E661">
            <v>0.15149874999999999</v>
          </cell>
          <cell r="F661">
            <v>0.18399320999999999</v>
          </cell>
        </row>
        <row r="662">
          <cell r="D662" t="str">
            <v>AUDIT</v>
          </cell>
          <cell r="E662">
            <v>0.41001255999999997</v>
          </cell>
          <cell r="F662">
            <v>0.70640305000000003</v>
          </cell>
        </row>
        <row r="663">
          <cell r="D663" t="str">
            <v>CRA-SUP</v>
          </cell>
          <cell r="E663">
            <v>0.75323962999999994</v>
          </cell>
          <cell r="F663">
            <v>1.1182787999999999</v>
          </cell>
        </row>
        <row r="664">
          <cell r="D664" t="str">
            <v>CRA-SVPO</v>
          </cell>
          <cell r="E664">
            <v>0.20533344999999997</v>
          </cell>
          <cell r="F664">
            <v>0.27678686999999996</v>
          </cell>
        </row>
        <row r="665">
          <cell r="D665" t="str">
            <v>CRA-ABOR</v>
          </cell>
          <cell r="E665">
            <v>0.12718763999999999</v>
          </cell>
          <cell r="F665">
            <v>0.26047783000000002</v>
          </cell>
        </row>
        <row r="666">
          <cell r="D666" t="str">
            <v>CRA-CC</v>
          </cell>
          <cell r="E666">
            <v>0.87319655000000007</v>
          </cell>
          <cell r="F666">
            <v>1.20300392</v>
          </cell>
        </row>
        <row r="667">
          <cell r="D667" t="str">
            <v>CRA-REG</v>
          </cell>
          <cell r="E667">
            <v>1.43649348</v>
          </cell>
          <cell r="F667">
            <v>4.8513184699999998</v>
          </cell>
        </row>
        <row r="668">
          <cell r="D668" t="str">
            <v>CRA-RE</v>
          </cell>
          <cell r="E668">
            <v>1.2780441800000002</v>
          </cell>
          <cell r="F668">
            <v>1.9730117700000003</v>
          </cell>
        </row>
        <row r="669">
          <cell r="D669" t="str">
            <v>CRA-MPCE</v>
          </cell>
          <cell r="E669">
            <v>0.40899932999999999</v>
          </cell>
          <cell r="F669">
            <v>0.61005293999999999</v>
          </cell>
        </row>
        <row r="670">
          <cell r="D670" t="str">
            <v>GCS</v>
          </cell>
          <cell r="E670">
            <v>0.96608022999999998</v>
          </cell>
          <cell r="F670">
            <v>1.5898797899999999</v>
          </cell>
        </row>
        <row r="671">
          <cell r="D671" t="str">
            <v>ALLOC_OUT</v>
          </cell>
          <cell r="E671">
            <v>-0.389936</v>
          </cell>
          <cell r="F671">
            <v>-0.75338301000000008</v>
          </cell>
        </row>
        <row r="672">
          <cell r="D672" t="str">
            <v>LBSS - OM&amp;A</v>
          </cell>
          <cell r="E672">
            <v>0.30952798999999998</v>
          </cell>
          <cell r="F672">
            <v>0.48308144999999997</v>
          </cell>
        </row>
        <row r="673">
          <cell r="D673" t="str">
            <v>LARP</v>
          </cell>
          <cell r="F673">
            <v>0</v>
          </cell>
        </row>
        <row r="674">
          <cell r="D674" t="str">
            <v>FACIL</v>
          </cell>
          <cell r="E674">
            <v>7.71358532</v>
          </cell>
          <cell r="F674">
            <v>12.127064369999999</v>
          </cell>
        </row>
        <row r="675">
          <cell r="D675" t="str">
            <v>IMS - OM&amp;A</v>
          </cell>
          <cell r="E675">
            <v>19.314880380000002</v>
          </cell>
          <cell r="F675">
            <v>27.664024780000002</v>
          </cell>
        </row>
        <row r="676">
          <cell r="D676" t="str">
            <v>BT</v>
          </cell>
          <cell r="E676">
            <v>2.9291813499999995</v>
          </cell>
          <cell r="F676">
            <v>3.9847445399999994</v>
          </cell>
        </row>
        <row r="677">
          <cell r="D677" t="str">
            <v>CNRST-M</v>
          </cell>
          <cell r="E677">
            <v>-6.3938699999999959E-3</v>
          </cell>
          <cell r="F677">
            <v>9.4956310000000002E-2</v>
          </cell>
        </row>
        <row r="678">
          <cell r="D678" t="str">
            <v>OTHCP-M</v>
          </cell>
          <cell r="F678">
            <v>0</v>
          </cell>
        </row>
        <row r="690">
          <cell r="E690">
            <v>9.4845978699999964</v>
          </cell>
          <cell r="F690">
            <v>14.917269189999999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2">
          <cell r="D692" t="str">
            <v>Bundle</v>
          </cell>
        </row>
        <row r="694">
          <cell r="D694" t="str">
            <v>OPS-CAP</v>
          </cell>
          <cell r="E694">
            <v>0</v>
          </cell>
          <cell r="F694">
            <v>0</v>
          </cell>
        </row>
        <row r="695">
          <cell r="D695" t="str">
            <v>CNRST-C</v>
          </cell>
          <cell r="E695">
            <v>3.7430518399999997</v>
          </cell>
          <cell r="F695">
            <v>4.9244111500000001</v>
          </cell>
        </row>
        <row r="696">
          <cell r="D696" t="str">
            <v>FRE-CAP</v>
          </cell>
          <cell r="E696">
            <v>-0.14803604000000001</v>
          </cell>
          <cell r="F696">
            <v>0.10500286</v>
          </cell>
        </row>
        <row r="697">
          <cell r="D697" t="str">
            <v>IMS-CAP</v>
          </cell>
          <cell r="E697">
            <v>1.0590897800000001</v>
          </cell>
          <cell r="F697">
            <v>1.7126471799999998</v>
          </cell>
        </row>
        <row r="698">
          <cell r="D698" t="str">
            <v>CCGO</v>
          </cell>
          <cell r="E698">
            <v>0</v>
          </cell>
          <cell r="F698">
            <v>0</v>
          </cell>
        </row>
        <row r="699">
          <cell r="D699" t="str">
            <v>CORPADJ - C</v>
          </cell>
          <cell r="E699">
            <v>0</v>
          </cell>
          <cell r="F699">
            <v>0</v>
          </cell>
        </row>
        <row r="700">
          <cell r="D700" t="str">
            <v>T&amp;WE</v>
          </cell>
          <cell r="E700">
            <v>4.444139289999999</v>
          </cell>
          <cell r="F700">
            <v>7.3590280000000003</v>
          </cell>
        </row>
        <row r="701">
          <cell r="D701" t="str">
            <v>SE</v>
          </cell>
          <cell r="E701">
            <v>0.32329385999999999</v>
          </cell>
          <cell r="F701">
            <v>0.51218600000000003</v>
          </cell>
        </row>
        <row r="702">
          <cell r="D702" t="str">
            <v>Tools</v>
          </cell>
          <cell r="E702">
            <v>0</v>
          </cell>
          <cell r="F702">
            <v>7.7639E-2</v>
          </cell>
        </row>
        <row r="703">
          <cell r="D703" t="str">
            <v>OPS-MFA</v>
          </cell>
          <cell r="E703">
            <v>0</v>
          </cell>
          <cell r="F703">
            <v>0</v>
          </cell>
        </row>
        <row r="704">
          <cell r="D704" t="str">
            <v>IMS-MFA</v>
          </cell>
          <cell r="E704">
            <v>0.17773502999999991</v>
          </cell>
          <cell r="F704">
            <v>0.30476199999999998</v>
          </cell>
        </row>
        <row r="705">
          <cell r="D705" t="str">
            <v>LBSS-MFA</v>
          </cell>
          <cell r="E705">
            <v>-0.11467589000000002</v>
          </cell>
          <cell r="F705">
            <v>-7.8407000000000004E-2</v>
          </cell>
        </row>
        <row r="706">
          <cell r="D706" t="str">
            <v>CorpAdj-MFA</v>
          </cell>
          <cell r="E706">
            <v>0</v>
          </cell>
          <cell r="F706">
            <v>0</v>
          </cell>
        </row>
      </sheetData>
      <sheetData sheetId="8"/>
      <sheetData sheetId="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CM"/>
      <sheetName val="PT_YTD"/>
      <sheetName val="DETAILS"/>
      <sheetName val="Missing Records"/>
      <sheetName val="MFA Feed"/>
    </sheetNames>
    <sheetDataSet>
      <sheetData sheetId="0"/>
      <sheetData sheetId="1" refreshError="1"/>
      <sheetData sheetId="2" refreshError="1"/>
      <sheetData sheetId="3" refreshError="1"/>
      <sheetData sheetId="4">
        <row r="2">
          <cell r="A2" t="str">
            <v>CORP_PROJ_COMMON Total</v>
          </cell>
          <cell r="B2" t="str">
            <v>Corporate Projects Org</v>
          </cell>
          <cell r="C2" t="str">
            <v>ok</v>
          </cell>
          <cell r="D2">
            <v>565748.26</v>
          </cell>
          <cell r="E2">
            <v>6425.86</v>
          </cell>
          <cell r="F2">
            <v>565748.26</v>
          </cell>
          <cell r="G2">
            <v>6425.86</v>
          </cell>
        </row>
        <row r="3">
          <cell r="A3" t="str">
            <v>ASSET_MANAGEMENT Total</v>
          </cell>
          <cell r="B3" t="str">
            <v>Asset Management</v>
          </cell>
          <cell r="C3" t="str">
            <v>ok</v>
          </cell>
          <cell r="D3" t="e">
            <v>#N/A</v>
          </cell>
          <cell r="E3" t="e">
            <v>#N/A</v>
          </cell>
          <cell r="F3">
            <v>0</v>
          </cell>
          <cell r="G3">
            <v>0</v>
          </cell>
        </row>
        <row r="4">
          <cell r="B4" t="str">
            <v>Asset Mgmt Processes &amp; Pol</v>
          </cell>
          <cell r="C4" t="str">
            <v>ok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</row>
        <row r="5">
          <cell r="B5" t="str">
            <v>AM SVP Office</v>
          </cell>
          <cell r="C5" t="str">
            <v>ok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BUSINESS_INTEG</v>
          </cell>
          <cell r="B6" t="str">
            <v>Business Integration</v>
          </cell>
          <cell r="C6" t="str">
            <v>ok</v>
          </cell>
          <cell r="D6" t="e">
            <v>#N/A</v>
          </cell>
          <cell r="E6" t="e">
            <v>#N/A</v>
          </cell>
          <cell r="F6">
            <v>0</v>
          </cell>
          <cell r="G6">
            <v>0</v>
          </cell>
        </row>
        <row r="7">
          <cell r="B7" t="str">
            <v>Distribution Business Develop</v>
          </cell>
          <cell r="C7" t="str">
            <v>ok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>Strategic Planning Bus Dev</v>
          </cell>
          <cell r="C8" t="str">
            <v>ok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 t="str">
            <v>SYSTEM_INVEST Total</v>
          </cell>
          <cell r="B9" t="str">
            <v>System Investment</v>
          </cell>
          <cell r="C9" t="str">
            <v>ok</v>
          </cell>
          <cell r="D9" t="e">
            <v>#N/A</v>
          </cell>
          <cell r="E9" t="e">
            <v>#N/A</v>
          </cell>
          <cell r="F9">
            <v>0</v>
          </cell>
          <cell r="G9">
            <v>0</v>
          </cell>
        </row>
        <row r="10">
          <cell r="A10" t="str">
            <v>WP OPTIMIZATION</v>
          </cell>
          <cell r="B10" t="str">
            <v>Work Program Optimization</v>
          </cell>
          <cell r="C10" t="str">
            <v>ok</v>
          </cell>
          <cell r="D10" t="e">
            <v>#N/A</v>
          </cell>
          <cell r="E10" t="e">
            <v>#N/A</v>
          </cell>
          <cell r="F10">
            <v>0</v>
          </cell>
          <cell r="G10">
            <v>0</v>
          </cell>
        </row>
        <row r="11">
          <cell r="B11" t="str">
            <v>Service Providers</v>
          </cell>
          <cell r="C11" t="str">
            <v>ok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CUSTOMER_OPS Total</v>
          </cell>
          <cell r="B12" t="str">
            <v>Customer Operations</v>
          </cell>
          <cell r="C12" t="str">
            <v>ok</v>
          </cell>
          <cell r="D12">
            <v>2231662.39</v>
          </cell>
          <cell r="E12">
            <v>142973.38</v>
          </cell>
          <cell r="F12">
            <v>2231662.39</v>
          </cell>
          <cell r="G12">
            <v>142973.38</v>
          </cell>
        </row>
        <row r="13">
          <cell r="B13" t="str">
            <v>Customer Care Services</v>
          </cell>
          <cell r="C13" t="str">
            <v>ok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B14" t="str">
            <v>Customer Care Organization</v>
          </cell>
          <cell r="C14" t="str">
            <v>ok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>Customer Program</v>
          </cell>
          <cell r="C15" t="str">
            <v>ok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B16" t="str">
            <v>Customer System Planning</v>
          </cell>
          <cell r="C16" t="str">
            <v>ok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>Customer Care Programs</v>
          </cell>
          <cell r="C17" t="str">
            <v>ok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Vendor Management</v>
          </cell>
          <cell r="C18" t="str">
            <v>ok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TX _DX Settlements</v>
          </cell>
          <cell r="C19" t="str">
            <v>ok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B20" t="str">
            <v>Customer Relations</v>
          </cell>
          <cell r="C20" t="str">
            <v>ok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FORESTRY_OPS Total</v>
          </cell>
          <cell r="B21" t="str">
            <v>Forestry Operations</v>
          </cell>
          <cell r="C21" t="str">
            <v>ok</v>
          </cell>
          <cell r="D21">
            <v>735046.75</v>
          </cell>
          <cell r="E21">
            <v>-2613.34</v>
          </cell>
          <cell r="F21">
            <v>735046.75</v>
          </cell>
          <cell r="G21">
            <v>-2613.34</v>
          </cell>
        </row>
        <row r="22">
          <cell r="A22" t="str">
            <v>DIRECTOR_FORESTRY</v>
          </cell>
          <cell r="B22" t="str">
            <v>Director Forestry</v>
          </cell>
          <cell r="C22" t="str">
            <v>ok</v>
          </cell>
          <cell r="D22">
            <v>-13400</v>
          </cell>
          <cell r="E22" t="e">
            <v>#N/A</v>
          </cell>
          <cell r="F22">
            <v>-13400</v>
          </cell>
          <cell r="G22">
            <v>0</v>
          </cell>
        </row>
        <row r="23">
          <cell r="A23" t="str">
            <v>DIRECTOR_FORESTRY Total</v>
          </cell>
          <cell r="C23" t="str">
            <v>ok</v>
          </cell>
          <cell r="D23">
            <v>-13400</v>
          </cell>
          <cell r="E23" t="e">
            <v>#N/A</v>
          </cell>
          <cell r="F23">
            <v>-13400</v>
          </cell>
          <cell r="G23">
            <v>0</v>
          </cell>
        </row>
        <row r="24">
          <cell r="A24" t="str">
            <v>FORESTRY_OPS_EAST Total</v>
          </cell>
          <cell r="B24" t="str">
            <v>Forestry Operations Eastern</v>
          </cell>
          <cell r="C24" t="str">
            <v>ok</v>
          </cell>
          <cell r="D24">
            <v>229543.62</v>
          </cell>
          <cell r="E24">
            <v>-10215.700000000001</v>
          </cell>
          <cell r="F24">
            <v>229543.62</v>
          </cell>
          <cell r="G24">
            <v>-10215.700000000001</v>
          </cell>
        </row>
        <row r="25">
          <cell r="A25" t="str">
            <v>FORESTRY_OPS_NORTH Total</v>
          </cell>
          <cell r="B25" t="str">
            <v>Forestry Operations Northern</v>
          </cell>
          <cell r="C25" t="str">
            <v>ok</v>
          </cell>
          <cell r="D25">
            <v>491622.02</v>
          </cell>
          <cell r="E25">
            <v>7602.36</v>
          </cell>
          <cell r="F25">
            <v>491622.02</v>
          </cell>
          <cell r="G25">
            <v>7602.36</v>
          </cell>
        </row>
        <row r="26">
          <cell r="A26" t="str">
            <v>FORESTRY_OPS_SOUTH Total</v>
          </cell>
          <cell r="B26" t="str">
            <v>Forestry Operations Southern</v>
          </cell>
          <cell r="C26" t="str">
            <v>ok</v>
          </cell>
          <cell r="D26">
            <v>21607.3</v>
          </cell>
          <cell r="E26" t="e">
            <v>#N/A</v>
          </cell>
          <cell r="F26">
            <v>21607.3</v>
          </cell>
          <cell r="G26">
            <v>0</v>
          </cell>
        </row>
        <row r="27">
          <cell r="A27" t="str">
            <v>TECHNICIANS Total</v>
          </cell>
          <cell r="B27" t="str">
            <v>Technicians</v>
          </cell>
          <cell r="C27" t="str">
            <v>ok</v>
          </cell>
          <cell r="D27">
            <v>5673.81</v>
          </cell>
          <cell r="E27" t="e">
            <v>#N/A</v>
          </cell>
          <cell r="F27">
            <v>5673.81</v>
          </cell>
          <cell r="G27">
            <v>0</v>
          </cell>
        </row>
        <row r="28">
          <cell r="A28" t="str">
            <v>H&amp;S_ENV_WRK_METH_TR Total</v>
          </cell>
          <cell r="B28" t="str">
            <v>H&amp;S Envir Work Meth Training</v>
          </cell>
          <cell r="C28" t="str">
            <v>ok</v>
          </cell>
          <cell r="D28">
            <v>846788.14</v>
          </cell>
          <cell r="E28">
            <v>7038.82</v>
          </cell>
          <cell r="F28">
            <v>846788.14</v>
          </cell>
          <cell r="G28">
            <v>7038.82</v>
          </cell>
        </row>
        <row r="29">
          <cell r="B29" t="str">
            <v>HS&amp;E Field Services</v>
          </cell>
          <cell r="C29" t="str">
            <v>ok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B30" t="str">
            <v>Environment &amp; Safety</v>
          </cell>
          <cell r="C30" t="str">
            <v>ok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REHAB_SUPPORT</v>
          </cell>
          <cell r="B31" t="str">
            <v>H&amp;S Envir Rehab Support</v>
          </cell>
          <cell r="C31" t="str">
            <v>ok</v>
          </cell>
          <cell r="D31">
            <v>803442.27</v>
          </cell>
          <cell r="E31">
            <v>7956.9</v>
          </cell>
          <cell r="F31">
            <v>803442.27</v>
          </cell>
          <cell r="G31">
            <v>7956.9</v>
          </cell>
        </row>
        <row r="32">
          <cell r="A32" t="str">
            <v>WORK_MTHDS_TRAINING</v>
          </cell>
          <cell r="B32" t="str">
            <v>H&amp;S Work Meth Training</v>
          </cell>
          <cell r="C32" t="str">
            <v>ok</v>
          </cell>
          <cell r="D32">
            <v>43345.87</v>
          </cell>
          <cell r="E32">
            <v>-918.08</v>
          </cell>
          <cell r="F32">
            <v>43345.87</v>
          </cell>
          <cell r="G32">
            <v>-918.08</v>
          </cell>
        </row>
        <row r="33">
          <cell r="A33" t="str">
            <v>HS&amp;E_UNBUNDLED</v>
          </cell>
          <cell r="B33" t="str">
            <v>H&amp;S Environment Unbundled</v>
          </cell>
          <cell r="C33" t="str">
            <v>ok</v>
          </cell>
          <cell r="D33" t="e">
            <v>#N/A</v>
          </cell>
          <cell r="E33" t="e">
            <v>#N/A</v>
          </cell>
          <cell r="F33">
            <v>0</v>
          </cell>
          <cell r="G33">
            <v>0</v>
          </cell>
        </row>
        <row r="34">
          <cell r="B34" t="str">
            <v>Health Safety &amp; Environment</v>
          </cell>
          <cell r="C34" t="str">
            <v>ok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PROVINCIAL LINES Total</v>
          </cell>
          <cell r="B35" t="str">
            <v>Provincial Lines</v>
          </cell>
          <cell r="C35" t="str">
            <v>ok</v>
          </cell>
          <cell r="D35">
            <v>626177.19999999995</v>
          </cell>
          <cell r="E35">
            <v>138547.9</v>
          </cell>
          <cell r="F35">
            <v>626177.19999999995</v>
          </cell>
          <cell r="G35">
            <v>138547.9</v>
          </cell>
        </row>
        <row r="36">
          <cell r="A36" t="str">
            <v>PROV LINES Total</v>
          </cell>
          <cell r="B36" t="str">
            <v>Prov Lines</v>
          </cell>
          <cell r="C36" t="str">
            <v>ok</v>
          </cell>
          <cell r="D36">
            <v>626177.19999999995</v>
          </cell>
          <cell r="E36">
            <v>138547.9</v>
          </cell>
          <cell r="F36">
            <v>626177.19999999995</v>
          </cell>
          <cell r="G36">
            <v>138547.9</v>
          </cell>
        </row>
        <row r="37">
          <cell r="A37" t="str">
            <v>DIRECTOR_PROV_LINES</v>
          </cell>
          <cell r="B37" t="str">
            <v>Director Provincial Lines</v>
          </cell>
          <cell r="C37" t="str">
            <v>ok</v>
          </cell>
          <cell r="D37">
            <v>59641.04</v>
          </cell>
          <cell r="E37">
            <v>-10930.97</v>
          </cell>
          <cell r="F37">
            <v>59641.04</v>
          </cell>
          <cell r="G37">
            <v>-10930.97</v>
          </cell>
        </row>
        <row r="38">
          <cell r="A38" t="str">
            <v>DISTRIBUTION_ZONE_1</v>
          </cell>
          <cell r="B38" t="str">
            <v>Dist Zone 1</v>
          </cell>
          <cell r="C38" t="str">
            <v>ok</v>
          </cell>
          <cell r="D38">
            <v>81771.61</v>
          </cell>
          <cell r="E38">
            <v>29319.31</v>
          </cell>
          <cell r="F38">
            <v>81771.61</v>
          </cell>
          <cell r="G38">
            <v>29319.31</v>
          </cell>
        </row>
        <row r="39">
          <cell r="A39" t="str">
            <v>DISTRIBUTION_ZONE_2</v>
          </cell>
          <cell r="B39" t="str">
            <v>Dist Zone 2</v>
          </cell>
          <cell r="C39" t="str">
            <v>ok</v>
          </cell>
          <cell r="D39">
            <v>54065.57</v>
          </cell>
          <cell r="E39">
            <v>4143.03</v>
          </cell>
          <cell r="F39">
            <v>54065.57</v>
          </cell>
          <cell r="G39">
            <v>4143.03</v>
          </cell>
        </row>
        <row r="40">
          <cell r="A40" t="str">
            <v>DISTRIBUTION_ZONE_3A</v>
          </cell>
          <cell r="B40" t="str">
            <v>Dist Zone 3A</v>
          </cell>
          <cell r="C40" t="str">
            <v>ok</v>
          </cell>
          <cell r="D40">
            <v>15805</v>
          </cell>
          <cell r="E40" t="e">
            <v>#N/A</v>
          </cell>
          <cell r="F40">
            <v>15805</v>
          </cell>
          <cell r="G40">
            <v>0</v>
          </cell>
        </row>
        <row r="41">
          <cell r="A41" t="str">
            <v>DISTRIBUTION_ZONE_3B</v>
          </cell>
          <cell r="B41" t="str">
            <v>Dist Zone 3B</v>
          </cell>
          <cell r="C41" t="str">
            <v>ok</v>
          </cell>
          <cell r="D41">
            <v>29251.599999999999</v>
          </cell>
          <cell r="E41" t="e">
            <v>#N/A</v>
          </cell>
          <cell r="F41">
            <v>29251.599999999999</v>
          </cell>
          <cell r="G41">
            <v>0</v>
          </cell>
        </row>
        <row r="42">
          <cell r="A42" t="str">
            <v>DISTRIBUTION_ZONE_4</v>
          </cell>
          <cell r="B42" t="str">
            <v>Dist Zone 4</v>
          </cell>
          <cell r="C42" t="str">
            <v>ok</v>
          </cell>
          <cell r="D42">
            <v>19063.349999999999</v>
          </cell>
          <cell r="E42">
            <v>6828.84</v>
          </cell>
          <cell r="F42">
            <v>19063.349999999999</v>
          </cell>
          <cell r="G42">
            <v>6828.84</v>
          </cell>
        </row>
        <row r="43">
          <cell r="A43" t="str">
            <v>DISTRIBUTION_ZONE_5</v>
          </cell>
          <cell r="B43" t="str">
            <v>Dist Zone 5</v>
          </cell>
          <cell r="C43" t="str">
            <v>ok</v>
          </cell>
          <cell r="D43">
            <v>246943.58</v>
          </cell>
          <cell r="E43">
            <v>70056.800000000003</v>
          </cell>
          <cell r="F43">
            <v>246943.58</v>
          </cell>
          <cell r="G43">
            <v>70056.800000000003</v>
          </cell>
        </row>
        <row r="44">
          <cell r="A44" t="str">
            <v>DISTRIBUTION_ZONE_6</v>
          </cell>
          <cell r="B44" t="str">
            <v>Dist Zone 6</v>
          </cell>
          <cell r="C44" t="str">
            <v>ok</v>
          </cell>
          <cell r="D44" t="e">
            <v>#N/A</v>
          </cell>
          <cell r="E44" t="e">
            <v>#N/A</v>
          </cell>
          <cell r="F44">
            <v>0</v>
          </cell>
          <cell r="G44">
            <v>0</v>
          </cell>
        </row>
        <row r="45">
          <cell r="A45" t="str">
            <v>DISTRIBUTION_ZONE_7</v>
          </cell>
          <cell r="B45" t="str">
            <v>Dist Zone 7</v>
          </cell>
          <cell r="C45" t="str">
            <v>ok</v>
          </cell>
          <cell r="D45">
            <v>21882.16</v>
          </cell>
          <cell r="E45" t="e">
            <v>#N/A</v>
          </cell>
          <cell r="F45">
            <v>21882.16</v>
          </cell>
          <cell r="G45">
            <v>0</v>
          </cell>
        </row>
        <row r="46">
          <cell r="A46" t="str">
            <v>DISTRIBUTION_ZONE_8</v>
          </cell>
          <cell r="B46" t="str">
            <v>Dist Zone 8</v>
          </cell>
          <cell r="C46" t="str">
            <v>ok</v>
          </cell>
          <cell r="D46">
            <v>97753.29</v>
          </cell>
          <cell r="E46">
            <v>39130.89</v>
          </cell>
          <cell r="F46">
            <v>97753.29</v>
          </cell>
          <cell r="G46">
            <v>39130.89</v>
          </cell>
        </row>
        <row r="47">
          <cell r="B47" t="str">
            <v>Stockkeepers</v>
          </cell>
          <cell r="C47" t="str">
            <v>ok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QUALITY_ASSURANCE</v>
          </cell>
          <cell r="B48" t="str">
            <v>Quality Assurance</v>
          </cell>
          <cell r="C48" t="str">
            <v>ok</v>
          </cell>
          <cell r="D48" t="e">
            <v>#N/A</v>
          </cell>
          <cell r="E48" t="e">
            <v>#N/A</v>
          </cell>
          <cell r="F48">
            <v>0</v>
          </cell>
          <cell r="G48">
            <v>0</v>
          </cell>
        </row>
        <row r="49">
          <cell r="A49" t="str">
            <v>WORK_MGMT_DEPLOY Total</v>
          </cell>
          <cell r="B49" t="str">
            <v>Work Management &amp; Deployment</v>
          </cell>
          <cell r="C49" t="str">
            <v>ok</v>
          </cell>
          <cell r="D49" t="e">
            <v>#N/A</v>
          </cell>
          <cell r="E49" t="e">
            <v>#N/A</v>
          </cell>
          <cell r="F49">
            <v>0</v>
          </cell>
          <cell r="G49">
            <v>0</v>
          </cell>
        </row>
        <row r="50">
          <cell r="A50" t="str">
            <v>LINES_TECH_SRVCS</v>
          </cell>
          <cell r="B50" t="str">
            <v>Lines Technical Services</v>
          </cell>
          <cell r="C50" t="str">
            <v>ok</v>
          </cell>
          <cell r="D50" t="e">
            <v>#N/A</v>
          </cell>
          <cell r="E50" t="e">
            <v>#N/A</v>
          </cell>
          <cell r="F50">
            <v>0</v>
          </cell>
          <cell r="G50">
            <v>0</v>
          </cell>
        </row>
        <row r="51">
          <cell r="B51" t="str">
            <v>Workforce Acquisition</v>
          </cell>
          <cell r="C51" t="str">
            <v>ok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WORK_FORCE_DEPLOY</v>
          </cell>
          <cell r="B52" t="str">
            <v>Work Force Deployment</v>
          </cell>
          <cell r="C52" t="str">
            <v>ok</v>
          </cell>
          <cell r="D52" t="e">
            <v>#N/A</v>
          </cell>
          <cell r="E52" t="e">
            <v>#N/A</v>
          </cell>
          <cell r="F52">
            <v>0</v>
          </cell>
          <cell r="G52">
            <v>0</v>
          </cell>
        </row>
        <row r="53">
          <cell r="A53" t="str">
            <v>ENG_CONSTRUCTION_SER Total</v>
          </cell>
          <cell r="B53" t="str">
            <v>Eng and Construction Services</v>
          </cell>
          <cell r="C53" t="str">
            <v>ok</v>
          </cell>
          <cell r="D53">
            <v>65986.289999999994</v>
          </cell>
          <cell r="E53">
            <v>60867.09</v>
          </cell>
          <cell r="F53">
            <v>65986.289999999994</v>
          </cell>
          <cell r="G53">
            <v>60867.09</v>
          </cell>
        </row>
        <row r="54">
          <cell r="A54" t="str">
            <v>CONSTRUCTION_SERVICE Total</v>
          </cell>
          <cell r="B54" t="str">
            <v>Construction Services</v>
          </cell>
          <cell r="C54" t="str">
            <v>ok</v>
          </cell>
          <cell r="D54">
            <v>65986.289999999994</v>
          </cell>
          <cell r="E54">
            <v>60867.09</v>
          </cell>
          <cell r="F54">
            <v>65986.289999999994</v>
          </cell>
          <cell r="G54">
            <v>60867.09</v>
          </cell>
        </row>
        <row r="55">
          <cell r="A55" t="str">
            <v>CONSTRUCTION_SUPER Total</v>
          </cell>
          <cell r="B55" t="str">
            <v>Construction Superintendent</v>
          </cell>
          <cell r="C55" t="str">
            <v>ok</v>
          </cell>
          <cell r="D55">
            <v>65986.289999999994</v>
          </cell>
          <cell r="E55">
            <v>60867.09</v>
          </cell>
          <cell r="F55">
            <v>65986.289999999994</v>
          </cell>
          <cell r="G55">
            <v>60867.09</v>
          </cell>
        </row>
        <row r="56">
          <cell r="B56" t="str">
            <v>Constr Super</v>
          </cell>
          <cell r="C56" t="str">
            <v>ok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LINES_CONSTRUCTION</v>
          </cell>
          <cell r="B57" t="str">
            <v>Lines Construction</v>
          </cell>
          <cell r="C57" t="str">
            <v>ok</v>
          </cell>
          <cell r="D57">
            <v>59937.440000000002</v>
          </cell>
          <cell r="E57">
            <v>54818.239999999998</v>
          </cell>
          <cell r="F57">
            <v>59937.440000000002</v>
          </cell>
          <cell r="G57">
            <v>54818.239999999998</v>
          </cell>
        </row>
        <row r="58">
          <cell r="B58" t="str">
            <v>EPSCA Lines</v>
          </cell>
          <cell r="C58" t="str">
            <v>ok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STATION_CONSTRUCTION</v>
          </cell>
          <cell r="B59" t="str">
            <v>Station Construction</v>
          </cell>
          <cell r="C59" t="str">
            <v>ok</v>
          </cell>
          <cell r="D59">
            <v>6048.85</v>
          </cell>
          <cell r="E59">
            <v>6048.85</v>
          </cell>
          <cell r="F59">
            <v>6048.85</v>
          </cell>
          <cell r="G59">
            <v>6048.85</v>
          </cell>
        </row>
        <row r="60">
          <cell r="B60" t="str">
            <v>Central Stations</v>
          </cell>
          <cell r="C60" t="str">
            <v>ok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 t="str">
            <v>East North Stations</v>
          </cell>
          <cell r="C61" t="str">
            <v>ok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B62" t="str">
            <v>Southwest Stations</v>
          </cell>
          <cell r="C62" t="str">
            <v>ok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CONSTRUCTION_SUPPORT Total</v>
          </cell>
          <cell r="B63" t="str">
            <v>Construction Support</v>
          </cell>
          <cell r="C63" t="str">
            <v>ok</v>
          </cell>
          <cell r="D63" t="e">
            <v>#N/A</v>
          </cell>
          <cell r="E63" t="e">
            <v>#N/A</v>
          </cell>
          <cell r="F63">
            <v>0</v>
          </cell>
          <cell r="G63">
            <v>0</v>
          </cell>
        </row>
        <row r="64">
          <cell r="B64" t="str">
            <v>Clerical Support</v>
          </cell>
          <cell r="C64" t="str">
            <v>ok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CONSTR_MGR</v>
          </cell>
          <cell r="B65" t="str">
            <v>Construction Manager</v>
          </cell>
          <cell r="C65" t="str">
            <v>ok</v>
          </cell>
          <cell r="D65" t="e">
            <v>#N/A</v>
          </cell>
          <cell r="E65" t="e">
            <v>#N/A</v>
          </cell>
          <cell r="F65">
            <v>0</v>
          </cell>
          <cell r="G65">
            <v>0</v>
          </cell>
        </row>
        <row r="66">
          <cell r="B66" t="str">
            <v>Technical Support</v>
          </cell>
          <cell r="C66" t="str">
            <v>ok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B67" t="str">
            <v>Cost and Scheduling</v>
          </cell>
          <cell r="C67" t="str">
            <v>ok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B68" t="str">
            <v>ES and CM</v>
          </cell>
          <cell r="C68" t="str">
            <v>ok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B69" t="str">
            <v>Contract Management</v>
          </cell>
          <cell r="C69" t="str">
            <v>ok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ENGINEERING SERVICES Total</v>
          </cell>
          <cell r="B70" t="str">
            <v>Engineering Services</v>
          </cell>
          <cell r="C70" t="str">
            <v>ok</v>
          </cell>
          <cell r="D70" t="e">
            <v>#N/A</v>
          </cell>
          <cell r="E70" t="e">
            <v>#N/A</v>
          </cell>
          <cell r="F70">
            <v>0</v>
          </cell>
          <cell r="G70">
            <v>0</v>
          </cell>
        </row>
        <row r="71">
          <cell r="A71" t="str">
            <v>ENGINEERING &amp; DESIGN</v>
          </cell>
          <cell r="B71" t="str">
            <v>Engineering and Design</v>
          </cell>
          <cell r="C71" t="str">
            <v>ok</v>
          </cell>
          <cell r="D71" t="e">
            <v>#N/A</v>
          </cell>
          <cell r="E71" t="e">
            <v>#N/A</v>
          </cell>
          <cell r="F71">
            <v>0</v>
          </cell>
          <cell r="G71">
            <v>0</v>
          </cell>
        </row>
        <row r="72">
          <cell r="B72" t="str">
            <v>Engineering Others</v>
          </cell>
          <cell r="C72" t="str">
            <v>ok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B73" t="str">
            <v>Planning &amp; Work Management</v>
          </cell>
          <cell r="C73" t="str">
            <v>ok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B74" t="str">
            <v>Strategic Design Development</v>
          </cell>
          <cell r="C74" t="str">
            <v>ok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 t="str">
            <v>VP Engineering Services</v>
          </cell>
          <cell r="C75" t="str">
            <v>ok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PROJECT MANAGEMENT</v>
          </cell>
          <cell r="B76" t="str">
            <v>Project Management</v>
          </cell>
          <cell r="C76" t="str">
            <v>ok</v>
          </cell>
          <cell r="D76" t="e">
            <v>#N/A</v>
          </cell>
          <cell r="E76" t="e">
            <v>#N/A</v>
          </cell>
          <cell r="F76">
            <v>0</v>
          </cell>
          <cell r="G76">
            <v>0</v>
          </cell>
        </row>
        <row r="77">
          <cell r="A77" t="str">
            <v>GRID OPS Total</v>
          </cell>
          <cell r="B77" t="str">
            <v>Grid Operations</v>
          </cell>
          <cell r="C77" t="str">
            <v>ok</v>
          </cell>
          <cell r="D77">
            <v>14374159.499999991</v>
          </cell>
          <cell r="E77">
            <v>3565412.44</v>
          </cell>
          <cell r="F77">
            <v>14374159.499999991</v>
          </cell>
          <cell r="G77">
            <v>3565412.44</v>
          </cell>
        </row>
        <row r="78">
          <cell r="A78" t="str">
            <v>CTS</v>
          </cell>
          <cell r="B78" t="str">
            <v>Central Tool Services</v>
          </cell>
          <cell r="C78" t="str">
            <v>ok</v>
          </cell>
          <cell r="D78">
            <v>297511.73</v>
          </cell>
          <cell r="E78">
            <v>131600.06</v>
          </cell>
          <cell r="F78">
            <v>297511.73</v>
          </cell>
          <cell r="G78">
            <v>131600.06</v>
          </cell>
        </row>
        <row r="79">
          <cell r="A79" t="str">
            <v>CUST_CTRCTS_BUS_RELT</v>
          </cell>
          <cell r="B79" t="str">
            <v>Cust Contracts Bus Relations</v>
          </cell>
          <cell r="C79" t="str">
            <v>ok</v>
          </cell>
          <cell r="D79" t="e">
            <v>#N/A</v>
          </cell>
          <cell r="E79" t="e">
            <v>#N/A</v>
          </cell>
          <cell r="F79">
            <v>0</v>
          </cell>
          <cell r="G79">
            <v>0</v>
          </cell>
        </row>
        <row r="80">
          <cell r="A80" t="str">
            <v>FLEET_OPS Total</v>
          </cell>
          <cell r="B80" t="str">
            <v>TWE Fleet Operations</v>
          </cell>
          <cell r="C80" t="str">
            <v>ok</v>
          </cell>
          <cell r="D80">
            <v>12692468.399999991</v>
          </cell>
          <cell r="E80">
            <v>2821287.82</v>
          </cell>
          <cell r="F80">
            <v>12692468.399999991</v>
          </cell>
          <cell r="G80">
            <v>2821287.82</v>
          </cell>
        </row>
        <row r="81">
          <cell r="A81" t="str">
            <v>HELI SERVICES</v>
          </cell>
          <cell r="B81" t="str">
            <v>Helicopter Services</v>
          </cell>
          <cell r="C81" t="str">
            <v>ok</v>
          </cell>
          <cell r="D81">
            <v>160631.69</v>
          </cell>
          <cell r="E81">
            <v>3112.06</v>
          </cell>
          <cell r="F81">
            <v>160631.69</v>
          </cell>
          <cell r="G81">
            <v>3112.06</v>
          </cell>
        </row>
        <row r="82">
          <cell r="A82" t="str">
            <v>TWE Total</v>
          </cell>
          <cell r="B82" t="str">
            <v>Transport and Work Equipment</v>
          </cell>
          <cell r="C82" t="str">
            <v>ok</v>
          </cell>
          <cell r="D82">
            <v>12531836.709999992</v>
          </cell>
          <cell r="E82">
            <v>2818175.76</v>
          </cell>
          <cell r="F82">
            <v>12531836.709999992</v>
          </cell>
          <cell r="G82">
            <v>2818175.76</v>
          </cell>
        </row>
        <row r="83">
          <cell r="B83" t="str">
            <v>Operating</v>
          </cell>
          <cell r="C83" t="str">
            <v>ok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STATIONS_NS Total</v>
          </cell>
          <cell r="B84" t="str">
            <v>Stations</v>
          </cell>
          <cell r="C84" t="str">
            <v>ok</v>
          </cell>
          <cell r="D84">
            <v>1384179.37</v>
          </cell>
          <cell r="E84">
            <v>612524.56000000006</v>
          </cell>
          <cell r="F84">
            <v>1384179.37</v>
          </cell>
          <cell r="G84">
            <v>612524.56000000006</v>
          </cell>
        </row>
        <row r="85">
          <cell r="A85" t="str">
            <v>CENTRAL_MTRNG_P_&amp;_C</v>
          </cell>
          <cell r="B85" t="str">
            <v>Central Metering and P&amp;C Serv</v>
          </cell>
          <cell r="C85" t="str">
            <v>ok</v>
          </cell>
          <cell r="D85" t="e">
            <v>#N/A</v>
          </cell>
          <cell r="E85" t="e">
            <v>#N/A</v>
          </cell>
          <cell r="F85">
            <v>0</v>
          </cell>
          <cell r="G85">
            <v>0</v>
          </cell>
        </row>
        <row r="86">
          <cell r="A86" t="str">
            <v>CUST SERV Total</v>
          </cell>
          <cell r="B86" t="str">
            <v>Customer Services</v>
          </cell>
          <cell r="C86" t="str">
            <v>ok</v>
          </cell>
          <cell r="D86">
            <v>330292.53999999998</v>
          </cell>
          <cell r="E86">
            <v>433392.12</v>
          </cell>
          <cell r="F86">
            <v>330292.53999999998</v>
          </cell>
          <cell r="G86">
            <v>433392.12</v>
          </cell>
        </row>
        <row r="87">
          <cell r="A87" t="str">
            <v>CMS</v>
          </cell>
          <cell r="B87" t="str">
            <v>Central Mtce Shop</v>
          </cell>
          <cell r="C87" t="str">
            <v>ok</v>
          </cell>
          <cell r="D87">
            <v>330292.53999999998</v>
          </cell>
          <cell r="E87">
            <v>433392.12</v>
          </cell>
          <cell r="F87">
            <v>330292.53999999998</v>
          </cell>
          <cell r="G87">
            <v>433392.12</v>
          </cell>
        </row>
        <row r="88">
          <cell r="A88" t="str">
            <v>PROGRAM_WRKFCE_MGMT</v>
          </cell>
          <cell r="B88" t="str">
            <v>Program and Workforce Mgmt</v>
          </cell>
          <cell r="C88" t="str">
            <v>ok</v>
          </cell>
          <cell r="D88" t="e">
            <v>#N/A</v>
          </cell>
          <cell r="E88" t="e">
            <v>#N/A</v>
          </cell>
          <cell r="F88">
            <v>0</v>
          </cell>
          <cell r="G88">
            <v>0</v>
          </cell>
        </row>
        <row r="89">
          <cell r="A89" t="str">
            <v>STNS_MTCE Total</v>
          </cell>
          <cell r="B89" t="str">
            <v>Station Maintenance</v>
          </cell>
          <cell r="C89" t="str">
            <v>ok</v>
          </cell>
          <cell r="D89">
            <v>1053886.83</v>
          </cell>
          <cell r="E89">
            <v>179132.44</v>
          </cell>
          <cell r="F89">
            <v>1053886.83</v>
          </cell>
          <cell r="G89">
            <v>179132.44</v>
          </cell>
        </row>
        <row r="90">
          <cell r="B90" t="str">
            <v>Provincial Gnds &amp; Sites Mtce</v>
          </cell>
          <cell r="C90" t="str">
            <v>ok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MTCE_CENTRAL</v>
          </cell>
          <cell r="B91" t="str">
            <v>Central Zone</v>
          </cell>
          <cell r="C91" t="str">
            <v>ok</v>
          </cell>
          <cell r="D91">
            <v>108680.4</v>
          </cell>
          <cell r="E91">
            <v>1274.4000000000001</v>
          </cell>
          <cell r="F91">
            <v>108680.4</v>
          </cell>
          <cell r="G91">
            <v>1274.4000000000001</v>
          </cell>
        </row>
        <row r="92">
          <cell r="A92" t="str">
            <v>MTCE_EASTERN</v>
          </cell>
          <cell r="B92" t="str">
            <v>Eastern Zone</v>
          </cell>
          <cell r="C92" t="str">
            <v>ok</v>
          </cell>
          <cell r="D92">
            <v>328357.37</v>
          </cell>
          <cell r="E92">
            <v>9152.32</v>
          </cell>
          <cell r="F92">
            <v>328357.37</v>
          </cell>
          <cell r="G92">
            <v>9152.32</v>
          </cell>
        </row>
        <row r="93">
          <cell r="A93" t="str">
            <v>MTCE_NIAGARA</v>
          </cell>
          <cell r="B93" t="str">
            <v>Maintenance - Niagara</v>
          </cell>
          <cell r="C93" t="str">
            <v>ok</v>
          </cell>
          <cell r="D93">
            <v>56925.55</v>
          </cell>
          <cell r="E93">
            <v>53703</v>
          </cell>
          <cell r="F93">
            <v>56925.55</v>
          </cell>
          <cell r="G93">
            <v>53703</v>
          </cell>
        </row>
        <row r="94">
          <cell r="A94" t="str">
            <v>MTCE_NORTHERN</v>
          </cell>
          <cell r="B94" t="str">
            <v>Northern Zone</v>
          </cell>
          <cell r="C94" t="str">
            <v>ok</v>
          </cell>
          <cell r="D94">
            <v>223165.09</v>
          </cell>
          <cell r="E94">
            <v>75565.440000000002</v>
          </cell>
          <cell r="F94">
            <v>223165.09</v>
          </cell>
          <cell r="G94">
            <v>75565.440000000002</v>
          </cell>
        </row>
        <row r="95">
          <cell r="A95" t="str">
            <v>MTCE_SOUTHERN</v>
          </cell>
          <cell r="B95" t="str">
            <v>Southern Zone</v>
          </cell>
          <cell r="C95" t="str">
            <v>ok</v>
          </cell>
          <cell r="D95">
            <v>259684.22</v>
          </cell>
          <cell r="E95">
            <v>36002.879999999997</v>
          </cell>
          <cell r="F95">
            <v>259684.22</v>
          </cell>
          <cell r="G95">
            <v>36002.879999999997</v>
          </cell>
        </row>
        <row r="96">
          <cell r="A96" t="str">
            <v>MTCE_WESTERN</v>
          </cell>
          <cell r="B96" t="str">
            <v>Western Zone</v>
          </cell>
          <cell r="C96" t="str">
            <v>ok</v>
          </cell>
          <cell r="D96">
            <v>77074.2</v>
          </cell>
          <cell r="E96">
            <v>3434.4</v>
          </cell>
          <cell r="F96">
            <v>77074.2</v>
          </cell>
          <cell r="G96">
            <v>3434.4</v>
          </cell>
        </row>
        <row r="97">
          <cell r="B97" t="str">
            <v>Technical Services</v>
          </cell>
          <cell r="C97" t="str">
            <v>ok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VP Grid Operations</v>
          </cell>
          <cell r="C98" t="str">
            <v>ok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SMART METERS Total</v>
          </cell>
          <cell r="B99" t="str">
            <v>Smart Meters</v>
          </cell>
          <cell r="C99" t="str">
            <v>ok</v>
          </cell>
          <cell r="D99">
            <v>23650.3</v>
          </cell>
          <cell r="E99" t="e">
            <v>#N/A</v>
          </cell>
          <cell r="F99">
            <v>23650.3</v>
          </cell>
          <cell r="G99">
            <v>0</v>
          </cell>
        </row>
        <row r="100">
          <cell r="A100" t="str">
            <v>INFO_MGMT_STD Total</v>
          </cell>
          <cell r="C100" t="str">
            <v>ok</v>
          </cell>
          <cell r="D100">
            <v>2244937.52</v>
          </cell>
          <cell r="E100">
            <v>341316.3</v>
          </cell>
          <cell r="F100">
            <v>2244937.52</v>
          </cell>
          <cell r="G100">
            <v>341316.3</v>
          </cell>
        </row>
        <row r="101">
          <cell r="A101" t="str">
            <v>OTHER_CORP_COMMON Total</v>
          </cell>
          <cell r="C101" t="str">
            <v>ok</v>
          </cell>
          <cell r="D101">
            <v>-179604.21</v>
          </cell>
          <cell r="E101">
            <v>221.87</v>
          </cell>
          <cell r="F101">
            <v>-179604.21</v>
          </cell>
          <cell r="G101">
            <v>221.87</v>
          </cell>
        </row>
        <row r="102">
          <cell r="A102" t="str">
            <v>REAL_EST_COMMON_PROG Total</v>
          </cell>
          <cell r="C102" t="str">
            <v>ok</v>
          </cell>
          <cell r="D102">
            <v>120909.46</v>
          </cell>
          <cell r="E102" t="e">
            <v>#N/A</v>
          </cell>
          <cell r="F102">
            <v>120909.46</v>
          </cell>
          <cell r="G102">
            <v>0</v>
          </cell>
        </row>
        <row r="103">
          <cell r="A103" t="str">
            <v>HONI_CF&amp;S_DIRECT Total</v>
          </cell>
          <cell r="C103" t="str">
            <v>ok</v>
          </cell>
          <cell r="D103">
            <v>149335.53</v>
          </cell>
          <cell r="E103">
            <v>21893.53</v>
          </cell>
          <cell r="F103">
            <v>149335.53</v>
          </cell>
          <cell r="G103">
            <v>21893.53</v>
          </cell>
        </row>
        <row r="104">
          <cell r="A104" t="str">
            <v>HONI_CF&amp;S_COMMON Total</v>
          </cell>
          <cell r="C104" t="str">
            <v>ok</v>
          </cell>
          <cell r="D104">
            <v>2751991.03</v>
          </cell>
          <cell r="E104">
            <v>347964.03</v>
          </cell>
          <cell r="F104">
            <v>2751991.03</v>
          </cell>
          <cell r="G104">
            <v>347964.03</v>
          </cell>
        </row>
        <row r="105">
          <cell r="A105" t="str">
            <v>OGCCIT_DIRECT</v>
          </cell>
          <cell r="C105" t="str">
            <v>ok</v>
          </cell>
          <cell r="D105">
            <v>149335.53</v>
          </cell>
          <cell r="E105">
            <v>21893.53</v>
          </cell>
          <cell r="F105">
            <v>149335.53</v>
          </cell>
          <cell r="G105">
            <v>21893.53</v>
          </cell>
        </row>
        <row r="106">
          <cell r="C106" t="str">
            <v>ok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C107" t="str">
            <v>ok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C108" t="str">
            <v>ok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notes"/>
      <sheetName val="actual%"/>
      <sheetName val="budget-04"/>
      <sheetName val="actual-03&amp;04"/>
      <sheetName val="GWh-03"/>
      <sheetName val="class"/>
      <sheetName val="class var"/>
      <sheetName val="S1"/>
      <sheetName val="S2"/>
      <sheetName val="S3"/>
    </sheetNames>
    <sheetDataSet>
      <sheetData sheetId="0" refreshError="1"/>
      <sheetData sheetId="1" refreshError="1">
        <row r="1">
          <cell r="F1">
            <v>1000000</v>
          </cell>
          <cell r="I1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mmodity"/>
      <sheetName val="Other COP &amp; Revenue"/>
      <sheetName val="Bill 210 &amp; MPMA"/>
      <sheetName val="COP Accrual"/>
      <sheetName val="Invoice Estimate Report"/>
    </sheetNames>
    <sheetDataSet>
      <sheetData sheetId="0" refreshError="1">
        <row r="1">
          <cell r="J1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6"/>
  <sheetViews>
    <sheetView topLeftCell="A2" zoomScale="115" workbookViewId="0">
      <pane ySplit="2" topLeftCell="A4" activePane="bottomLeft" state="frozenSplit"/>
      <selection activeCell="E8" sqref="E8"/>
      <selection pane="bottomLeft" activeCell="E8" sqref="E8"/>
    </sheetView>
  </sheetViews>
  <sheetFormatPr defaultRowHeight="11.25" x14ac:dyDescent="0.2"/>
  <cols>
    <col min="1" max="2" width="1.85546875" style="1" customWidth="1"/>
    <col min="3" max="3" width="24.7109375" style="1" customWidth="1"/>
    <col min="4" max="4" width="0.7109375" style="1" customWidth="1"/>
    <col min="5" max="5" width="8.140625" style="1" customWidth="1"/>
    <col min="6" max="6" width="1.7109375" style="1" customWidth="1"/>
    <col min="7" max="18" width="8.140625" style="1" customWidth="1"/>
    <col min="19" max="19" width="0.7109375" style="1" customWidth="1"/>
    <col min="20" max="16384" width="9.140625" style="1"/>
  </cols>
  <sheetData>
    <row r="2" spans="1:20" x14ac:dyDescent="0.2">
      <c r="E2" s="2">
        <v>2007</v>
      </c>
      <c r="G2" s="269" t="s">
        <v>23</v>
      </c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spans="1:20" x14ac:dyDescent="0.2">
      <c r="B3" s="3" t="s">
        <v>0</v>
      </c>
      <c r="C3" s="3"/>
      <c r="E3" s="4" t="s">
        <v>21</v>
      </c>
      <c r="G3" s="5" t="s">
        <v>1</v>
      </c>
      <c r="H3" s="5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</row>
    <row r="5" spans="1:20" x14ac:dyDescent="0.2">
      <c r="A5" s="6" t="s">
        <v>13</v>
      </c>
      <c r="B5" s="7"/>
      <c r="C5" s="7"/>
      <c r="D5" s="7"/>
      <c r="E5" s="7"/>
      <c r="F5" s="7"/>
      <c r="G5" s="8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20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20" x14ac:dyDescent="0.2">
      <c r="A7" s="7"/>
      <c r="B7" s="7" t="s">
        <v>14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20" x14ac:dyDescent="0.2">
      <c r="A8" s="7"/>
      <c r="B8" s="7"/>
      <c r="C8" s="7" t="s">
        <v>15</v>
      </c>
      <c r="D8" s="7"/>
      <c r="E8" s="9" t="e">
        <f>#REF!</f>
        <v>#REF!</v>
      </c>
      <c r="F8" s="7"/>
      <c r="G8" s="9">
        <v>0.37335499999999999</v>
      </c>
      <c r="H8" s="9">
        <v>0.62344699999999997</v>
      </c>
      <c r="I8" s="9">
        <v>1.120765</v>
      </c>
      <c r="J8" s="9">
        <v>1.249511</v>
      </c>
      <c r="K8" s="9">
        <v>2.5576439999999998</v>
      </c>
      <c r="L8" s="9">
        <f>K8</f>
        <v>2.5576439999999998</v>
      </c>
      <c r="M8" s="9">
        <f t="shared" ref="M8:R8" si="0">L8</f>
        <v>2.5576439999999998</v>
      </c>
      <c r="N8" s="9">
        <f t="shared" si="0"/>
        <v>2.5576439999999998</v>
      </c>
      <c r="O8" s="9">
        <f t="shared" si="0"/>
        <v>2.5576439999999998</v>
      </c>
      <c r="P8" s="9">
        <f t="shared" si="0"/>
        <v>2.5576439999999998</v>
      </c>
      <c r="Q8" s="9">
        <f t="shared" si="0"/>
        <v>2.5576439999999998</v>
      </c>
      <c r="R8" s="9">
        <f t="shared" si="0"/>
        <v>2.5576439999999998</v>
      </c>
      <c r="S8" s="7"/>
      <c r="T8" s="10"/>
    </row>
    <row r="9" spans="1:20" x14ac:dyDescent="0.2">
      <c r="A9" s="7"/>
      <c r="B9" s="7"/>
      <c r="C9" s="7" t="s">
        <v>16</v>
      </c>
      <c r="D9" s="7"/>
      <c r="E9" s="9" t="e">
        <f>#REF!</f>
        <v>#REF!</v>
      </c>
      <c r="F9" s="7"/>
      <c r="G9" s="34">
        <v>6.4805555555555561E-2</v>
      </c>
      <c r="H9" s="34">
        <v>0.12961111111111112</v>
      </c>
      <c r="I9" s="34">
        <v>0.19441666666666668</v>
      </c>
      <c r="J9" s="34">
        <v>0.25922222222222224</v>
      </c>
      <c r="K9" s="34">
        <v>0.3240277777777778</v>
      </c>
      <c r="L9" s="34">
        <v>0.38883333333333336</v>
      </c>
      <c r="M9" s="34">
        <v>0.45363888888888898</v>
      </c>
      <c r="N9" s="34">
        <v>0.51844444444444449</v>
      </c>
      <c r="O9" s="34">
        <v>0.58325000000000005</v>
      </c>
      <c r="P9" s="38">
        <v>0.64837958333333334</v>
      </c>
      <c r="Q9" s="38">
        <v>0.71321754166666662</v>
      </c>
      <c r="R9" s="39">
        <v>0.77805550000000001</v>
      </c>
      <c r="S9" s="7"/>
    </row>
    <row r="10" spans="1:20" x14ac:dyDescent="0.2">
      <c r="A10" s="7"/>
      <c r="B10" s="7"/>
      <c r="C10" s="7" t="s">
        <v>17</v>
      </c>
      <c r="D10" s="7"/>
      <c r="E10" s="9" t="e">
        <f>#REF!</f>
        <v>#REF!</v>
      </c>
      <c r="F10" s="7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8">
        <v>2.7517151018749998E-2</v>
      </c>
      <c r="Q10" s="38">
        <v>3.0268866120624998E-2</v>
      </c>
      <c r="R10" s="39">
        <v>2.6068879912499999E-2</v>
      </c>
      <c r="S10" s="7"/>
    </row>
    <row r="11" spans="1:20" x14ac:dyDescent="0.2">
      <c r="A11" s="7"/>
      <c r="B11" s="7"/>
      <c r="C11" s="7" t="s">
        <v>18</v>
      </c>
      <c r="D11" s="7"/>
      <c r="E11" s="9" t="e">
        <f>#REF!</f>
        <v>#REF!</v>
      </c>
      <c r="F11" s="7"/>
      <c r="G11" s="34">
        <v>3.4353676E-2</v>
      </c>
      <c r="H11" s="34">
        <v>6.8707351999999999E-2</v>
      </c>
      <c r="I11" s="34">
        <v>0.103061028</v>
      </c>
      <c r="J11" s="34">
        <v>0.137414704</v>
      </c>
      <c r="K11" s="34">
        <v>0.17176838</v>
      </c>
      <c r="L11" s="34">
        <v>0.206122056</v>
      </c>
      <c r="M11" s="34">
        <v>0.24047573200000003</v>
      </c>
      <c r="N11" s="34">
        <v>0.274829408</v>
      </c>
      <c r="O11" s="34">
        <v>0.309183084</v>
      </c>
      <c r="P11" s="38">
        <v>0.34352990640249997</v>
      </c>
      <c r="Q11" s="38">
        <v>0.37788289704274997</v>
      </c>
      <c r="R11" s="39">
        <v>0.41223588768299996</v>
      </c>
      <c r="S11" s="7"/>
    </row>
    <row r="12" spans="1:20" x14ac:dyDescent="0.2">
      <c r="A12" s="7"/>
      <c r="B12" s="7"/>
      <c r="C12" s="7" t="s">
        <v>19</v>
      </c>
      <c r="D12" s="7"/>
      <c r="E12" s="9" t="e">
        <f>#REF!</f>
        <v>#REF!</v>
      </c>
      <c r="F12" s="7"/>
      <c r="G12" s="34">
        <v>3.3407453333333323E-2</v>
      </c>
      <c r="H12" s="34">
        <v>6.6814906666666646E-2</v>
      </c>
      <c r="I12" s="34">
        <v>0.10022235999999998</v>
      </c>
      <c r="J12" s="34">
        <v>0.13362981333333329</v>
      </c>
      <c r="K12" s="34">
        <v>0.16703726666666666</v>
      </c>
      <c r="L12" s="34">
        <v>0.20044471999999997</v>
      </c>
      <c r="M12" s="34">
        <v>0.2338521733333333</v>
      </c>
      <c r="N12" s="34">
        <v>0.26725962666666658</v>
      </c>
      <c r="O12" s="34">
        <v>0.30066707999999998</v>
      </c>
      <c r="P12" s="38">
        <v>0.33406786850833337</v>
      </c>
      <c r="Q12" s="38">
        <v>0.36747465535916662</v>
      </c>
      <c r="R12" s="39">
        <v>0.40088144220999999</v>
      </c>
      <c r="S12" s="7"/>
    </row>
    <row r="13" spans="1:20" x14ac:dyDescent="0.2">
      <c r="A13" s="7"/>
      <c r="B13" s="7"/>
      <c r="C13" s="7" t="s">
        <v>20</v>
      </c>
      <c r="D13" s="7"/>
      <c r="E13" s="9" t="e">
        <f>#REF!</f>
        <v>#REF!</v>
      </c>
      <c r="F13" s="7"/>
      <c r="G13" s="34">
        <v>1.1893406528908371E-2</v>
      </c>
      <c r="H13" s="34">
        <v>2.3786813057816741E-2</v>
      </c>
      <c r="I13" s="34">
        <v>3.5680219586725112E-2</v>
      </c>
      <c r="J13" s="34">
        <v>4.7573626115633483E-2</v>
      </c>
      <c r="K13" s="34">
        <v>5.9467032644541853E-2</v>
      </c>
      <c r="L13" s="34">
        <v>7.1360439173450224E-2</v>
      </c>
      <c r="M13" s="34">
        <v>8.3253845702358595E-2</v>
      </c>
      <c r="N13" s="34">
        <v>9.5147252231266966E-2</v>
      </c>
      <c r="O13" s="34">
        <v>0.10704065876017534</v>
      </c>
      <c r="P13" s="38">
        <v>0.11911351347089856</v>
      </c>
      <c r="Q13" s="38">
        <v>0.13102486481798839</v>
      </c>
      <c r="R13" s="39">
        <v>0.14293621616507812</v>
      </c>
      <c r="S13" s="7"/>
    </row>
    <row r="14" spans="1:20" x14ac:dyDescent="0.2">
      <c r="A14" s="7"/>
      <c r="B14" s="7"/>
      <c r="C14" s="7"/>
      <c r="D14" s="12"/>
      <c r="E14" s="13" t="e">
        <f>SUM(E8:E13)</f>
        <v>#REF!</v>
      </c>
      <c r="F14" s="14"/>
      <c r="G14" s="13">
        <f t="shared" ref="G14:R14" si="1">SUM(G8:G13)</f>
        <v>0.51781509141779725</v>
      </c>
      <c r="H14" s="13">
        <f t="shared" si="1"/>
        <v>0.91236718283559448</v>
      </c>
      <c r="I14" s="13">
        <f t="shared" si="1"/>
        <v>1.5541452742533919</v>
      </c>
      <c r="J14" s="13">
        <f t="shared" si="1"/>
        <v>1.8273513656711891</v>
      </c>
      <c r="K14" s="13">
        <f t="shared" si="1"/>
        <v>3.2799444570889862</v>
      </c>
      <c r="L14" s="13">
        <f t="shared" si="1"/>
        <v>3.4244045485067836</v>
      </c>
      <c r="M14" s="13">
        <f t="shared" si="1"/>
        <v>3.5688646399245805</v>
      </c>
      <c r="N14" s="13">
        <f t="shared" si="1"/>
        <v>3.7133247313423778</v>
      </c>
      <c r="O14" s="13">
        <f t="shared" si="1"/>
        <v>3.8577848227601748</v>
      </c>
      <c r="P14" s="13">
        <f t="shared" si="1"/>
        <v>4.0302520227338148</v>
      </c>
      <c r="Q14" s="13">
        <f t="shared" si="1"/>
        <v>4.1775128250071969</v>
      </c>
      <c r="R14" s="13">
        <f t="shared" si="1"/>
        <v>4.3178219259705779</v>
      </c>
      <c r="S14" s="15"/>
    </row>
    <row r="15" spans="1:20" x14ac:dyDescent="0.2">
      <c r="A15" s="7"/>
      <c r="B15" s="7"/>
      <c r="C15" s="7"/>
      <c r="D15" s="7"/>
      <c r="E15" s="9"/>
      <c r="F15" s="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7"/>
    </row>
    <row r="16" spans="1:20" x14ac:dyDescent="0.2">
      <c r="A16" s="7"/>
      <c r="B16" s="7" t="s">
        <v>35</v>
      </c>
      <c r="C16" s="7"/>
      <c r="D16" s="7"/>
      <c r="E16" s="9" t="e">
        <f>-#REF!</f>
        <v>#REF!</v>
      </c>
      <c r="F16" s="7"/>
      <c r="G16" s="9">
        <v>0.31132500000000002</v>
      </c>
      <c r="H16" s="9">
        <v>0.62449500000000002</v>
      </c>
      <c r="I16" s="9">
        <v>0.93787500000000001</v>
      </c>
      <c r="J16" s="9">
        <v>1.251466</v>
      </c>
      <c r="K16" s="9">
        <v>2.3398949999999998</v>
      </c>
      <c r="L16" s="9">
        <f>K16</f>
        <v>2.3398949999999998</v>
      </c>
      <c r="M16" s="9">
        <f t="shared" ref="M16:R16" si="2">L16</f>
        <v>2.3398949999999998</v>
      </c>
      <c r="N16" s="9">
        <f t="shared" si="2"/>
        <v>2.3398949999999998</v>
      </c>
      <c r="O16" s="9">
        <f t="shared" si="2"/>
        <v>2.3398949999999998</v>
      </c>
      <c r="P16" s="9">
        <f t="shared" si="2"/>
        <v>2.3398949999999998</v>
      </c>
      <c r="Q16" s="9">
        <f t="shared" si="2"/>
        <v>2.3398949999999998</v>
      </c>
      <c r="R16" s="9">
        <f t="shared" si="2"/>
        <v>2.3398949999999998</v>
      </c>
      <c r="S16" s="7"/>
    </row>
    <row r="17" spans="1:19" x14ac:dyDescent="0.2">
      <c r="A17" s="7"/>
      <c r="B17" s="7"/>
      <c r="C17" s="7"/>
      <c r="D17" s="7"/>
      <c r="E17" s="9"/>
      <c r="F17" s="7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7"/>
    </row>
    <row r="18" spans="1:19" x14ac:dyDescent="0.2">
      <c r="A18" s="7"/>
      <c r="B18" s="7" t="s">
        <v>22</v>
      </c>
      <c r="C18" s="7"/>
      <c r="D18" s="7"/>
      <c r="E18" s="9" t="e">
        <f>E14-E16</f>
        <v>#REF!</v>
      </c>
      <c r="F18" s="7"/>
      <c r="G18" s="9">
        <f t="shared" ref="G18:R18" si="3">G14-G16</f>
        <v>0.20649009141779723</v>
      </c>
      <c r="H18" s="9">
        <f t="shared" si="3"/>
        <v>0.28787218283559446</v>
      </c>
      <c r="I18" s="9">
        <f t="shared" si="3"/>
        <v>0.61627027425339187</v>
      </c>
      <c r="J18" s="9">
        <f t="shared" si="3"/>
        <v>0.57588536567118909</v>
      </c>
      <c r="K18" s="9">
        <f t="shared" si="3"/>
        <v>0.94004945708898635</v>
      </c>
      <c r="L18" s="9">
        <f t="shared" si="3"/>
        <v>1.0845095485067837</v>
      </c>
      <c r="M18" s="9">
        <f t="shared" si="3"/>
        <v>1.2289696399245806</v>
      </c>
      <c r="N18" s="9">
        <f t="shared" si="3"/>
        <v>1.373429731342378</v>
      </c>
      <c r="O18" s="9">
        <f t="shared" si="3"/>
        <v>1.5178898227601749</v>
      </c>
      <c r="P18" s="9">
        <f t="shared" si="3"/>
        <v>1.6903570227338149</v>
      </c>
      <c r="Q18" s="9">
        <f t="shared" si="3"/>
        <v>1.8376178250071971</v>
      </c>
      <c r="R18" s="9">
        <f t="shared" si="3"/>
        <v>1.9779269259705781</v>
      </c>
      <c r="S18" s="7"/>
    </row>
    <row r="19" spans="1:19" x14ac:dyDescent="0.2">
      <c r="A19" s="6"/>
      <c r="B19" s="7"/>
      <c r="C19" s="7"/>
      <c r="D19" s="7"/>
      <c r="E19" s="9"/>
      <c r="F19" s="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7"/>
    </row>
    <row r="20" spans="1:19" x14ac:dyDescent="0.2">
      <c r="A20" s="6"/>
      <c r="B20" s="7" t="s">
        <v>25</v>
      </c>
      <c r="C20" s="7"/>
      <c r="D20" s="7"/>
      <c r="E20" s="9"/>
      <c r="F20" s="7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7"/>
    </row>
    <row r="21" spans="1:19" x14ac:dyDescent="0.2">
      <c r="A21" s="6"/>
      <c r="B21" s="7"/>
      <c r="C21" s="7" t="s">
        <v>26</v>
      </c>
      <c r="D21" s="7"/>
      <c r="E21" s="9"/>
      <c r="F21" s="7"/>
      <c r="G21" s="9">
        <v>3.6385768008161175</v>
      </c>
      <c r="H21" s="9">
        <f>G21</f>
        <v>3.6385768008161175</v>
      </c>
      <c r="I21" s="9">
        <f t="shared" ref="I21:R21" si="4">H21</f>
        <v>3.6385768008161175</v>
      </c>
      <c r="J21" s="9">
        <f t="shared" si="4"/>
        <v>3.6385768008161175</v>
      </c>
      <c r="K21" s="9">
        <f t="shared" si="4"/>
        <v>3.6385768008161175</v>
      </c>
      <c r="L21" s="9">
        <f t="shared" si="4"/>
        <v>3.6385768008161175</v>
      </c>
      <c r="M21" s="9">
        <f t="shared" si="4"/>
        <v>3.6385768008161175</v>
      </c>
      <c r="N21" s="9">
        <f t="shared" si="4"/>
        <v>3.6385768008161175</v>
      </c>
      <c r="O21" s="9">
        <f t="shared" si="4"/>
        <v>3.6385768008161175</v>
      </c>
      <c r="P21" s="9">
        <f t="shared" si="4"/>
        <v>3.6385768008161175</v>
      </c>
      <c r="Q21" s="9">
        <f t="shared" si="4"/>
        <v>3.6385768008161175</v>
      </c>
      <c r="R21" s="9">
        <f t="shared" si="4"/>
        <v>3.6385768008161175</v>
      </c>
      <c r="S21" s="7"/>
    </row>
    <row r="22" spans="1:19" x14ac:dyDescent="0.2">
      <c r="A22" s="6"/>
      <c r="B22" s="7"/>
      <c r="C22" s="7" t="s">
        <v>27</v>
      </c>
      <c r="D22" s="7"/>
      <c r="E22" s="9"/>
      <c r="F22" s="7"/>
      <c r="G22" s="9">
        <f>G18</f>
        <v>0.20649009141779723</v>
      </c>
      <c r="H22" s="9">
        <f t="shared" ref="H22:R22" si="5">H18</f>
        <v>0.28787218283559446</v>
      </c>
      <c r="I22" s="9">
        <f t="shared" si="5"/>
        <v>0.61627027425339187</v>
      </c>
      <c r="J22" s="9">
        <f t="shared" si="5"/>
        <v>0.57588536567118909</v>
      </c>
      <c r="K22" s="9">
        <f t="shared" si="5"/>
        <v>0.94004945708898635</v>
      </c>
      <c r="L22" s="9">
        <f t="shared" si="5"/>
        <v>1.0845095485067837</v>
      </c>
      <c r="M22" s="9">
        <f t="shared" si="5"/>
        <v>1.2289696399245806</v>
      </c>
      <c r="N22" s="9">
        <f t="shared" si="5"/>
        <v>1.373429731342378</v>
      </c>
      <c r="O22" s="9">
        <f t="shared" si="5"/>
        <v>1.5178898227601749</v>
      </c>
      <c r="P22" s="9">
        <f t="shared" si="5"/>
        <v>1.6903570227338149</v>
      </c>
      <c r="Q22" s="9">
        <f t="shared" si="5"/>
        <v>1.8376178250071971</v>
      </c>
      <c r="R22" s="9">
        <f t="shared" si="5"/>
        <v>1.9779269259705781</v>
      </c>
      <c r="S22" s="7"/>
    </row>
    <row r="23" spans="1:19" x14ac:dyDescent="0.2">
      <c r="A23" s="6"/>
      <c r="B23" s="7"/>
      <c r="C23" s="7" t="s">
        <v>28</v>
      </c>
      <c r="D23" s="7"/>
      <c r="E23" s="9"/>
      <c r="F23" s="7"/>
      <c r="G23" s="9">
        <f t="shared" ref="G23:R23" si="6">F23+(((G21+F22)*G$74)*(G$76/SUM($G$76:$R$76)))</f>
        <v>1.418446830104453E-2</v>
      </c>
      <c r="H23" s="9">
        <f t="shared" si="6"/>
        <v>2.7723317533644605E-2</v>
      </c>
      <c r="I23" s="9">
        <f t="shared" si="6"/>
        <v>4.3030014133200831E-2</v>
      </c>
      <c r="J23" s="9">
        <f t="shared" si="6"/>
        <v>5.908186186572334E-2</v>
      </c>
      <c r="K23" s="9">
        <f t="shared" si="6"/>
        <v>7.551133643201044E-2</v>
      </c>
      <c r="L23" s="9">
        <f t="shared" si="6"/>
        <v>9.2784674396764757E-2</v>
      </c>
      <c r="M23" s="9">
        <f t="shared" si="6"/>
        <v>0.11119694718156355</v>
      </c>
      <c r="N23" s="9">
        <f t="shared" si="6"/>
        <v>0.13017237685424832</v>
      </c>
      <c r="O23" s="9">
        <f t="shared" si="6"/>
        <v>0.14908068642899419</v>
      </c>
      <c r="P23" s="9">
        <f t="shared" si="6"/>
        <v>0.17159113551942287</v>
      </c>
      <c r="Q23" s="9">
        <f t="shared" si="6"/>
        <v>0.1941040559465845</v>
      </c>
      <c r="R23" s="9">
        <f t="shared" si="6"/>
        <v>0.21801027106106907</v>
      </c>
      <c r="S23" s="7"/>
    </row>
    <row r="24" spans="1:19" x14ac:dyDescent="0.2">
      <c r="A24" s="6"/>
      <c r="B24" s="7"/>
      <c r="C24" s="7" t="s">
        <v>29</v>
      </c>
      <c r="D24" s="12"/>
      <c r="E24" s="13"/>
      <c r="F24" s="14"/>
      <c r="G24" s="13">
        <f>SUM(G21:G23)</f>
        <v>3.8592513605349592</v>
      </c>
      <c r="H24" s="13">
        <f t="shared" ref="H24:R24" si="7">SUM(H21:H23)</f>
        <v>3.9541723011853565</v>
      </c>
      <c r="I24" s="13">
        <f t="shared" si="7"/>
        <v>4.2978770892027107</v>
      </c>
      <c r="J24" s="13">
        <f t="shared" si="7"/>
        <v>4.2735440283530304</v>
      </c>
      <c r="K24" s="13">
        <f t="shared" si="7"/>
        <v>4.6541375943371142</v>
      </c>
      <c r="L24" s="13">
        <f t="shared" si="7"/>
        <v>4.8158710237196667</v>
      </c>
      <c r="M24" s="13">
        <f t="shared" si="7"/>
        <v>4.978743387922262</v>
      </c>
      <c r="N24" s="13">
        <f t="shared" si="7"/>
        <v>5.1421789090127437</v>
      </c>
      <c r="O24" s="13">
        <f t="shared" si="7"/>
        <v>5.305547310005287</v>
      </c>
      <c r="P24" s="13">
        <f t="shared" si="7"/>
        <v>5.500524959069355</v>
      </c>
      <c r="Q24" s="13">
        <f t="shared" si="7"/>
        <v>5.670298681769899</v>
      </c>
      <c r="R24" s="13">
        <f t="shared" si="7"/>
        <v>5.8345139978477647</v>
      </c>
      <c r="S24" s="15"/>
    </row>
    <row r="25" spans="1:19" x14ac:dyDescent="0.2">
      <c r="A25" s="6"/>
      <c r="B25" s="7"/>
      <c r="C25" s="7"/>
      <c r="D25" s="7"/>
      <c r="E25" s="9"/>
      <c r="F25" s="7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7"/>
    </row>
    <row r="26" spans="1:19" x14ac:dyDescent="0.2">
      <c r="A26" s="7"/>
      <c r="B26" s="7"/>
      <c r="C26" s="7"/>
      <c r="D26" s="7"/>
      <c r="E26" s="9"/>
      <c r="F26" s="7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7"/>
    </row>
    <row r="27" spans="1:19" x14ac:dyDescent="0.2">
      <c r="A27" s="6" t="s">
        <v>24</v>
      </c>
      <c r="B27" s="7"/>
      <c r="C27" s="7"/>
      <c r="D27" s="7"/>
      <c r="E27" s="7"/>
      <c r="F27" s="7"/>
      <c r="G27" s="8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1:19" x14ac:dyDescent="0.2">
      <c r="A29" s="7"/>
      <c r="B29" s="7" t="s">
        <v>14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</row>
    <row r="30" spans="1:19" x14ac:dyDescent="0.2">
      <c r="A30" s="7"/>
      <c r="B30" s="7"/>
      <c r="C30" s="7" t="s">
        <v>15</v>
      </c>
      <c r="D30" s="7"/>
      <c r="E30" s="9">
        <f>'HONI SM Min Fucnt'!G26</f>
        <v>0</v>
      </c>
      <c r="F30" s="7"/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0.454459</v>
      </c>
      <c r="M30" s="9">
        <v>0.65742299999999998</v>
      </c>
      <c r="N30" s="9">
        <v>1.1210420000000001</v>
      </c>
      <c r="O30" s="9">
        <f>4.170201-O8</f>
        <v>1.6125569999999998</v>
      </c>
      <c r="P30" s="9">
        <f>4.909466-P8</f>
        <v>2.3518220000000003</v>
      </c>
      <c r="Q30" s="9">
        <f>5.399227-Q8</f>
        <v>2.841583</v>
      </c>
      <c r="R30" s="9">
        <f>6.214438-R8</f>
        <v>3.6567940000000005</v>
      </c>
      <c r="S30" s="7"/>
    </row>
    <row r="31" spans="1:19" x14ac:dyDescent="0.2">
      <c r="A31" s="7"/>
      <c r="B31" s="7"/>
      <c r="C31" s="7" t="s">
        <v>16</v>
      </c>
      <c r="D31" s="7"/>
      <c r="E31" s="9">
        <f>'HONI SM Min Fucnt'!G27</f>
        <v>0</v>
      </c>
      <c r="F31" s="7"/>
      <c r="G31" s="34">
        <v>0.21599444444444441</v>
      </c>
      <c r="H31" s="34">
        <v>0.43198888888888881</v>
      </c>
      <c r="I31" s="34">
        <v>0.64798333333333324</v>
      </c>
      <c r="J31" s="34">
        <v>0.86397777777777762</v>
      </c>
      <c r="K31" s="34">
        <v>1.0799722222222221</v>
      </c>
      <c r="L31" s="34">
        <v>1.2959666666666665</v>
      </c>
      <c r="M31" s="34">
        <v>1.5119611111111111</v>
      </c>
      <c r="N31" s="34">
        <v>1.7279555555555552</v>
      </c>
      <c r="O31" s="34">
        <v>1.9439499999999996</v>
      </c>
      <c r="P31" s="38">
        <v>1.3272744166666666</v>
      </c>
      <c r="Q31" s="38">
        <v>1.4600018583333332</v>
      </c>
      <c r="R31" s="39">
        <v>1.2865762999999995</v>
      </c>
      <c r="S31" s="7"/>
    </row>
    <row r="32" spans="1:19" x14ac:dyDescent="0.2">
      <c r="A32" s="7"/>
      <c r="B32" s="7"/>
      <c r="C32" s="7" t="s">
        <v>17</v>
      </c>
      <c r="D32" s="7"/>
      <c r="E32" s="9">
        <f>'HONI SM Min Fucnt'!G28</f>
        <v>0</v>
      </c>
      <c r="F32" s="7"/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8">
        <v>5.6034397081250006E-2</v>
      </c>
      <c r="Q32" s="38">
        <v>6.1637836789374997E-2</v>
      </c>
      <c r="R32" s="39">
        <v>4.3164240412499985E-2</v>
      </c>
      <c r="S32" s="7"/>
    </row>
    <row r="33" spans="1:21" x14ac:dyDescent="0.2">
      <c r="A33" s="7"/>
      <c r="B33" s="7"/>
      <c r="C33" s="7" t="s">
        <v>18</v>
      </c>
      <c r="D33" s="7"/>
      <c r="E33" s="9">
        <f>'HONI SM Min Fucnt'!G20</f>
        <v>0</v>
      </c>
      <c r="F33" s="7"/>
      <c r="G33" s="34">
        <v>0.11382793133333333</v>
      </c>
      <c r="H33" s="34">
        <v>0.22765586266666665</v>
      </c>
      <c r="I33" s="34">
        <v>0.34148379400000001</v>
      </c>
      <c r="J33" s="34">
        <v>0.45531172533333331</v>
      </c>
      <c r="K33" s="34">
        <v>0.56913965666666666</v>
      </c>
      <c r="L33" s="34">
        <v>0.68296758800000001</v>
      </c>
      <c r="M33" s="34">
        <v>0.79679551933333337</v>
      </c>
      <c r="N33" s="34">
        <v>0.91062345066666661</v>
      </c>
      <c r="O33" s="34">
        <v>1.0244513820000001</v>
      </c>
      <c r="P33" s="38">
        <v>0.69954520987750002</v>
      </c>
      <c r="Q33" s="38">
        <v>0.76949973086524992</v>
      </c>
      <c r="R33" s="39">
        <v>0.68257052172299981</v>
      </c>
      <c r="S33" s="7"/>
    </row>
    <row r="34" spans="1:21" x14ac:dyDescent="0.2">
      <c r="A34" s="7"/>
      <c r="B34" s="7"/>
      <c r="C34" s="7" t="s">
        <v>19</v>
      </c>
      <c r="D34" s="7"/>
      <c r="E34" s="9">
        <f>'HONI SM Min Fucnt'!G21</f>
        <v>0</v>
      </c>
      <c r="F34" s="7"/>
      <c r="G34" s="34">
        <v>0.11069270444444446</v>
      </c>
      <c r="H34" s="34">
        <v>0.22138540888888891</v>
      </c>
      <c r="I34" s="34">
        <v>0.33207811333333337</v>
      </c>
      <c r="J34" s="34">
        <v>0.44277081777777783</v>
      </c>
      <c r="K34" s="34">
        <v>0.55346352222222228</v>
      </c>
      <c r="L34" s="34">
        <v>0.66415622666666674</v>
      </c>
      <c r="M34" s="34">
        <v>0.77484893111111119</v>
      </c>
      <c r="N34" s="34">
        <v>0.88554163555555565</v>
      </c>
      <c r="O34" s="34">
        <v>0.99623434000000011</v>
      </c>
      <c r="P34" s="38">
        <v>0.68027724175833326</v>
      </c>
      <c r="Q34" s="38">
        <v>0.74830496593416651</v>
      </c>
      <c r="R34" s="39">
        <v>0.66377009700999978</v>
      </c>
      <c r="S34" s="7"/>
    </row>
    <row r="35" spans="1:21" x14ac:dyDescent="0.2">
      <c r="A35" s="7"/>
      <c r="B35" s="7"/>
      <c r="C35" s="7" t="s">
        <v>20</v>
      </c>
      <c r="D35" s="7"/>
      <c r="E35" s="9">
        <f>'HONI SM Min Fucnt'!G46</f>
        <v>0</v>
      </c>
      <c r="F35" s="7"/>
      <c r="G35" s="34">
        <v>3.8208613304111967E-2</v>
      </c>
      <c r="H35" s="34">
        <v>7.6417226608223934E-2</v>
      </c>
      <c r="I35" s="34">
        <v>0.11462583991233591</v>
      </c>
      <c r="J35" s="34">
        <v>0.15283445321644787</v>
      </c>
      <c r="K35" s="34">
        <v>0.19104306652055986</v>
      </c>
      <c r="L35" s="34">
        <v>0.22925167982467182</v>
      </c>
      <c r="M35" s="34">
        <v>0.26746029312878378</v>
      </c>
      <c r="N35" s="34">
        <v>0.30566890643289574</v>
      </c>
      <c r="O35" s="34">
        <v>0.34387751973700775</v>
      </c>
      <c r="P35" s="38">
        <v>0.23545757517706573</v>
      </c>
      <c r="Q35" s="38">
        <v>0.25900333269477227</v>
      </c>
      <c r="R35" s="39">
        <v>0.23080295335004952</v>
      </c>
      <c r="S35" s="7"/>
    </row>
    <row r="36" spans="1:21" x14ac:dyDescent="0.2">
      <c r="A36" s="7"/>
      <c r="B36" s="7"/>
      <c r="C36" s="7"/>
      <c r="D36" s="12"/>
      <c r="E36" s="13">
        <f>SUM(E30:E35)</f>
        <v>0</v>
      </c>
      <c r="F36" s="14"/>
      <c r="G36" s="13">
        <f t="shared" ref="G36:R36" si="8">SUM(G30:G35)</f>
        <v>0.47872369352633415</v>
      </c>
      <c r="H36" s="13">
        <f t="shared" si="8"/>
        <v>0.9574473870526683</v>
      </c>
      <c r="I36" s="13">
        <f t="shared" si="8"/>
        <v>1.4361710805790024</v>
      </c>
      <c r="J36" s="13">
        <f t="shared" si="8"/>
        <v>1.9148947741053366</v>
      </c>
      <c r="K36" s="13">
        <f t="shared" si="8"/>
        <v>2.3936184676316707</v>
      </c>
      <c r="L36" s="13">
        <f t="shared" si="8"/>
        <v>3.3268011611580048</v>
      </c>
      <c r="M36" s="13">
        <f t="shared" si="8"/>
        <v>4.00848885468434</v>
      </c>
      <c r="N36" s="13">
        <f t="shared" si="8"/>
        <v>4.9508315482106733</v>
      </c>
      <c r="O36" s="13">
        <f t="shared" si="8"/>
        <v>5.9210702417370076</v>
      </c>
      <c r="P36" s="13">
        <f t="shared" si="8"/>
        <v>5.3504108405608157</v>
      </c>
      <c r="Q36" s="13">
        <f t="shared" si="8"/>
        <v>6.1400307246168966</v>
      </c>
      <c r="R36" s="13">
        <f t="shared" si="8"/>
        <v>6.5636781124955483</v>
      </c>
      <c r="S36" s="15"/>
      <c r="U36" s="37"/>
    </row>
    <row r="37" spans="1:21" x14ac:dyDescent="0.2">
      <c r="A37" s="7"/>
      <c r="B37" s="7"/>
      <c r="C37" s="7"/>
      <c r="D37" s="7"/>
      <c r="E37" s="9"/>
      <c r="F37" s="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7"/>
      <c r="U37" s="37"/>
    </row>
    <row r="38" spans="1:21" x14ac:dyDescent="0.2">
      <c r="A38" s="7"/>
      <c r="B38" s="7" t="s">
        <v>35</v>
      </c>
      <c r="C38" s="7"/>
      <c r="D38" s="7"/>
      <c r="E38" s="9">
        <f>-'HONI SM Min Fucnt'!G57</f>
        <v>0</v>
      </c>
      <c r="F38" s="7"/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1.0864020000000001</v>
      </c>
      <c r="M38" s="9">
        <v>2.1728040000000002</v>
      </c>
      <c r="N38" s="9">
        <v>3.2592059999999998</v>
      </c>
      <c r="O38" s="9">
        <f>N38+1.086402</f>
        <v>4.3456080000000004</v>
      </c>
      <c r="P38" s="9">
        <f>O38+1.086402</f>
        <v>5.43201</v>
      </c>
      <c r="Q38" s="9">
        <f>P38+1.086402</f>
        <v>6.5184119999999997</v>
      </c>
      <c r="R38" s="9">
        <f>Q38+1.086402</f>
        <v>7.6048139999999993</v>
      </c>
      <c r="S38" s="7"/>
    </row>
    <row r="39" spans="1:21" x14ac:dyDescent="0.2">
      <c r="A39" s="7"/>
      <c r="B39" s="7"/>
      <c r="C39" s="7"/>
      <c r="D39" s="7"/>
      <c r="E39" s="9"/>
      <c r="F39" s="7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7"/>
    </row>
    <row r="40" spans="1:21" x14ac:dyDescent="0.2">
      <c r="A40" s="7"/>
      <c r="B40" s="7" t="s">
        <v>22</v>
      </c>
      <c r="C40" s="7"/>
      <c r="D40" s="7"/>
      <c r="E40" s="9">
        <f>E36-E38</f>
        <v>0</v>
      </c>
      <c r="F40" s="7"/>
      <c r="G40" s="9">
        <f t="shared" ref="G40:R40" si="9">G36-G38</f>
        <v>0.47872369352633415</v>
      </c>
      <c r="H40" s="9">
        <f t="shared" si="9"/>
        <v>0.9574473870526683</v>
      </c>
      <c r="I40" s="9">
        <f t="shared" si="9"/>
        <v>1.4361710805790024</v>
      </c>
      <c r="J40" s="9">
        <f t="shared" si="9"/>
        <v>1.9148947741053366</v>
      </c>
      <c r="K40" s="9">
        <f t="shared" si="9"/>
        <v>2.3936184676316707</v>
      </c>
      <c r="L40" s="9">
        <f t="shared" si="9"/>
        <v>2.2403991611580047</v>
      </c>
      <c r="M40" s="9">
        <f t="shared" si="9"/>
        <v>1.8356848546843398</v>
      </c>
      <c r="N40" s="9">
        <f t="shared" si="9"/>
        <v>1.6916255482106735</v>
      </c>
      <c r="O40" s="9">
        <f t="shared" si="9"/>
        <v>1.5754622417370072</v>
      </c>
      <c r="P40" s="9">
        <f t="shared" si="9"/>
        <v>-8.1599159439184277E-2</v>
      </c>
      <c r="Q40" s="9">
        <f t="shared" si="9"/>
        <v>-0.37838127538310307</v>
      </c>
      <c r="R40" s="9">
        <f t="shared" si="9"/>
        <v>-1.041135887504451</v>
      </c>
      <c r="S40" s="7"/>
    </row>
    <row r="41" spans="1:21" x14ac:dyDescent="0.2">
      <c r="A41" s="6"/>
      <c r="B41" s="7"/>
      <c r="C41" s="7"/>
      <c r="D41" s="7"/>
      <c r="E41" s="9"/>
      <c r="F41" s="7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7"/>
    </row>
    <row r="42" spans="1:21" x14ac:dyDescent="0.2">
      <c r="A42" s="6"/>
      <c r="B42" s="7" t="s">
        <v>25</v>
      </c>
      <c r="C42" s="7"/>
      <c r="D42" s="7"/>
      <c r="E42" s="9"/>
      <c r="F42" s="7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7"/>
    </row>
    <row r="43" spans="1:21" x14ac:dyDescent="0.2">
      <c r="A43" s="6"/>
      <c r="B43" s="7"/>
      <c r="C43" s="7" t="s">
        <v>26</v>
      </c>
      <c r="D43" s="7"/>
      <c r="E43" s="9"/>
      <c r="F43" s="7"/>
      <c r="G43" s="9">
        <v>2.238421028363494E-2</v>
      </c>
      <c r="H43" s="9">
        <f>G43</f>
        <v>2.238421028363494E-2</v>
      </c>
      <c r="I43" s="9">
        <f t="shared" ref="I43:R43" si="10">H43</f>
        <v>2.238421028363494E-2</v>
      </c>
      <c r="J43" s="9">
        <f t="shared" si="10"/>
        <v>2.238421028363494E-2</v>
      </c>
      <c r="K43" s="9">
        <f t="shared" si="10"/>
        <v>2.238421028363494E-2</v>
      </c>
      <c r="L43" s="9">
        <f t="shared" si="10"/>
        <v>2.238421028363494E-2</v>
      </c>
      <c r="M43" s="9">
        <f t="shared" si="10"/>
        <v>2.238421028363494E-2</v>
      </c>
      <c r="N43" s="9">
        <f t="shared" si="10"/>
        <v>2.238421028363494E-2</v>
      </c>
      <c r="O43" s="9">
        <f t="shared" si="10"/>
        <v>2.238421028363494E-2</v>
      </c>
      <c r="P43" s="9">
        <f t="shared" si="10"/>
        <v>2.238421028363494E-2</v>
      </c>
      <c r="Q43" s="9">
        <f t="shared" si="10"/>
        <v>2.238421028363494E-2</v>
      </c>
      <c r="R43" s="9">
        <f t="shared" si="10"/>
        <v>2.238421028363494E-2</v>
      </c>
      <c r="S43" s="7"/>
    </row>
    <row r="44" spans="1:21" x14ac:dyDescent="0.2">
      <c r="A44" s="6"/>
      <c r="B44" s="7"/>
      <c r="C44" s="7" t="s">
        <v>27</v>
      </c>
      <c r="D44" s="7"/>
      <c r="E44" s="9"/>
      <c r="F44" s="7"/>
      <c r="G44" s="9">
        <f>G40</f>
        <v>0.47872369352633415</v>
      </c>
      <c r="H44" s="9">
        <f t="shared" ref="H44:R44" si="11">H40</f>
        <v>0.9574473870526683</v>
      </c>
      <c r="I44" s="9">
        <f t="shared" si="11"/>
        <v>1.4361710805790024</v>
      </c>
      <c r="J44" s="9">
        <f t="shared" si="11"/>
        <v>1.9148947741053366</v>
      </c>
      <c r="K44" s="9">
        <f t="shared" si="11"/>
        <v>2.3936184676316707</v>
      </c>
      <c r="L44" s="9">
        <f t="shared" si="11"/>
        <v>2.2403991611580047</v>
      </c>
      <c r="M44" s="9">
        <f t="shared" si="11"/>
        <v>1.8356848546843398</v>
      </c>
      <c r="N44" s="9">
        <f t="shared" si="11"/>
        <v>1.6916255482106735</v>
      </c>
      <c r="O44" s="9">
        <f t="shared" si="11"/>
        <v>1.5754622417370072</v>
      </c>
      <c r="P44" s="9">
        <f t="shared" si="11"/>
        <v>-8.1599159439184277E-2</v>
      </c>
      <c r="Q44" s="9">
        <f t="shared" si="11"/>
        <v>-0.37838127538310307</v>
      </c>
      <c r="R44" s="9">
        <f t="shared" si="11"/>
        <v>-1.041135887504451</v>
      </c>
      <c r="S44" s="7"/>
    </row>
    <row r="45" spans="1:21" x14ac:dyDescent="0.2">
      <c r="A45" s="6"/>
      <c r="B45" s="7"/>
      <c r="C45" s="7" t="s">
        <v>28</v>
      </c>
      <c r="D45" s="7"/>
      <c r="E45" s="9"/>
      <c r="F45" s="7"/>
      <c r="G45" s="9">
        <f t="shared" ref="G45:R45" si="12">F45+(((G43+F44)*G$74)*(G$76/SUM($G$76:$R$76)))</f>
        <v>8.7261624144066186E-5</v>
      </c>
      <c r="H45" s="9">
        <f t="shared" si="12"/>
        <v>1.8517106049017987E-3</v>
      </c>
      <c r="I45" s="9">
        <f t="shared" si="12"/>
        <v>5.6714431524355676E-3</v>
      </c>
      <c r="J45" s="9">
        <f t="shared" si="12"/>
        <v>1.1173992838785847E-2</v>
      </c>
      <c r="K45" s="9">
        <f t="shared" si="12"/>
        <v>1.8726196309709321E-2</v>
      </c>
      <c r="L45" s="9">
        <f t="shared" si="12"/>
        <v>2.7840814631598022E-2</v>
      </c>
      <c r="M45" s="9">
        <f t="shared" si="12"/>
        <v>3.6661950136322161E-2</v>
      </c>
      <c r="N45" s="9">
        <f t="shared" si="12"/>
        <v>4.3905365129590465E-2</v>
      </c>
      <c r="O45" s="9">
        <f t="shared" si="12"/>
        <v>5.0371643040403237E-2</v>
      </c>
      <c r="P45" s="9">
        <f t="shared" si="12"/>
        <v>5.7347008894238008E-2</v>
      </c>
      <c r="Q45" s="9">
        <f t="shared" si="12"/>
        <v>5.7096846013147989E-2</v>
      </c>
      <c r="R45" s="9">
        <f t="shared" si="12"/>
        <v>5.5542748140464449E-2</v>
      </c>
      <c r="S45" s="7"/>
    </row>
    <row r="46" spans="1:21" x14ac:dyDescent="0.2">
      <c r="A46" s="6"/>
      <c r="B46" s="7"/>
      <c r="C46" s="7" t="s">
        <v>29</v>
      </c>
      <c r="D46" s="12"/>
      <c r="E46" s="13"/>
      <c r="F46" s="14"/>
      <c r="G46" s="13">
        <f t="shared" ref="G46:R46" si="13">SUM(G43:G45)</f>
        <v>0.50119516543411313</v>
      </c>
      <c r="H46" s="13">
        <f t="shared" si="13"/>
        <v>0.98168330794120495</v>
      </c>
      <c r="I46" s="13">
        <f t="shared" si="13"/>
        <v>1.464226734015073</v>
      </c>
      <c r="J46" s="13">
        <f t="shared" si="13"/>
        <v>1.9484529772277575</v>
      </c>
      <c r="K46" s="13">
        <f t="shared" si="13"/>
        <v>2.4347288742250153</v>
      </c>
      <c r="L46" s="13">
        <f t="shared" si="13"/>
        <v>2.2906241860732379</v>
      </c>
      <c r="M46" s="13">
        <f t="shared" si="13"/>
        <v>1.8947310151042969</v>
      </c>
      <c r="N46" s="13">
        <f t="shared" si="13"/>
        <v>1.7579151236238988</v>
      </c>
      <c r="O46" s="13">
        <f t="shared" si="13"/>
        <v>1.6482180950610454</v>
      </c>
      <c r="P46" s="13">
        <f t="shared" si="13"/>
        <v>-1.8679402613113322E-3</v>
      </c>
      <c r="Q46" s="13">
        <f t="shared" si="13"/>
        <v>-0.29890021908632014</v>
      </c>
      <c r="R46" s="13">
        <f t="shared" si="13"/>
        <v>-0.96320892908035161</v>
      </c>
      <c r="S46" s="15"/>
    </row>
    <row r="49" spans="1:19" x14ac:dyDescent="0.2">
      <c r="A49" s="6" t="s">
        <v>102</v>
      </c>
      <c r="B49" s="7"/>
      <c r="C49" s="7"/>
      <c r="D49" s="7"/>
      <c r="E49" s="7"/>
      <c r="F49" s="7"/>
      <c r="G49" s="8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2">
      <c r="A51" s="7"/>
      <c r="B51" s="7" t="s"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2">
      <c r="A52" s="7"/>
      <c r="B52" s="7"/>
      <c r="C52" s="7" t="s">
        <v>15</v>
      </c>
      <c r="D52" s="7"/>
      <c r="E52" s="9">
        <f>'HONI SM &gt; Min Fucnt'!G26</f>
        <v>0</v>
      </c>
      <c r="F52" s="7"/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7"/>
    </row>
    <row r="53" spans="1:19" x14ac:dyDescent="0.2">
      <c r="A53" s="7"/>
      <c r="B53" s="7"/>
      <c r="C53" s="7" t="s">
        <v>16</v>
      </c>
      <c r="D53" s="7"/>
      <c r="E53" s="9">
        <f>'HONI SM &gt; Min Fucnt'!G27</f>
        <v>0</v>
      </c>
      <c r="F53" s="7"/>
      <c r="G53" s="34">
        <v>7.0199999999999985E-2</v>
      </c>
      <c r="H53" s="34">
        <v>0.14039999999999997</v>
      </c>
      <c r="I53" s="34">
        <v>0.21059999999999998</v>
      </c>
      <c r="J53" s="34">
        <v>0.28079999999999994</v>
      </c>
      <c r="K53" s="34">
        <v>0.35099999999999998</v>
      </c>
      <c r="L53" s="34">
        <v>0.42119999999999996</v>
      </c>
      <c r="M53" s="34">
        <v>0.4914</v>
      </c>
      <c r="N53" s="34">
        <v>0.56159999999999988</v>
      </c>
      <c r="O53" s="34">
        <v>0.63179999999999992</v>
      </c>
      <c r="P53" s="38">
        <v>0.49391349999999995</v>
      </c>
      <c r="Q53" s="38">
        <v>0.54330484999999984</v>
      </c>
      <c r="R53" s="39">
        <v>0.18515920000000033</v>
      </c>
      <c r="S53" s="7"/>
    </row>
    <row r="54" spans="1:19" x14ac:dyDescent="0.2">
      <c r="A54" s="7"/>
      <c r="B54" s="7"/>
      <c r="C54" s="7" t="s">
        <v>17</v>
      </c>
      <c r="D54" s="7"/>
      <c r="E54" s="9">
        <f>'HONI SM &gt; Min Fucnt'!G28</f>
        <v>0</v>
      </c>
      <c r="F54" s="7"/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8">
        <v>2.0350840150000004E-2</v>
      </c>
      <c r="Q54" s="38">
        <v>2.2385924165000001E-2</v>
      </c>
      <c r="R54" s="39">
        <v>5.9907224250000113E-3</v>
      </c>
      <c r="S54" s="7"/>
    </row>
    <row r="55" spans="1:19" x14ac:dyDescent="0.2">
      <c r="A55" s="7"/>
      <c r="B55" s="7"/>
      <c r="C55" s="7" t="s">
        <v>18</v>
      </c>
      <c r="D55" s="7"/>
      <c r="E55" s="9">
        <f>'HONI SM &gt; Min Fucnt'!G20</f>
        <v>0</v>
      </c>
      <c r="F55" s="7"/>
      <c r="G55" s="34">
        <v>3.6507254333333322E-2</v>
      </c>
      <c r="H55" s="34">
        <v>7.3014508666666644E-2</v>
      </c>
      <c r="I55" s="34">
        <v>0.10952176299999998</v>
      </c>
      <c r="J55" s="34">
        <v>0.14602901733333329</v>
      </c>
      <c r="K55" s="34">
        <v>0.18253627166666664</v>
      </c>
      <c r="L55" s="34">
        <v>0.21904352599999996</v>
      </c>
      <c r="M55" s="34">
        <v>0.25555078033333328</v>
      </c>
      <c r="N55" s="34">
        <v>0.29205803466666658</v>
      </c>
      <c r="O55" s="34">
        <v>0.32856528899999993</v>
      </c>
      <c r="P55" s="38">
        <v>0.25406417281999999</v>
      </c>
      <c r="Q55" s="38">
        <v>0.27947059010199998</v>
      </c>
      <c r="R55" s="39">
        <v>9.4733290614000182E-2</v>
      </c>
      <c r="S55" s="7"/>
    </row>
    <row r="56" spans="1:19" x14ac:dyDescent="0.2">
      <c r="A56" s="7"/>
      <c r="B56" s="7"/>
      <c r="C56" s="7" t="s">
        <v>19</v>
      </c>
      <c r="D56" s="7"/>
      <c r="E56" s="9">
        <f>'HONI SM &gt; Min Fucnt'!G21</f>
        <v>0</v>
      </c>
      <c r="F56" s="7"/>
      <c r="G56" s="34">
        <v>3.5501714444444436E-2</v>
      </c>
      <c r="H56" s="34">
        <v>7.1003428888888873E-2</v>
      </c>
      <c r="I56" s="34">
        <v>0.10650514333333332</v>
      </c>
      <c r="J56" s="34">
        <v>0.14200685777777775</v>
      </c>
      <c r="K56" s="34">
        <v>0.17750857222222219</v>
      </c>
      <c r="L56" s="34">
        <v>0.21301028666666663</v>
      </c>
      <c r="M56" s="34">
        <v>0.24851200111111107</v>
      </c>
      <c r="N56" s="34">
        <v>0.28401371555555549</v>
      </c>
      <c r="O56" s="34">
        <v>0.31951542999999993</v>
      </c>
      <c r="P56" s="38">
        <v>0.2470663400666667</v>
      </c>
      <c r="Q56" s="38">
        <v>0.27177297407333334</v>
      </c>
      <c r="R56" s="39">
        <v>9.212399818000018E-2</v>
      </c>
      <c r="S56" s="7"/>
    </row>
    <row r="57" spans="1:19" x14ac:dyDescent="0.2">
      <c r="A57" s="7"/>
      <c r="B57" s="7"/>
      <c r="C57" s="7" t="s">
        <v>20</v>
      </c>
      <c r="D57" s="7"/>
      <c r="E57" s="9">
        <f>'HONI SM &gt; Min Fucnt'!G46</f>
        <v>0</v>
      </c>
      <c r="F57" s="7"/>
      <c r="G57" s="34">
        <v>1.222959858693384E-2</v>
      </c>
      <c r="H57" s="34">
        <v>2.4459197173867679E-2</v>
      </c>
      <c r="I57" s="34">
        <v>3.6688795760801522E-2</v>
      </c>
      <c r="J57" s="34">
        <v>4.8918394347735358E-2</v>
      </c>
      <c r="K57" s="34">
        <v>6.1147992934669208E-2</v>
      </c>
      <c r="L57" s="34">
        <v>7.3377591521603044E-2</v>
      </c>
      <c r="M57" s="34">
        <v>8.5607190108536887E-2</v>
      </c>
      <c r="N57" s="34">
        <v>9.7836788695470717E-2</v>
      </c>
      <c r="O57" s="34">
        <v>0.11006638728240456</v>
      </c>
      <c r="P57" s="38">
        <v>8.4956170056481012E-2</v>
      </c>
      <c r="Q57" s="38">
        <v>9.3451787062129102E-2</v>
      </c>
      <c r="R57" s="39">
        <v>3.2346510680363233E-2</v>
      </c>
      <c r="S57" s="7"/>
    </row>
    <row r="58" spans="1:19" x14ac:dyDescent="0.2">
      <c r="A58" s="7"/>
      <c r="B58" s="7"/>
      <c r="C58" s="7"/>
      <c r="D58" s="12"/>
      <c r="E58" s="13">
        <f>SUM(E52:E57)</f>
        <v>0</v>
      </c>
      <c r="F58" s="14"/>
      <c r="G58" s="13">
        <f t="shared" ref="G58:R58" si="14">SUM(G52:G57)</f>
        <v>0.15443856736471159</v>
      </c>
      <c r="H58" s="13">
        <f t="shared" si="14"/>
        <v>0.30887713472942319</v>
      </c>
      <c r="I58" s="13">
        <f t="shared" si="14"/>
        <v>0.46331570209413481</v>
      </c>
      <c r="J58" s="13">
        <f t="shared" si="14"/>
        <v>0.61775426945884637</v>
      </c>
      <c r="K58" s="13">
        <f t="shared" si="14"/>
        <v>0.77219283682355799</v>
      </c>
      <c r="L58" s="13">
        <f t="shared" si="14"/>
        <v>0.92663140418826961</v>
      </c>
      <c r="M58" s="13">
        <f t="shared" si="14"/>
        <v>1.0810699715529812</v>
      </c>
      <c r="N58" s="13">
        <f t="shared" si="14"/>
        <v>1.2355085389176927</v>
      </c>
      <c r="O58" s="13">
        <f t="shared" si="14"/>
        <v>1.3899471062824045</v>
      </c>
      <c r="P58" s="13">
        <f t="shared" si="14"/>
        <v>1.1003510230931475</v>
      </c>
      <c r="Q58" s="13">
        <f t="shared" si="14"/>
        <v>1.2103861254024624</v>
      </c>
      <c r="R58" s="13">
        <f t="shared" si="14"/>
        <v>0.41035372189936392</v>
      </c>
      <c r="S58" s="15"/>
    </row>
    <row r="59" spans="1:19" x14ac:dyDescent="0.2">
      <c r="A59" s="7"/>
      <c r="B59" s="7"/>
      <c r="C59" s="7"/>
      <c r="D59" s="7"/>
      <c r="E59" s="9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7"/>
    </row>
    <row r="60" spans="1:19" x14ac:dyDescent="0.2">
      <c r="A60" s="7"/>
      <c r="B60" s="7" t="s">
        <v>35</v>
      </c>
      <c r="C60" s="7"/>
      <c r="D60" s="7"/>
      <c r="E60" s="9">
        <f>-'HONI SM &gt; Min Fucnt'!G57</f>
        <v>0</v>
      </c>
      <c r="F60" s="7"/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7"/>
    </row>
    <row r="61" spans="1:19" x14ac:dyDescent="0.2">
      <c r="A61" s="7"/>
      <c r="B61" s="7"/>
      <c r="C61" s="7"/>
      <c r="D61" s="7"/>
      <c r="E61" s="9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7"/>
    </row>
    <row r="62" spans="1:19" x14ac:dyDescent="0.2">
      <c r="A62" s="7"/>
      <c r="B62" s="7" t="s">
        <v>22</v>
      </c>
      <c r="C62" s="7"/>
      <c r="D62" s="7"/>
      <c r="E62" s="9">
        <f>E58-E60</f>
        <v>0</v>
      </c>
      <c r="F62" s="7"/>
      <c r="G62" s="9">
        <f t="shared" ref="G62:R62" si="15">G58-G60</f>
        <v>0.15443856736471159</v>
      </c>
      <c r="H62" s="9">
        <f t="shared" si="15"/>
        <v>0.30887713472942319</v>
      </c>
      <c r="I62" s="9">
        <f t="shared" si="15"/>
        <v>0.46331570209413481</v>
      </c>
      <c r="J62" s="9">
        <f t="shared" si="15"/>
        <v>0.61775426945884637</v>
      </c>
      <c r="K62" s="9">
        <f t="shared" si="15"/>
        <v>0.77219283682355799</v>
      </c>
      <c r="L62" s="9">
        <f t="shared" si="15"/>
        <v>0.92663140418826961</v>
      </c>
      <c r="M62" s="9">
        <f t="shared" si="15"/>
        <v>1.0810699715529812</v>
      </c>
      <c r="N62" s="9">
        <f t="shared" si="15"/>
        <v>1.2355085389176927</v>
      </c>
      <c r="O62" s="9">
        <f t="shared" si="15"/>
        <v>1.3899471062824045</v>
      </c>
      <c r="P62" s="9">
        <f t="shared" si="15"/>
        <v>1.1003510230931475</v>
      </c>
      <c r="Q62" s="9">
        <f t="shared" si="15"/>
        <v>1.2103861254024624</v>
      </c>
      <c r="R62" s="9">
        <f t="shared" si="15"/>
        <v>0.41035372189936392</v>
      </c>
      <c r="S62" s="7"/>
    </row>
    <row r="63" spans="1:19" x14ac:dyDescent="0.2">
      <c r="A63" s="6"/>
      <c r="B63" s="7"/>
      <c r="C63" s="7"/>
      <c r="D63" s="7"/>
      <c r="E63" s="9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7"/>
    </row>
    <row r="64" spans="1:19" x14ac:dyDescent="0.2">
      <c r="A64" s="6"/>
      <c r="B64" s="7" t="s">
        <v>25</v>
      </c>
      <c r="C64" s="7"/>
      <c r="D64" s="7"/>
      <c r="E64" s="9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7"/>
    </row>
    <row r="65" spans="1:19" x14ac:dyDescent="0.2">
      <c r="A65" s="6"/>
      <c r="B65" s="7"/>
      <c r="C65" s="7" t="s">
        <v>26</v>
      </c>
      <c r="D65" s="7"/>
      <c r="E65" s="9"/>
      <c r="F65" s="7"/>
      <c r="G65" s="9">
        <v>0.63971254152256252</v>
      </c>
      <c r="H65" s="9">
        <f>G65</f>
        <v>0.63971254152256252</v>
      </c>
      <c r="I65" s="9">
        <f t="shared" ref="I65:R65" si="16">H65</f>
        <v>0.63971254152256252</v>
      </c>
      <c r="J65" s="9">
        <f t="shared" si="16"/>
        <v>0.63971254152256252</v>
      </c>
      <c r="K65" s="9">
        <f t="shared" si="16"/>
        <v>0.63971254152256252</v>
      </c>
      <c r="L65" s="9">
        <f t="shared" si="16"/>
        <v>0.63971254152256252</v>
      </c>
      <c r="M65" s="9">
        <f t="shared" si="16"/>
        <v>0.63971254152256252</v>
      </c>
      <c r="N65" s="9">
        <f t="shared" si="16"/>
        <v>0.63971254152256252</v>
      </c>
      <c r="O65" s="9">
        <f t="shared" si="16"/>
        <v>0.63971254152256252</v>
      </c>
      <c r="P65" s="9">
        <f t="shared" si="16"/>
        <v>0.63971254152256252</v>
      </c>
      <c r="Q65" s="9">
        <f t="shared" si="16"/>
        <v>0.63971254152256252</v>
      </c>
      <c r="R65" s="9">
        <f t="shared" si="16"/>
        <v>0.63971254152256252</v>
      </c>
      <c r="S65" s="7"/>
    </row>
    <row r="66" spans="1:19" x14ac:dyDescent="0.2">
      <c r="A66" s="6"/>
      <c r="B66" s="7"/>
      <c r="C66" s="7" t="s">
        <v>27</v>
      </c>
      <c r="D66" s="7"/>
      <c r="E66" s="9"/>
      <c r="F66" s="7"/>
      <c r="G66" s="9">
        <f>G62</f>
        <v>0.15443856736471159</v>
      </c>
      <c r="H66" s="9">
        <f t="shared" ref="H66:R66" si="17">H62</f>
        <v>0.30887713472942319</v>
      </c>
      <c r="I66" s="9">
        <f t="shared" si="17"/>
        <v>0.46331570209413481</v>
      </c>
      <c r="J66" s="9">
        <f t="shared" si="17"/>
        <v>0.61775426945884637</v>
      </c>
      <c r="K66" s="9">
        <f t="shared" si="17"/>
        <v>0.77219283682355799</v>
      </c>
      <c r="L66" s="9">
        <f t="shared" si="17"/>
        <v>0.92663140418826961</v>
      </c>
      <c r="M66" s="9">
        <f t="shared" si="17"/>
        <v>1.0810699715529812</v>
      </c>
      <c r="N66" s="9">
        <f t="shared" si="17"/>
        <v>1.2355085389176927</v>
      </c>
      <c r="O66" s="9">
        <f t="shared" si="17"/>
        <v>1.3899471062824045</v>
      </c>
      <c r="P66" s="9">
        <f t="shared" si="17"/>
        <v>1.1003510230931475</v>
      </c>
      <c r="Q66" s="9">
        <f t="shared" si="17"/>
        <v>1.2103861254024624</v>
      </c>
      <c r="R66" s="9">
        <f t="shared" si="17"/>
        <v>0.41035372189936392</v>
      </c>
      <c r="S66" s="7"/>
    </row>
    <row r="67" spans="1:19" x14ac:dyDescent="0.2">
      <c r="A67" s="6"/>
      <c r="B67" s="7"/>
      <c r="C67" s="7" t="s">
        <v>28</v>
      </c>
      <c r="D67" s="7"/>
      <c r="E67" s="9"/>
      <c r="F67" s="7"/>
      <c r="G67" s="9">
        <f t="shared" ref="G67:R67" si="18">F67+(((G65+F66)*G$74)*(G$76/SUM($G$76:$R$76)))</f>
        <v>2.4938273296779569E-3</v>
      </c>
      <c r="H67" s="9">
        <f t="shared" si="18"/>
        <v>5.2901095355462439E-3</v>
      </c>
      <c r="I67" s="9">
        <f t="shared" si="18"/>
        <v>8.9880499474337787E-3</v>
      </c>
      <c r="J67" s="9">
        <f t="shared" si="18"/>
        <v>1.3149337321297319E-2</v>
      </c>
      <c r="K67" s="9">
        <f t="shared" si="18"/>
        <v>1.8051390815394433E-2</v>
      </c>
      <c r="L67" s="9">
        <f t="shared" si="18"/>
        <v>2.3377948913976921E-2</v>
      </c>
      <c r="M67" s="9">
        <f t="shared" si="18"/>
        <v>2.9484115490283614E-2</v>
      </c>
      <c r="N67" s="9">
        <f t="shared" si="18"/>
        <v>3.61923386076951E-2</v>
      </c>
      <c r="O67" s="9">
        <f t="shared" si="18"/>
        <v>4.3266802793356006E-2</v>
      </c>
      <c r="P67" s="9">
        <f t="shared" si="18"/>
        <v>5.2127240280513361E-2</v>
      </c>
      <c r="Q67" s="9">
        <f t="shared" si="18"/>
        <v>5.9478412928835073E-2</v>
      </c>
      <c r="R67" s="9">
        <f t="shared" si="18"/>
        <v>6.7554980643570239E-2</v>
      </c>
      <c r="S67" s="7"/>
    </row>
    <row r="68" spans="1:19" x14ac:dyDescent="0.2">
      <c r="A68" s="6"/>
      <c r="B68" s="7"/>
      <c r="C68" s="7" t="s">
        <v>29</v>
      </c>
      <c r="D68" s="12"/>
      <c r="E68" s="13"/>
      <c r="F68" s="14"/>
      <c r="G68" s="13">
        <f t="shared" ref="G68:R68" si="19">SUM(G65:G67)</f>
        <v>0.79664493621695209</v>
      </c>
      <c r="H68" s="13">
        <f t="shared" si="19"/>
        <v>0.95387978578753185</v>
      </c>
      <c r="I68" s="13">
        <f t="shared" si="19"/>
        <v>1.1120162935641311</v>
      </c>
      <c r="J68" s="13">
        <f t="shared" si="19"/>
        <v>1.2706161483027063</v>
      </c>
      <c r="K68" s="13">
        <f t="shared" si="19"/>
        <v>1.4299567691615152</v>
      </c>
      <c r="L68" s="13">
        <f t="shared" si="19"/>
        <v>1.5897218946248091</v>
      </c>
      <c r="M68" s="13">
        <f t="shared" si="19"/>
        <v>1.7502666285658273</v>
      </c>
      <c r="N68" s="13">
        <f t="shared" si="19"/>
        <v>1.9114134190479501</v>
      </c>
      <c r="O68" s="13">
        <f t="shared" si="19"/>
        <v>2.0729264505983229</v>
      </c>
      <c r="P68" s="13">
        <f t="shared" si="19"/>
        <v>1.7921908048962232</v>
      </c>
      <c r="Q68" s="13">
        <f t="shared" si="19"/>
        <v>1.90957707985386</v>
      </c>
      <c r="R68" s="13">
        <f t="shared" si="19"/>
        <v>1.1176212440654967</v>
      </c>
      <c r="S68" s="15"/>
    </row>
    <row r="72" spans="1:19" x14ac:dyDescent="0.2">
      <c r="A72" s="16" t="s">
        <v>31</v>
      </c>
    </row>
    <row r="73" spans="1:19" x14ac:dyDescent="0.2">
      <c r="A73" s="16"/>
    </row>
    <row r="74" spans="1:19" x14ac:dyDescent="0.2">
      <c r="A74" s="16"/>
      <c r="B74" s="1" t="s">
        <v>30</v>
      </c>
      <c r="G74" s="17">
        <v>4.5900000000000003E-2</v>
      </c>
      <c r="H74" s="17">
        <v>4.5900000000000003E-2</v>
      </c>
      <c r="I74" s="17">
        <v>4.5900000000000003E-2</v>
      </c>
      <c r="J74" s="17">
        <v>4.5900000000000003E-2</v>
      </c>
      <c r="K74" s="17">
        <v>4.5900000000000003E-2</v>
      </c>
      <c r="L74" s="17">
        <v>4.5900000000000003E-2</v>
      </c>
      <c r="M74" s="17">
        <v>4.5900000000000003E-2</v>
      </c>
      <c r="N74" s="17">
        <v>4.5900000000000003E-2</v>
      </c>
      <c r="O74" s="17">
        <v>4.5900000000000003E-2</v>
      </c>
      <c r="P74" s="17">
        <v>5.1400000000000001E-2</v>
      </c>
      <c r="Q74" s="17">
        <v>5.1400000000000001E-2</v>
      </c>
      <c r="R74" s="17">
        <v>5.1400000000000001E-2</v>
      </c>
    </row>
    <row r="75" spans="1:19" x14ac:dyDescent="0.2"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9" x14ac:dyDescent="0.2">
      <c r="B76" s="1" t="s">
        <v>32</v>
      </c>
      <c r="G76" s="11">
        <v>31</v>
      </c>
      <c r="H76" s="11">
        <v>28</v>
      </c>
      <c r="I76" s="11">
        <v>31</v>
      </c>
      <c r="J76" s="11">
        <v>30</v>
      </c>
      <c r="K76" s="11">
        <v>31</v>
      </c>
      <c r="L76" s="11">
        <v>30</v>
      </c>
      <c r="M76" s="11">
        <v>31</v>
      </c>
      <c r="N76" s="11">
        <v>31</v>
      </c>
      <c r="O76" s="11">
        <v>30</v>
      </c>
      <c r="P76" s="11">
        <v>31</v>
      </c>
      <c r="Q76" s="11">
        <v>30</v>
      </c>
      <c r="R76" s="11">
        <v>31</v>
      </c>
    </row>
    <row r="78" spans="1:19" x14ac:dyDescent="0.2">
      <c r="A78" s="18"/>
      <c r="B78" s="18"/>
      <c r="C78" s="18"/>
    </row>
    <row r="80" spans="1:19" x14ac:dyDescent="0.2">
      <c r="A80" s="1" t="s">
        <v>33</v>
      </c>
    </row>
    <row r="81" spans="2:2" x14ac:dyDescent="0.2">
      <c r="B81" s="1" t="s">
        <v>104</v>
      </c>
    </row>
    <row r="82" spans="2:2" x14ac:dyDescent="0.2">
      <c r="B82" s="1" t="s">
        <v>105</v>
      </c>
    </row>
    <row r="83" spans="2:2" x14ac:dyDescent="0.2">
      <c r="B83" s="1" t="s">
        <v>99</v>
      </c>
    </row>
    <row r="84" spans="2:2" x14ac:dyDescent="0.2">
      <c r="B84" s="1" t="s">
        <v>34</v>
      </c>
    </row>
    <row r="85" spans="2:2" x14ac:dyDescent="0.2">
      <c r="B85" s="1" t="s">
        <v>100</v>
      </c>
    </row>
    <row r="86" spans="2:2" x14ac:dyDescent="0.2">
      <c r="B86" s="1" t="s">
        <v>101</v>
      </c>
    </row>
  </sheetData>
  <mergeCells count="1">
    <mergeCell ref="G2:R2"/>
  </mergeCells>
  <phoneticPr fontId="0" type="noConversion"/>
  <printOptions horizontalCentered="1"/>
  <pageMargins left="0.5" right="0.5" top="0.75" bottom="0.75" header="0.5" footer="0.3"/>
  <pageSetup scale="90" orientation="landscape" r:id="rId1"/>
  <headerFooter alignWithMargins="0">
    <oddHeader>&amp;C&amp;"Arial,Bold"Smart Meter Accrued Revenue - 2007</oddHeader>
    <oddFooter>&amp;L&amp;8&amp;F - &amp;A&amp;R&amp;8&amp;D</oddFooter>
  </headerFooter>
  <rowBreaks count="1" manualBreakCount="1">
    <brk id="4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4"/>
  <sheetViews>
    <sheetView topLeftCell="A2" zoomScale="115" workbookViewId="0">
      <pane ySplit="2" topLeftCell="A4" activePane="bottomLeft" state="frozenSplit"/>
      <selection activeCell="E8" sqref="E8"/>
      <selection pane="bottomLeft" activeCell="E8" sqref="E8"/>
    </sheetView>
  </sheetViews>
  <sheetFormatPr defaultRowHeight="11.25" x14ac:dyDescent="0.2"/>
  <cols>
    <col min="1" max="2" width="1.85546875" style="1" customWidth="1"/>
    <col min="3" max="3" width="24.7109375" style="1" customWidth="1"/>
    <col min="4" max="4" width="0.7109375" style="1" customWidth="1"/>
    <col min="5" max="5" width="8.140625" style="1" customWidth="1"/>
    <col min="6" max="6" width="1.7109375" style="1" customWidth="1"/>
    <col min="7" max="18" width="8.140625" style="1" customWidth="1"/>
    <col min="19" max="19" width="0.7109375" style="1" customWidth="1"/>
    <col min="20" max="20" width="9.140625" style="1"/>
    <col min="21" max="21" width="9.85546875" style="42" bestFit="1" customWidth="1"/>
    <col min="22" max="16384" width="9.140625" style="1"/>
  </cols>
  <sheetData>
    <row r="2" spans="1:20" x14ac:dyDescent="0.2">
      <c r="E2" s="2">
        <v>2008</v>
      </c>
      <c r="G2" s="269" t="s">
        <v>103</v>
      </c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spans="1:20" x14ac:dyDescent="0.2">
      <c r="B3" s="3" t="s">
        <v>0</v>
      </c>
      <c r="C3" s="3"/>
      <c r="E3" s="4" t="s">
        <v>21</v>
      </c>
      <c r="G3" s="5" t="s">
        <v>1</v>
      </c>
      <c r="H3" s="5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</row>
    <row r="5" spans="1:20" x14ac:dyDescent="0.2">
      <c r="A5" s="6" t="s">
        <v>13</v>
      </c>
      <c r="B5" s="7"/>
      <c r="C5" s="7"/>
      <c r="D5" s="7"/>
      <c r="E5" s="7"/>
      <c r="F5" s="7"/>
      <c r="G5" s="8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20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20" x14ac:dyDescent="0.2">
      <c r="A7" s="7"/>
      <c r="B7" s="7" t="s">
        <v>14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20" x14ac:dyDescent="0.2">
      <c r="A8" s="7"/>
      <c r="B8" s="7"/>
      <c r="C8" s="7" t="s">
        <v>15</v>
      </c>
      <c r="D8" s="7"/>
      <c r="E8" s="9" t="e">
        <f>#REF!*12/#REF!</f>
        <v>#REF!</v>
      </c>
      <c r="F8" s="7"/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7"/>
      <c r="T8" s="10"/>
    </row>
    <row r="9" spans="1:20" x14ac:dyDescent="0.2">
      <c r="A9" s="7"/>
      <c r="B9" s="7"/>
      <c r="C9" s="7" t="s">
        <v>16</v>
      </c>
      <c r="D9" s="7"/>
      <c r="E9" s="9" t="e">
        <f>#REF!*12/#REF!</f>
        <v>#REF!</v>
      </c>
      <c r="F9" s="7"/>
      <c r="G9" s="9" t="e">
        <f t="shared" ref="G9:R13" si="0">$E9*((COLUMN(G:G)-COLUMN($G:$G)+1)/12)</f>
        <v>#REF!</v>
      </c>
      <c r="H9" s="9" t="e">
        <f t="shared" si="0"/>
        <v>#REF!</v>
      </c>
      <c r="I9" s="9" t="e">
        <f t="shared" si="0"/>
        <v>#REF!</v>
      </c>
      <c r="J9" s="9" t="e">
        <f t="shared" si="0"/>
        <v>#REF!</v>
      </c>
      <c r="K9" s="9" t="e">
        <f t="shared" si="0"/>
        <v>#REF!</v>
      </c>
      <c r="L9" s="9" t="e">
        <f t="shared" si="0"/>
        <v>#REF!</v>
      </c>
      <c r="M9" s="9" t="e">
        <f t="shared" si="0"/>
        <v>#REF!</v>
      </c>
      <c r="N9" s="9" t="e">
        <f t="shared" si="0"/>
        <v>#REF!</v>
      </c>
      <c r="O9" s="9" t="e">
        <f t="shared" si="0"/>
        <v>#REF!</v>
      </c>
      <c r="P9" s="9" t="e">
        <f t="shared" si="0"/>
        <v>#REF!</v>
      </c>
      <c r="Q9" s="9" t="e">
        <f t="shared" si="0"/>
        <v>#REF!</v>
      </c>
      <c r="R9" s="9" t="e">
        <f t="shared" si="0"/>
        <v>#REF!</v>
      </c>
      <c r="S9" s="7"/>
    </row>
    <row r="10" spans="1:20" x14ac:dyDescent="0.2">
      <c r="A10" s="7"/>
      <c r="B10" s="7"/>
      <c r="C10" s="7" t="s">
        <v>17</v>
      </c>
      <c r="D10" s="7"/>
      <c r="E10" s="9" t="e">
        <f>#REF!*12/#REF!</f>
        <v>#REF!</v>
      </c>
      <c r="F10" s="7"/>
      <c r="G10" s="9" t="e">
        <f t="shared" si="0"/>
        <v>#REF!</v>
      </c>
      <c r="H10" s="9" t="e">
        <f t="shared" si="0"/>
        <v>#REF!</v>
      </c>
      <c r="I10" s="9" t="e">
        <f t="shared" si="0"/>
        <v>#REF!</v>
      </c>
      <c r="J10" s="9" t="e">
        <f t="shared" si="0"/>
        <v>#REF!</v>
      </c>
      <c r="K10" s="9" t="e">
        <f t="shared" si="0"/>
        <v>#REF!</v>
      </c>
      <c r="L10" s="9" t="e">
        <f t="shared" si="0"/>
        <v>#REF!</v>
      </c>
      <c r="M10" s="9" t="e">
        <f t="shared" si="0"/>
        <v>#REF!</v>
      </c>
      <c r="N10" s="9" t="e">
        <f t="shared" si="0"/>
        <v>#REF!</v>
      </c>
      <c r="O10" s="9" t="e">
        <f t="shared" si="0"/>
        <v>#REF!</v>
      </c>
      <c r="P10" s="9" t="e">
        <f t="shared" si="0"/>
        <v>#REF!</v>
      </c>
      <c r="Q10" s="9" t="e">
        <f t="shared" si="0"/>
        <v>#REF!</v>
      </c>
      <c r="R10" s="9" t="e">
        <f t="shared" si="0"/>
        <v>#REF!</v>
      </c>
      <c r="S10" s="7"/>
    </row>
    <row r="11" spans="1:20" x14ac:dyDescent="0.2">
      <c r="A11" s="7"/>
      <c r="B11" s="7"/>
      <c r="C11" s="7" t="s">
        <v>18</v>
      </c>
      <c r="D11" s="7"/>
      <c r="E11" s="9" t="e">
        <f>#REF!*12/#REF!</f>
        <v>#REF!</v>
      </c>
      <c r="F11" s="7"/>
      <c r="G11" s="9" t="e">
        <f t="shared" si="0"/>
        <v>#REF!</v>
      </c>
      <c r="H11" s="9" t="e">
        <f t="shared" si="0"/>
        <v>#REF!</v>
      </c>
      <c r="I11" s="9" t="e">
        <f t="shared" si="0"/>
        <v>#REF!</v>
      </c>
      <c r="J11" s="9" t="e">
        <f t="shared" si="0"/>
        <v>#REF!</v>
      </c>
      <c r="K11" s="9" t="e">
        <f t="shared" si="0"/>
        <v>#REF!</v>
      </c>
      <c r="L11" s="9" t="e">
        <f t="shared" si="0"/>
        <v>#REF!</v>
      </c>
      <c r="M11" s="9" t="e">
        <f t="shared" si="0"/>
        <v>#REF!</v>
      </c>
      <c r="N11" s="9" t="e">
        <f t="shared" si="0"/>
        <v>#REF!</v>
      </c>
      <c r="O11" s="9" t="e">
        <f t="shared" si="0"/>
        <v>#REF!</v>
      </c>
      <c r="P11" s="9" t="e">
        <f t="shared" si="0"/>
        <v>#REF!</v>
      </c>
      <c r="Q11" s="9" t="e">
        <f t="shared" si="0"/>
        <v>#REF!</v>
      </c>
      <c r="R11" s="9" t="e">
        <f t="shared" si="0"/>
        <v>#REF!</v>
      </c>
      <c r="S11" s="7"/>
    </row>
    <row r="12" spans="1:20" x14ac:dyDescent="0.2">
      <c r="A12" s="7"/>
      <c r="B12" s="7"/>
      <c r="C12" s="7" t="s">
        <v>19</v>
      </c>
      <c r="D12" s="7"/>
      <c r="E12" s="9" t="e">
        <f>#REF!*12/#REF!</f>
        <v>#REF!</v>
      </c>
      <c r="F12" s="7"/>
      <c r="G12" s="9" t="e">
        <f t="shared" si="0"/>
        <v>#REF!</v>
      </c>
      <c r="H12" s="9" t="e">
        <f t="shared" si="0"/>
        <v>#REF!</v>
      </c>
      <c r="I12" s="9" t="e">
        <f t="shared" si="0"/>
        <v>#REF!</v>
      </c>
      <c r="J12" s="9" t="e">
        <f t="shared" si="0"/>
        <v>#REF!</v>
      </c>
      <c r="K12" s="9" t="e">
        <f t="shared" si="0"/>
        <v>#REF!</v>
      </c>
      <c r="L12" s="9" t="e">
        <f t="shared" si="0"/>
        <v>#REF!</v>
      </c>
      <c r="M12" s="9" t="e">
        <f t="shared" si="0"/>
        <v>#REF!</v>
      </c>
      <c r="N12" s="9" t="e">
        <f t="shared" si="0"/>
        <v>#REF!</v>
      </c>
      <c r="O12" s="9" t="e">
        <f t="shared" si="0"/>
        <v>#REF!</v>
      </c>
      <c r="P12" s="9" t="e">
        <f t="shared" si="0"/>
        <v>#REF!</v>
      </c>
      <c r="Q12" s="9" t="e">
        <f t="shared" si="0"/>
        <v>#REF!</v>
      </c>
      <c r="R12" s="9" t="e">
        <f t="shared" si="0"/>
        <v>#REF!</v>
      </c>
      <c r="S12" s="7"/>
    </row>
    <row r="13" spans="1:20" x14ac:dyDescent="0.2">
      <c r="A13" s="7"/>
      <c r="B13" s="7"/>
      <c r="C13" s="7" t="s">
        <v>20</v>
      </c>
      <c r="D13" s="7"/>
      <c r="E13" s="9" t="e">
        <f>#REF!*12/#REF!</f>
        <v>#REF!</v>
      </c>
      <c r="F13" s="7"/>
      <c r="G13" s="9" t="e">
        <f t="shared" si="0"/>
        <v>#REF!</v>
      </c>
      <c r="H13" s="9" t="e">
        <f t="shared" si="0"/>
        <v>#REF!</v>
      </c>
      <c r="I13" s="9" t="e">
        <f t="shared" si="0"/>
        <v>#REF!</v>
      </c>
      <c r="J13" s="9" t="e">
        <f t="shared" si="0"/>
        <v>#REF!</v>
      </c>
      <c r="K13" s="9" t="e">
        <f t="shared" si="0"/>
        <v>#REF!</v>
      </c>
      <c r="L13" s="9" t="e">
        <f t="shared" si="0"/>
        <v>#REF!</v>
      </c>
      <c r="M13" s="9" t="e">
        <f t="shared" si="0"/>
        <v>#REF!</v>
      </c>
      <c r="N13" s="9" t="e">
        <f t="shared" si="0"/>
        <v>#REF!</v>
      </c>
      <c r="O13" s="9" t="e">
        <f t="shared" si="0"/>
        <v>#REF!</v>
      </c>
      <c r="P13" s="9" t="e">
        <f t="shared" si="0"/>
        <v>#REF!</v>
      </c>
      <c r="Q13" s="9" t="e">
        <f t="shared" si="0"/>
        <v>#REF!</v>
      </c>
      <c r="R13" s="9" t="e">
        <f t="shared" si="0"/>
        <v>#REF!</v>
      </c>
      <c r="S13" s="7"/>
    </row>
    <row r="14" spans="1:20" x14ac:dyDescent="0.2">
      <c r="A14" s="7"/>
      <c r="B14" s="7"/>
      <c r="C14" s="7"/>
      <c r="D14" s="12"/>
      <c r="E14" s="13" t="e">
        <f>SUM(E8:E13)</f>
        <v>#REF!</v>
      </c>
      <c r="F14" s="14"/>
      <c r="G14" s="13" t="e">
        <f t="shared" ref="G14:R14" si="1">SUM(G8:G13)</f>
        <v>#REF!</v>
      </c>
      <c r="H14" s="13" t="e">
        <f t="shared" si="1"/>
        <v>#REF!</v>
      </c>
      <c r="I14" s="13" t="e">
        <f t="shared" si="1"/>
        <v>#REF!</v>
      </c>
      <c r="J14" s="13" t="e">
        <f t="shared" si="1"/>
        <v>#REF!</v>
      </c>
      <c r="K14" s="13" t="e">
        <f t="shared" si="1"/>
        <v>#REF!</v>
      </c>
      <c r="L14" s="13" t="e">
        <f t="shared" si="1"/>
        <v>#REF!</v>
      </c>
      <c r="M14" s="13" t="e">
        <f t="shared" si="1"/>
        <v>#REF!</v>
      </c>
      <c r="N14" s="13" t="e">
        <f t="shared" si="1"/>
        <v>#REF!</v>
      </c>
      <c r="O14" s="13" t="e">
        <f t="shared" si="1"/>
        <v>#REF!</v>
      </c>
      <c r="P14" s="13" t="e">
        <f t="shared" si="1"/>
        <v>#REF!</v>
      </c>
      <c r="Q14" s="13" t="e">
        <f t="shared" si="1"/>
        <v>#REF!</v>
      </c>
      <c r="R14" s="35" t="e">
        <f t="shared" si="1"/>
        <v>#REF!</v>
      </c>
      <c r="S14" s="15"/>
    </row>
    <row r="15" spans="1:20" x14ac:dyDescent="0.2">
      <c r="A15" s="7"/>
      <c r="B15" s="7"/>
      <c r="C15" s="7"/>
      <c r="D15" s="7"/>
      <c r="E15" s="9"/>
      <c r="F15" s="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37"/>
      <c r="S15" s="7"/>
    </row>
    <row r="16" spans="1:20" x14ac:dyDescent="0.2">
      <c r="A16" s="7"/>
      <c r="B16" s="7" t="s">
        <v>35</v>
      </c>
      <c r="C16" s="7"/>
      <c r="D16" s="7"/>
      <c r="E16" s="9" t="e">
        <f>-#REF!*12/#REF!</f>
        <v>#REF!</v>
      </c>
      <c r="F16" s="7"/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36">
        <v>0</v>
      </c>
      <c r="S16" s="7"/>
    </row>
    <row r="17" spans="1:19" x14ac:dyDescent="0.2">
      <c r="A17" s="7"/>
      <c r="B17" s="7"/>
      <c r="C17" s="7"/>
      <c r="D17" s="7"/>
      <c r="E17" s="9"/>
      <c r="F17" s="7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7"/>
    </row>
    <row r="18" spans="1:19" x14ac:dyDescent="0.2">
      <c r="A18" s="7"/>
      <c r="B18" s="7" t="s">
        <v>22</v>
      </c>
      <c r="C18" s="7"/>
      <c r="D18" s="7"/>
      <c r="E18" s="9" t="e">
        <f>E14-E16</f>
        <v>#REF!</v>
      </c>
      <c r="F18" s="7"/>
      <c r="G18" s="9" t="e">
        <f t="shared" ref="G18:R18" si="2">G14-G16</f>
        <v>#REF!</v>
      </c>
      <c r="H18" s="9" t="e">
        <f t="shared" si="2"/>
        <v>#REF!</v>
      </c>
      <c r="I18" s="9" t="e">
        <f t="shared" si="2"/>
        <v>#REF!</v>
      </c>
      <c r="J18" s="9" t="e">
        <f t="shared" si="2"/>
        <v>#REF!</v>
      </c>
      <c r="K18" s="9" t="e">
        <f t="shared" si="2"/>
        <v>#REF!</v>
      </c>
      <c r="L18" s="9" t="e">
        <f t="shared" si="2"/>
        <v>#REF!</v>
      </c>
      <c r="M18" s="9" t="e">
        <f t="shared" si="2"/>
        <v>#REF!</v>
      </c>
      <c r="N18" s="9" t="e">
        <f t="shared" si="2"/>
        <v>#REF!</v>
      </c>
      <c r="O18" s="9" t="e">
        <f t="shared" si="2"/>
        <v>#REF!</v>
      </c>
      <c r="P18" s="9" t="e">
        <f t="shared" si="2"/>
        <v>#REF!</v>
      </c>
      <c r="Q18" s="9" t="e">
        <f t="shared" si="2"/>
        <v>#REF!</v>
      </c>
      <c r="R18" s="9" t="e">
        <f t="shared" si="2"/>
        <v>#REF!</v>
      </c>
      <c r="S18" s="7"/>
    </row>
    <row r="19" spans="1:19" x14ac:dyDescent="0.2">
      <c r="A19" s="6"/>
      <c r="B19" s="7"/>
      <c r="C19" s="7"/>
      <c r="D19" s="7"/>
      <c r="E19" s="9"/>
      <c r="F19" s="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7"/>
    </row>
    <row r="20" spans="1:19" x14ac:dyDescent="0.2">
      <c r="A20" s="6"/>
      <c r="B20" s="7" t="s">
        <v>25</v>
      </c>
      <c r="C20" s="7"/>
      <c r="D20" s="7"/>
      <c r="E20" s="9"/>
      <c r="F20" s="7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7"/>
    </row>
    <row r="21" spans="1:19" x14ac:dyDescent="0.2">
      <c r="A21" s="6"/>
      <c r="B21" s="7"/>
      <c r="C21" s="7" t="s">
        <v>26</v>
      </c>
      <c r="D21" s="7"/>
      <c r="E21" s="9"/>
      <c r="F21" s="7"/>
      <c r="G21" s="9"/>
      <c r="H21" s="9">
        <f t="shared" ref="H21:R21" si="3">G21</f>
        <v>0</v>
      </c>
      <c r="I21" s="9">
        <f t="shared" si="3"/>
        <v>0</v>
      </c>
      <c r="J21" s="9">
        <f t="shared" si="3"/>
        <v>0</v>
      </c>
      <c r="K21" s="9">
        <f t="shared" si="3"/>
        <v>0</v>
      </c>
      <c r="L21" s="9">
        <f t="shared" si="3"/>
        <v>0</v>
      </c>
      <c r="M21" s="9">
        <f t="shared" si="3"/>
        <v>0</v>
      </c>
      <c r="N21" s="9">
        <f t="shared" si="3"/>
        <v>0</v>
      </c>
      <c r="O21" s="9">
        <f t="shared" si="3"/>
        <v>0</v>
      </c>
      <c r="P21" s="9">
        <f t="shared" si="3"/>
        <v>0</v>
      </c>
      <c r="Q21" s="9">
        <f t="shared" si="3"/>
        <v>0</v>
      </c>
      <c r="R21" s="9">
        <f t="shared" si="3"/>
        <v>0</v>
      </c>
      <c r="S21" s="7"/>
    </row>
    <row r="22" spans="1:19" x14ac:dyDescent="0.2">
      <c r="A22" s="6"/>
      <c r="B22" s="7"/>
      <c r="C22" s="7" t="s">
        <v>27</v>
      </c>
      <c r="D22" s="7"/>
      <c r="E22" s="9"/>
      <c r="F22" s="7"/>
      <c r="G22" s="9" t="e">
        <f t="shared" ref="G22:R22" si="4">G18</f>
        <v>#REF!</v>
      </c>
      <c r="H22" s="9" t="e">
        <f t="shared" si="4"/>
        <v>#REF!</v>
      </c>
      <c r="I22" s="9" t="e">
        <f t="shared" si="4"/>
        <v>#REF!</v>
      </c>
      <c r="J22" s="9" t="e">
        <f t="shared" si="4"/>
        <v>#REF!</v>
      </c>
      <c r="K22" s="9" t="e">
        <f t="shared" si="4"/>
        <v>#REF!</v>
      </c>
      <c r="L22" s="9" t="e">
        <f t="shared" si="4"/>
        <v>#REF!</v>
      </c>
      <c r="M22" s="9" t="e">
        <f t="shared" si="4"/>
        <v>#REF!</v>
      </c>
      <c r="N22" s="9" t="e">
        <f t="shared" si="4"/>
        <v>#REF!</v>
      </c>
      <c r="O22" s="9" t="e">
        <f t="shared" si="4"/>
        <v>#REF!</v>
      </c>
      <c r="P22" s="9" t="e">
        <f t="shared" si="4"/>
        <v>#REF!</v>
      </c>
      <c r="Q22" s="9" t="e">
        <f t="shared" si="4"/>
        <v>#REF!</v>
      </c>
      <c r="R22" s="9" t="e">
        <f t="shared" si="4"/>
        <v>#REF!</v>
      </c>
      <c r="S22" s="7"/>
    </row>
    <row r="23" spans="1:19" x14ac:dyDescent="0.2">
      <c r="A23" s="6"/>
      <c r="B23" s="7"/>
      <c r="C23" s="7" t="s">
        <v>28</v>
      </c>
      <c r="D23" s="7"/>
      <c r="E23" s="9"/>
      <c r="F23" s="7"/>
      <c r="G23" s="9">
        <f t="shared" ref="G23:R23" si="5">F23+(((G21+F22)*G$74)*(G$76/SUM($G$76:$R$76)))</f>
        <v>0</v>
      </c>
      <c r="H23" s="9" t="e">
        <f t="shared" si="5"/>
        <v>#REF!</v>
      </c>
      <c r="I23" s="9" t="e">
        <f t="shared" si="5"/>
        <v>#REF!</v>
      </c>
      <c r="J23" s="9" t="e">
        <f t="shared" si="5"/>
        <v>#REF!</v>
      </c>
      <c r="K23" s="9" t="e">
        <f t="shared" si="5"/>
        <v>#REF!</v>
      </c>
      <c r="L23" s="9" t="e">
        <f t="shared" si="5"/>
        <v>#REF!</v>
      </c>
      <c r="M23" s="9" t="e">
        <f t="shared" si="5"/>
        <v>#REF!</v>
      </c>
      <c r="N23" s="9" t="e">
        <f t="shared" si="5"/>
        <v>#REF!</v>
      </c>
      <c r="O23" s="9" t="e">
        <f t="shared" si="5"/>
        <v>#REF!</v>
      </c>
      <c r="P23" s="9" t="e">
        <f t="shared" si="5"/>
        <v>#REF!</v>
      </c>
      <c r="Q23" s="9" t="e">
        <f t="shared" si="5"/>
        <v>#REF!</v>
      </c>
      <c r="R23" s="9" t="e">
        <f t="shared" si="5"/>
        <v>#REF!</v>
      </c>
      <c r="S23" s="7"/>
    </row>
    <row r="24" spans="1:19" x14ac:dyDescent="0.2">
      <c r="A24" s="6"/>
      <c r="B24" s="7"/>
      <c r="C24" s="7" t="s">
        <v>29</v>
      </c>
      <c r="D24" s="12"/>
      <c r="E24" s="13"/>
      <c r="F24" s="14"/>
      <c r="G24" s="13" t="e">
        <f t="shared" ref="G24:R24" si="6">SUM(G21:G23)</f>
        <v>#REF!</v>
      </c>
      <c r="H24" s="13" t="e">
        <f t="shared" si="6"/>
        <v>#REF!</v>
      </c>
      <c r="I24" s="13" t="e">
        <f t="shared" si="6"/>
        <v>#REF!</v>
      </c>
      <c r="J24" s="13" t="e">
        <f t="shared" si="6"/>
        <v>#REF!</v>
      </c>
      <c r="K24" s="13" t="e">
        <f t="shared" si="6"/>
        <v>#REF!</v>
      </c>
      <c r="L24" s="13" t="e">
        <f t="shared" si="6"/>
        <v>#REF!</v>
      </c>
      <c r="M24" s="13" t="e">
        <f t="shared" si="6"/>
        <v>#REF!</v>
      </c>
      <c r="N24" s="13" t="e">
        <f t="shared" si="6"/>
        <v>#REF!</v>
      </c>
      <c r="O24" s="13" t="e">
        <f t="shared" si="6"/>
        <v>#REF!</v>
      </c>
      <c r="P24" s="13" t="e">
        <f t="shared" si="6"/>
        <v>#REF!</v>
      </c>
      <c r="Q24" s="13" t="e">
        <f t="shared" si="6"/>
        <v>#REF!</v>
      </c>
      <c r="R24" s="13" t="e">
        <f t="shared" si="6"/>
        <v>#REF!</v>
      </c>
      <c r="S24" s="15"/>
    </row>
    <row r="25" spans="1:19" x14ac:dyDescent="0.2">
      <c r="A25" s="6"/>
      <c r="B25" s="7"/>
      <c r="C25" s="7"/>
      <c r="D25" s="7"/>
      <c r="E25" s="9"/>
      <c r="F25" s="7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7"/>
    </row>
    <row r="26" spans="1:19" x14ac:dyDescent="0.2">
      <c r="A26" s="7"/>
      <c r="B26" s="7"/>
      <c r="C26" s="7"/>
      <c r="D26" s="7"/>
      <c r="E26" s="9"/>
      <c r="F26" s="7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7"/>
    </row>
    <row r="27" spans="1:19" x14ac:dyDescent="0.2">
      <c r="A27" s="6" t="s">
        <v>24</v>
      </c>
      <c r="B27" s="7"/>
      <c r="C27" s="7"/>
      <c r="D27" s="7"/>
      <c r="E27" s="7"/>
      <c r="F27" s="7"/>
      <c r="G27" s="8"/>
      <c r="H27" s="7"/>
      <c r="I27" s="7"/>
      <c r="J27" s="7"/>
      <c r="K27" s="9"/>
      <c r="L27" s="9"/>
      <c r="M27" s="9"/>
      <c r="N27" s="9"/>
      <c r="O27" s="9"/>
      <c r="P27" s="9"/>
      <c r="Q27" s="9"/>
      <c r="R27" s="7"/>
      <c r="S27" s="7"/>
    </row>
    <row r="28" spans="1:19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9"/>
      <c r="L28" s="9"/>
      <c r="M28" s="9"/>
      <c r="N28" s="9"/>
      <c r="O28" s="9"/>
      <c r="P28" s="9"/>
      <c r="Q28" s="9"/>
      <c r="R28" s="7"/>
      <c r="S28" s="7"/>
    </row>
    <row r="29" spans="1:19" x14ac:dyDescent="0.2">
      <c r="A29" s="7"/>
      <c r="B29" s="7" t="s">
        <v>14</v>
      </c>
      <c r="C29" s="7"/>
      <c r="D29" s="7"/>
      <c r="E29" s="7"/>
      <c r="F29" s="7"/>
      <c r="G29" s="7"/>
      <c r="H29" s="7"/>
      <c r="I29" s="7"/>
      <c r="J29" s="7"/>
      <c r="K29" s="9"/>
      <c r="L29" s="9"/>
      <c r="M29" s="9"/>
      <c r="N29" s="9"/>
      <c r="O29" s="9"/>
      <c r="P29" s="9"/>
      <c r="Q29" s="9"/>
      <c r="R29" s="7"/>
      <c r="S29" s="7"/>
    </row>
    <row r="30" spans="1:19" x14ac:dyDescent="0.2">
      <c r="A30" s="7"/>
      <c r="B30" s="7"/>
      <c r="C30" s="7" t="s">
        <v>15</v>
      </c>
      <c r="D30" s="7"/>
      <c r="E30" s="9" t="e">
        <f>'HONI SM Min Fucnt'!H26*12/'HONI SM Min Fucnt'!H$72</f>
        <v>#DIV/0!</v>
      </c>
      <c r="F30" s="7"/>
      <c r="G30" s="9">
        <f>429167/1000000</f>
        <v>0.42916700000000002</v>
      </c>
      <c r="H30" s="9">
        <v>1.1120000000000001</v>
      </c>
      <c r="I30" s="9">
        <v>1.8127439999999999</v>
      </c>
      <c r="J30" s="9">
        <v>2.5637439999999998</v>
      </c>
      <c r="K30" s="9">
        <v>3.1609950000000002</v>
      </c>
      <c r="L30" s="9">
        <v>4.1793550000000002</v>
      </c>
      <c r="M30" s="9">
        <v>4.5603949999999998</v>
      </c>
      <c r="N30" s="9">
        <v>5.1076870000000003</v>
      </c>
      <c r="O30" s="9">
        <f>5838245/1000000</f>
        <v>5.8382449999999997</v>
      </c>
      <c r="P30" s="9">
        <f>5738427/1000000</f>
        <v>5.7384269999999997</v>
      </c>
      <c r="Q30" s="9">
        <v>6.0494019999999997</v>
      </c>
      <c r="R30" s="9">
        <v>6.8849119999999999</v>
      </c>
      <c r="S30" s="7"/>
    </row>
    <row r="31" spans="1:19" x14ac:dyDescent="0.2">
      <c r="A31" s="7"/>
      <c r="B31" s="7"/>
      <c r="C31" s="7" t="s">
        <v>16</v>
      </c>
      <c r="D31" s="7"/>
      <c r="E31" s="9" t="e">
        <f>'HONI SM Min Fucnt'!H27*12/'HONI SM Min Fucnt'!H$72</f>
        <v>#DIV/0!</v>
      </c>
      <c r="F31" s="7"/>
      <c r="G31" s="9" t="e">
        <f t="shared" ref="G31:R35" si="7">$E31*((COLUMN(G:G)-COLUMN($G:$G)+1)/12)</f>
        <v>#DIV/0!</v>
      </c>
      <c r="H31" s="9" t="e">
        <f t="shared" si="7"/>
        <v>#DIV/0!</v>
      </c>
      <c r="I31" s="9" t="e">
        <f t="shared" si="7"/>
        <v>#DIV/0!</v>
      </c>
      <c r="J31" s="9" t="e">
        <f t="shared" si="7"/>
        <v>#DIV/0!</v>
      </c>
      <c r="K31" s="9" t="e">
        <f t="shared" si="7"/>
        <v>#DIV/0!</v>
      </c>
      <c r="L31" s="9" t="e">
        <f t="shared" si="7"/>
        <v>#DIV/0!</v>
      </c>
      <c r="M31" s="9" t="e">
        <f t="shared" si="7"/>
        <v>#DIV/0!</v>
      </c>
      <c r="N31" s="9" t="e">
        <f t="shared" si="7"/>
        <v>#DIV/0!</v>
      </c>
      <c r="O31" s="9" t="e">
        <f t="shared" si="7"/>
        <v>#DIV/0!</v>
      </c>
      <c r="P31" s="9" t="e">
        <f t="shared" si="7"/>
        <v>#DIV/0!</v>
      </c>
      <c r="Q31" s="9" t="e">
        <f t="shared" si="7"/>
        <v>#DIV/0!</v>
      </c>
      <c r="R31" s="9" t="e">
        <f t="shared" si="7"/>
        <v>#DIV/0!</v>
      </c>
      <c r="S31" s="7"/>
    </row>
    <row r="32" spans="1:19" x14ac:dyDescent="0.2">
      <c r="A32" s="7"/>
      <c r="B32" s="7"/>
      <c r="C32" s="7" t="s">
        <v>17</v>
      </c>
      <c r="D32" s="7"/>
      <c r="E32" s="9" t="e">
        <f>'HONI SM Min Fucnt'!H28*12/'HONI SM Min Fucnt'!H$72</f>
        <v>#DIV/0!</v>
      </c>
      <c r="F32" s="7"/>
      <c r="G32" s="9" t="e">
        <f t="shared" si="7"/>
        <v>#DIV/0!</v>
      </c>
      <c r="H32" s="9" t="e">
        <f t="shared" si="7"/>
        <v>#DIV/0!</v>
      </c>
      <c r="I32" s="9" t="e">
        <f t="shared" si="7"/>
        <v>#DIV/0!</v>
      </c>
      <c r="J32" s="9" t="e">
        <f t="shared" si="7"/>
        <v>#DIV/0!</v>
      </c>
      <c r="K32" s="9" t="e">
        <f t="shared" si="7"/>
        <v>#DIV/0!</v>
      </c>
      <c r="L32" s="9" t="e">
        <f t="shared" si="7"/>
        <v>#DIV/0!</v>
      </c>
      <c r="M32" s="9" t="e">
        <f t="shared" si="7"/>
        <v>#DIV/0!</v>
      </c>
      <c r="N32" s="9" t="e">
        <f t="shared" si="7"/>
        <v>#DIV/0!</v>
      </c>
      <c r="O32" s="9" t="e">
        <f t="shared" si="7"/>
        <v>#DIV/0!</v>
      </c>
      <c r="P32" s="9" t="e">
        <f t="shared" si="7"/>
        <v>#DIV/0!</v>
      </c>
      <c r="Q32" s="9" t="e">
        <f t="shared" si="7"/>
        <v>#DIV/0!</v>
      </c>
      <c r="R32" s="9" t="e">
        <f t="shared" si="7"/>
        <v>#DIV/0!</v>
      </c>
      <c r="S32" s="7"/>
    </row>
    <row r="33" spans="1:21" x14ac:dyDescent="0.2">
      <c r="A33" s="7"/>
      <c r="B33" s="7"/>
      <c r="C33" s="7" t="s">
        <v>18</v>
      </c>
      <c r="D33" s="7"/>
      <c r="E33" s="9" t="e">
        <f>'HONI SM Min Fucnt'!H20*12/'HONI SM Min Fucnt'!H$72</f>
        <v>#DIV/0!</v>
      </c>
      <c r="F33" s="7"/>
      <c r="G33" s="9" t="e">
        <f t="shared" si="7"/>
        <v>#DIV/0!</v>
      </c>
      <c r="H33" s="9" t="e">
        <f t="shared" si="7"/>
        <v>#DIV/0!</v>
      </c>
      <c r="I33" s="9" t="e">
        <f t="shared" si="7"/>
        <v>#DIV/0!</v>
      </c>
      <c r="J33" s="9" t="e">
        <f t="shared" si="7"/>
        <v>#DIV/0!</v>
      </c>
      <c r="K33" s="9" t="e">
        <f t="shared" si="7"/>
        <v>#DIV/0!</v>
      </c>
      <c r="L33" s="9" t="e">
        <f t="shared" si="7"/>
        <v>#DIV/0!</v>
      </c>
      <c r="M33" s="9" t="e">
        <f t="shared" si="7"/>
        <v>#DIV/0!</v>
      </c>
      <c r="N33" s="9" t="e">
        <f t="shared" si="7"/>
        <v>#DIV/0!</v>
      </c>
      <c r="O33" s="9" t="e">
        <f t="shared" si="7"/>
        <v>#DIV/0!</v>
      </c>
      <c r="P33" s="9" t="e">
        <f t="shared" si="7"/>
        <v>#DIV/0!</v>
      </c>
      <c r="Q33" s="9" t="e">
        <f t="shared" si="7"/>
        <v>#DIV/0!</v>
      </c>
      <c r="R33" s="9" t="e">
        <f t="shared" si="7"/>
        <v>#DIV/0!</v>
      </c>
      <c r="S33" s="7"/>
    </row>
    <row r="34" spans="1:21" x14ac:dyDescent="0.2">
      <c r="A34" s="7"/>
      <c r="B34" s="7"/>
      <c r="C34" s="7" t="s">
        <v>19</v>
      </c>
      <c r="D34" s="7"/>
      <c r="E34" s="9" t="e">
        <f>'HONI SM Min Fucnt'!H21*12/'HONI SM Min Fucnt'!H$72</f>
        <v>#DIV/0!</v>
      </c>
      <c r="F34" s="7"/>
      <c r="G34" s="9" t="e">
        <f t="shared" si="7"/>
        <v>#DIV/0!</v>
      </c>
      <c r="H34" s="9" t="e">
        <f t="shared" si="7"/>
        <v>#DIV/0!</v>
      </c>
      <c r="I34" s="9" t="e">
        <f t="shared" si="7"/>
        <v>#DIV/0!</v>
      </c>
      <c r="J34" s="9" t="e">
        <f t="shared" si="7"/>
        <v>#DIV/0!</v>
      </c>
      <c r="K34" s="9" t="e">
        <f t="shared" si="7"/>
        <v>#DIV/0!</v>
      </c>
      <c r="L34" s="9" t="e">
        <f t="shared" si="7"/>
        <v>#DIV/0!</v>
      </c>
      <c r="M34" s="9" t="e">
        <f t="shared" si="7"/>
        <v>#DIV/0!</v>
      </c>
      <c r="N34" s="9" t="e">
        <f t="shared" si="7"/>
        <v>#DIV/0!</v>
      </c>
      <c r="O34" s="9" t="e">
        <f t="shared" si="7"/>
        <v>#DIV/0!</v>
      </c>
      <c r="P34" s="9" t="e">
        <f t="shared" si="7"/>
        <v>#DIV/0!</v>
      </c>
      <c r="Q34" s="9" t="e">
        <f t="shared" si="7"/>
        <v>#DIV/0!</v>
      </c>
      <c r="R34" s="9" t="e">
        <f t="shared" si="7"/>
        <v>#DIV/0!</v>
      </c>
      <c r="S34" s="7"/>
    </row>
    <row r="35" spans="1:21" x14ac:dyDescent="0.2">
      <c r="A35" s="7"/>
      <c r="B35" s="7"/>
      <c r="C35" s="7" t="s">
        <v>20</v>
      </c>
      <c r="D35" s="7"/>
      <c r="E35" s="9" t="e">
        <f>'HONI SM Min Fucnt'!H46*12/'HONI SM Min Fucnt'!H$72</f>
        <v>#DIV/0!</v>
      </c>
      <c r="F35" s="7"/>
      <c r="G35" s="9" t="e">
        <f t="shared" si="7"/>
        <v>#DIV/0!</v>
      </c>
      <c r="H35" s="9" t="e">
        <f t="shared" si="7"/>
        <v>#DIV/0!</v>
      </c>
      <c r="I35" s="9" t="e">
        <f t="shared" si="7"/>
        <v>#DIV/0!</v>
      </c>
      <c r="J35" s="9" t="e">
        <f t="shared" si="7"/>
        <v>#DIV/0!</v>
      </c>
      <c r="K35" s="9" t="e">
        <f t="shared" si="7"/>
        <v>#DIV/0!</v>
      </c>
      <c r="L35" s="9" t="e">
        <f t="shared" si="7"/>
        <v>#DIV/0!</v>
      </c>
      <c r="M35" s="9" t="e">
        <f t="shared" si="7"/>
        <v>#DIV/0!</v>
      </c>
      <c r="N35" s="9" t="e">
        <f t="shared" si="7"/>
        <v>#DIV/0!</v>
      </c>
      <c r="O35" s="9" t="e">
        <f t="shared" si="7"/>
        <v>#DIV/0!</v>
      </c>
      <c r="P35" s="9" t="e">
        <f t="shared" si="7"/>
        <v>#DIV/0!</v>
      </c>
      <c r="Q35" s="9" t="e">
        <f t="shared" si="7"/>
        <v>#DIV/0!</v>
      </c>
      <c r="R35" s="9" t="e">
        <f t="shared" si="7"/>
        <v>#DIV/0!</v>
      </c>
      <c r="S35" s="7"/>
    </row>
    <row r="36" spans="1:21" x14ac:dyDescent="0.2">
      <c r="A36" s="7"/>
      <c r="B36" s="7"/>
      <c r="C36" s="7"/>
      <c r="D36" s="12"/>
      <c r="E36" s="13" t="e">
        <f>SUM(E30:E35)</f>
        <v>#DIV/0!</v>
      </c>
      <c r="F36" s="14"/>
      <c r="G36" s="13" t="e">
        <f t="shared" ref="G36:R36" si="8">SUM(G30:G35)</f>
        <v>#DIV/0!</v>
      </c>
      <c r="H36" s="13" t="e">
        <f t="shared" si="8"/>
        <v>#DIV/0!</v>
      </c>
      <c r="I36" s="13" t="e">
        <f t="shared" si="8"/>
        <v>#DIV/0!</v>
      </c>
      <c r="J36" s="13" t="e">
        <f t="shared" si="8"/>
        <v>#DIV/0!</v>
      </c>
      <c r="K36" s="13" t="e">
        <f t="shared" si="8"/>
        <v>#DIV/0!</v>
      </c>
      <c r="L36" s="13" t="e">
        <f t="shared" si="8"/>
        <v>#DIV/0!</v>
      </c>
      <c r="M36" s="13" t="e">
        <f t="shared" si="8"/>
        <v>#DIV/0!</v>
      </c>
      <c r="N36" s="13" t="e">
        <f t="shared" si="8"/>
        <v>#DIV/0!</v>
      </c>
      <c r="O36" s="13" t="e">
        <f t="shared" si="8"/>
        <v>#DIV/0!</v>
      </c>
      <c r="P36" s="13" t="e">
        <f t="shared" si="8"/>
        <v>#DIV/0!</v>
      </c>
      <c r="Q36" s="13" t="e">
        <f t="shared" si="8"/>
        <v>#DIV/0!</v>
      </c>
      <c r="R36" s="35" t="e">
        <f t="shared" si="8"/>
        <v>#DIV/0!</v>
      </c>
      <c r="S36" s="15"/>
      <c r="U36" s="43"/>
    </row>
    <row r="37" spans="1:21" x14ac:dyDescent="0.2">
      <c r="A37" s="7"/>
      <c r="B37" s="7"/>
      <c r="C37" s="7"/>
      <c r="D37" s="7"/>
      <c r="E37" s="9"/>
      <c r="F37" s="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37"/>
      <c r="S37" s="7"/>
      <c r="U37" s="43"/>
    </row>
    <row r="38" spans="1:21" x14ac:dyDescent="0.2">
      <c r="A38" s="7"/>
      <c r="B38" s="7" t="s">
        <v>35</v>
      </c>
      <c r="C38" s="7"/>
      <c r="D38" s="7"/>
      <c r="E38" s="9" t="e">
        <f>-'HONI SM Min Fucnt'!H57*12/'HONI SM Min Fucnt'!H$72</f>
        <v>#DIV/0!</v>
      </c>
      <c r="F38" s="7"/>
      <c r="G38" s="9">
        <v>1.0964430000000001</v>
      </c>
      <c r="H38" s="9">
        <f t="shared" ref="H38:N38" si="9">1.096443+G38</f>
        <v>2.1928860000000001</v>
      </c>
      <c r="I38" s="9">
        <f t="shared" si="9"/>
        <v>3.2893290000000004</v>
      </c>
      <c r="J38" s="9">
        <f t="shared" si="9"/>
        <v>4.3857720000000002</v>
      </c>
      <c r="K38" s="9">
        <f t="shared" si="9"/>
        <v>5.4822150000000001</v>
      </c>
      <c r="L38" s="9">
        <f t="shared" si="9"/>
        <v>6.5786579999999999</v>
      </c>
      <c r="M38" s="9">
        <f t="shared" si="9"/>
        <v>7.6751009999999997</v>
      </c>
      <c r="N38" s="9">
        <f t="shared" si="9"/>
        <v>8.7715440000000005</v>
      </c>
      <c r="O38" s="9">
        <f>1.096443+N38</f>
        <v>9.8679870000000012</v>
      </c>
      <c r="P38" s="9">
        <f>1.096443+O38</f>
        <v>10.964430000000002</v>
      </c>
      <c r="Q38" s="9">
        <f>1.096443+P38</f>
        <v>12.060873000000003</v>
      </c>
      <c r="R38" s="36">
        <f>1.096443+Q38</f>
        <v>13.157316000000003</v>
      </c>
      <c r="S38" s="7"/>
    </row>
    <row r="39" spans="1:21" x14ac:dyDescent="0.2">
      <c r="A39" s="7"/>
      <c r="B39" s="7"/>
      <c r="C39" s="7"/>
      <c r="D39" s="7"/>
      <c r="E39" s="9"/>
      <c r="F39" s="7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7"/>
    </row>
    <row r="40" spans="1:21" x14ac:dyDescent="0.2">
      <c r="A40" s="7"/>
      <c r="B40" s="7" t="s">
        <v>22</v>
      </c>
      <c r="C40" s="7"/>
      <c r="D40" s="7"/>
      <c r="E40" s="9" t="e">
        <f>E36-E38</f>
        <v>#DIV/0!</v>
      </c>
      <c r="F40" s="7"/>
      <c r="G40" s="9" t="e">
        <f t="shared" ref="G40:R40" si="10">G36-G38</f>
        <v>#DIV/0!</v>
      </c>
      <c r="H40" s="9" t="e">
        <f t="shared" si="10"/>
        <v>#DIV/0!</v>
      </c>
      <c r="I40" s="9" t="e">
        <f t="shared" si="10"/>
        <v>#DIV/0!</v>
      </c>
      <c r="J40" s="9" t="e">
        <f t="shared" si="10"/>
        <v>#DIV/0!</v>
      </c>
      <c r="K40" s="9" t="e">
        <f t="shared" si="10"/>
        <v>#DIV/0!</v>
      </c>
      <c r="L40" s="9" t="e">
        <f t="shared" si="10"/>
        <v>#DIV/0!</v>
      </c>
      <c r="M40" s="9" t="e">
        <f t="shared" si="10"/>
        <v>#DIV/0!</v>
      </c>
      <c r="N40" s="9" t="e">
        <f t="shared" si="10"/>
        <v>#DIV/0!</v>
      </c>
      <c r="O40" s="9" t="e">
        <f t="shared" si="10"/>
        <v>#DIV/0!</v>
      </c>
      <c r="P40" s="9" t="e">
        <f t="shared" si="10"/>
        <v>#DIV/0!</v>
      </c>
      <c r="Q40" s="9" t="e">
        <f t="shared" si="10"/>
        <v>#DIV/0!</v>
      </c>
      <c r="R40" s="9" t="e">
        <f t="shared" si="10"/>
        <v>#DIV/0!</v>
      </c>
      <c r="S40" s="7"/>
    </row>
    <row r="41" spans="1:21" x14ac:dyDescent="0.2">
      <c r="A41" s="6"/>
      <c r="B41" s="7"/>
      <c r="C41" s="7"/>
      <c r="D41" s="7"/>
      <c r="E41" s="9"/>
      <c r="F41" s="7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7"/>
    </row>
    <row r="42" spans="1:21" x14ac:dyDescent="0.2">
      <c r="A42" s="6"/>
      <c r="B42" s="7" t="s">
        <v>25</v>
      </c>
      <c r="C42" s="7"/>
      <c r="D42" s="7"/>
      <c r="E42" s="9"/>
      <c r="F42" s="7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7"/>
    </row>
    <row r="43" spans="1:21" x14ac:dyDescent="0.2">
      <c r="A43" s="6"/>
      <c r="B43" s="7"/>
      <c r="C43" s="7" t="s">
        <v>26</v>
      </c>
      <c r="D43" s="7"/>
      <c r="E43" s="9"/>
      <c r="F43" s="7"/>
      <c r="G43" s="9"/>
      <c r="H43" s="9">
        <f t="shared" ref="H43:R43" si="11">G43</f>
        <v>0</v>
      </c>
      <c r="I43" s="9">
        <f t="shared" si="11"/>
        <v>0</v>
      </c>
      <c r="J43" s="9">
        <f t="shared" si="11"/>
        <v>0</v>
      </c>
      <c r="K43" s="9">
        <f t="shared" si="11"/>
        <v>0</v>
      </c>
      <c r="L43" s="9">
        <f t="shared" si="11"/>
        <v>0</v>
      </c>
      <c r="M43" s="9">
        <f t="shared" si="11"/>
        <v>0</v>
      </c>
      <c r="N43" s="9">
        <f t="shared" si="11"/>
        <v>0</v>
      </c>
      <c r="O43" s="9">
        <f t="shared" si="11"/>
        <v>0</v>
      </c>
      <c r="P43" s="9">
        <f t="shared" si="11"/>
        <v>0</v>
      </c>
      <c r="Q43" s="9">
        <f t="shared" si="11"/>
        <v>0</v>
      </c>
      <c r="R43" s="9">
        <f t="shared" si="11"/>
        <v>0</v>
      </c>
      <c r="S43" s="7"/>
    </row>
    <row r="44" spans="1:21" x14ac:dyDescent="0.2">
      <c r="A44" s="6"/>
      <c r="B44" s="7"/>
      <c r="C44" s="7" t="s">
        <v>27</v>
      </c>
      <c r="D44" s="7"/>
      <c r="E44" s="9"/>
      <c r="F44" s="7"/>
      <c r="G44" s="9" t="e">
        <f t="shared" ref="G44:R44" si="12">G40</f>
        <v>#DIV/0!</v>
      </c>
      <c r="H44" s="9" t="e">
        <f t="shared" si="12"/>
        <v>#DIV/0!</v>
      </c>
      <c r="I44" s="9" t="e">
        <f t="shared" si="12"/>
        <v>#DIV/0!</v>
      </c>
      <c r="J44" s="9" t="e">
        <f t="shared" si="12"/>
        <v>#DIV/0!</v>
      </c>
      <c r="K44" s="9" t="e">
        <f t="shared" si="12"/>
        <v>#DIV/0!</v>
      </c>
      <c r="L44" s="9" t="e">
        <f t="shared" si="12"/>
        <v>#DIV/0!</v>
      </c>
      <c r="M44" s="9" t="e">
        <f t="shared" si="12"/>
        <v>#DIV/0!</v>
      </c>
      <c r="N44" s="9" t="e">
        <f t="shared" si="12"/>
        <v>#DIV/0!</v>
      </c>
      <c r="O44" s="9" t="e">
        <f t="shared" si="12"/>
        <v>#DIV/0!</v>
      </c>
      <c r="P44" s="9" t="e">
        <f t="shared" si="12"/>
        <v>#DIV/0!</v>
      </c>
      <c r="Q44" s="9" t="e">
        <f t="shared" si="12"/>
        <v>#DIV/0!</v>
      </c>
      <c r="R44" s="9" t="e">
        <f t="shared" si="12"/>
        <v>#DIV/0!</v>
      </c>
      <c r="S44" s="7"/>
    </row>
    <row r="45" spans="1:21" x14ac:dyDescent="0.2">
      <c r="A45" s="6"/>
      <c r="B45" s="7"/>
      <c r="C45" s="7" t="s">
        <v>28</v>
      </c>
      <c r="D45" s="7"/>
      <c r="E45" s="9"/>
      <c r="F45" s="7"/>
      <c r="G45" s="9">
        <f t="shared" ref="G45:R45" si="13">F45+(((G43+F44)*G$74)*(G$76/SUM($G$76:$R$76)))</f>
        <v>0</v>
      </c>
      <c r="H45" s="9" t="e">
        <f t="shared" si="13"/>
        <v>#DIV/0!</v>
      </c>
      <c r="I45" s="9" t="e">
        <f t="shared" si="13"/>
        <v>#DIV/0!</v>
      </c>
      <c r="J45" s="9" t="e">
        <f t="shared" si="13"/>
        <v>#DIV/0!</v>
      </c>
      <c r="K45" s="9" t="e">
        <f t="shared" si="13"/>
        <v>#DIV/0!</v>
      </c>
      <c r="L45" s="9" t="e">
        <f t="shared" si="13"/>
        <v>#DIV/0!</v>
      </c>
      <c r="M45" s="9" t="e">
        <f t="shared" si="13"/>
        <v>#DIV/0!</v>
      </c>
      <c r="N45" s="9" t="e">
        <f t="shared" si="13"/>
        <v>#DIV/0!</v>
      </c>
      <c r="O45" s="9" t="e">
        <f t="shared" si="13"/>
        <v>#DIV/0!</v>
      </c>
      <c r="P45" s="9" t="e">
        <f t="shared" si="13"/>
        <v>#DIV/0!</v>
      </c>
      <c r="Q45" s="9" t="e">
        <f t="shared" si="13"/>
        <v>#DIV/0!</v>
      </c>
      <c r="R45" s="9" t="e">
        <f t="shared" si="13"/>
        <v>#DIV/0!</v>
      </c>
      <c r="S45" s="7"/>
    </row>
    <row r="46" spans="1:21" x14ac:dyDescent="0.2">
      <c r="A46" s="6"/>
      <c r="B46" s="7"/>
      <c r="C46" s="7" t="s">
        <v>29</v>
      </c>
      <c r="D46" s="12"/>
      <c r="E46" s="13"/>
      <c r="F46" s="14"/>
      <c r="G46" s="13" t="e">
        <f t="shared" ref="G46:R46" si="14">SUM(G43:G45)</f>
        <v>#DIV/0!</v>
      </c>
      <c r="H46" s="13" t="e">
        <f t="shared" si="14"/>
        <v>#DIV/0!</v>
      </c>
      <c r="I46" s="13" t="e">
        <f t="shared" si="14"/>
        <v>#DIV/0!</v>
      </c>
      <c r="J46" s="13" t="e">
        <f t="shared" si="14"/>
        <v>#DIV/0!</v>
      </c>
      <c r="K46" s="13" t="e">
        <f t="shared" si="14"/>
        <v>#DIV/0!</v>
      </c>
      <c r="L46" s="13" t="e">
        <f t="shared" si="14"/>
        <v>#DIV/0!</v>
      </c>
      <c r="M46" s="13" t="e">
        <f t="shared" si="14"/>
        <v>#DIV/0!</v>
      </c>
      <c r="N46" s="13" t="e">
        <f t="shared" si="14"/>
        <v>#DIV/0!</v>
      </c>
      <c r="O46" s="13" t="e">
        <f t="shared" si="14"/>
        <v>#DIV/0!</v>
      </c>
      <c r="P46" s="13" t="e">
        <f t="shared" si="14"/>
        <v>#DIV/0!</v>
      </c>
      <c r="Q46" s="13" t="e">
        <f t="shared" si="14"/>
        <v>#DIV/0!</v>
      </c>
      <c r="R46" s="13" t="e">
        <f t="shared" si="14"/>
        <v>#DIV/0!</v>
      </c>
      <c r="S46" s="15"/>
    </row>
    <row r="49" spans="1:19" x14ac:dyDescent="0.2">
      <c r="A49" s="6" t="s">
        <v>102</v>
      </c>
      <c r="B49" s="7"/>
      <c r="C49" s="7"/>
      <c r="D49" s="7"/>
      <c r="E49" s="7"/>
      <c r="F49" s="7"/>
      <c r="G49" s="8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2">
      <c r="A51" s="7"/>
      <c r="B51" s="7" t="s"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2">
      <c r="A52" s="7"/>
      <c r="B52" s="7"/>
      <c r="C52" s="7" t="s">
        <v>15</v>
      </c>
      <c r="D52" s="7"/>
      <c r="E52" s="9" t="e">
        <f>'HONI SM &gt; Min Fucnt'!H26*12/'HONI SM &gt; Min Fucnt'!H$72</f>
        <v>#DIV/0!</v>
      </c>
      <c r="F52" s="7"/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7"/>
    </row>
    <row r="53" spans="1:19" x14ac:dyDescent="0.2">
      <c r="A53" s="7"/>
      <c r="B53" s="7"/>
      <c r="C53" s="7" t="s">
        <v>16</v>
      </c>
      <c r="D53" s="7"/>
      <c r="E53" s="9" t="e">
        <f>'HONI SM &gt; Min Fucnt'!H27*12/'HONI SM &gt; Min Fucnt'!H$72</f>
        <v>#DIV/0!</v>
      </c>
      <c r="F53" s="7"/>
      <c r="G53" s="9" t="e">
        <f t="shared" ref="G53:R57" si="15">$E53*((COLUMN(G:G)-COLUMN($G:$G)+1)/12)</f>
        <v>#DIV/0!</v>
      </c>
      <c r="H53" s="9" t="e">
        <f t="shared" si="15"/>
        <v>#DIV/0!</v>
      </c>
      <c r="I53" s="9" t="e">
        <f t="shared" si="15"/>
        <v>#DIV/0!</v>
      </c>
      <c r="J53" s="9" t="e">
        <f t="shared" si="15"/>
        <v>#DIV/0!</v>
      </c>
      <c r="K53" s="9" t="e">
        <f t="shared" si="15"/>
        <v>#DIV/0!</v>
      </c>
      <c r="L53" s="9" t="e">
        <f t="shared" si="15"/>
        <v>#DIV/0!</v>
      </c>
      <c r="M53" s="9" t="e">
        <f t="shared" si="15"/>
        <v>#DIV/0!</v>
      </c>
      <c r="N53" s="9" t="e">
        <f t="shared" si="15"/>
        <v>#DIV/0!</v>
      </c>
      <c r="O53" s="9" t="e">
        <f t="shared" si="15"/>
        <v>#DIV/0!</v>
      </c>
      <c r="P53" s="9" t="e">
        <f t="shared" si="15"/>
        <v>#DIV/0!</v>
      </c>
      <c r="Q53" s="9" t="e">
        <f t="shared" si="15"/>
        <v>#DIV/0!</v>
      </c>
      <c r="R53" s="9" t="e">
        <f t="shared" si="15"/>
        <v>#DIV/0!</v>
      </c>
      <c r="S53" s="7"/>
    </row>
    <row r="54" spans="1:19" x14ac:dyDescent="0.2">
      <c r="A54" s="7"/>
      <c r="B54" s="7"/>
      <c r="C54" s="7" t="s">
        <v>17</v>
      </c>
      <c r="D54" s="7"/>
      <c r="E54" s="9" t="e">
        <f>'HONI SM &gt; Min Fucnt'!H28*12/'HONI SM &gt; Min Fucnt'!H$72</f>
        <v>#DIV/0!</v>
      </c>
      <c r="F54" s="7"/>
      <c r="G54" s="9" t="e">
        <f t="shared" si="15"/>
        <v>#DIV/0!</v>
      </c>
      <c r="H54" s="9" t="e">
        <f t="shared" si="15"/>
        <v>#DIV/0!</v>
      </c>
      <c r="I54" s="9" t="e">
        <f t="shared" si="15"/>
        <v>#DIV/0!</v>
      </c>
      <c r="J54" s="9" t="e">
        <f t="shared" si="15"/>
        <v>#DIV/0!</v>
      </c>
      <c r="K54" s="9" t="e">
        <f t="shared" si="15"/>
        <v>#DIV/0!</v>
      </c>
      <c r="L54" s="9" t="e">
        <f t="shared" si="15"/>
        <v>#DIV/0!</v>
      </c>
      <c r="M54" s="9" t="e">
        <f t="shared" si="15"/>
        <v>#DIV/0!</v>
      </c>
      <c r="N54" s="9" t="e">
        <f t="shared" si="15"/>
        <v>#DIV/0!</v>
      </c>
      <c r="O54" s="9" t="e">
        <f t="shared" si="15"/>
        <v>#DIV/0!</v>
      </c>
      <c r="P54" s="9" t="e">
        <f t="shared" si="15"/>
        <v>#DIV/0!</v>
      </c>
      <c r="Q54" s="9" t="e">
        <f t="shared" si="15"/>
        <v>#DIV/0!</v>
      </c>
      <c r="R54" s="9" t="e">
        <f t="shared" si="15"/>
        <v>#DIV/0!</v>
      </c>
      <c r="S54" s="7"/>
    </row>
    <row r="55" spans="1:19" x14ac:dyDescent="0.2">
      <c r="A55" s="7"/>
      <c r="B55" s="7"/>
      <c r="C55" s="7" t="s">
        <v>18</v>
      </c>
      <c r="D55" s="7"/>
      <c r="E55" s="9" t="e">
        <f>'HONI SM &gt; Min Fucnt'!H20*12/'HONI SM &gt; Min Fucnt'!H$72</f>
        <v>#DIV/0!</v>
      </c>
      <c r="F55" s="7"/>
      <c r="G55" s="9" t="e">
        <f t="shared" si="15"/>
        <v>#DIV/0!</v>
      </c>
      <c r="H55" s="9" t="e">
        <f t="shared" si="15"/>
        <v>#DIV/0!</v>
      </c>
      <c r="I55" s="9" t="e">
        <f t="shared" si="15"/>
        <v>#DIV/0!</v>
      </c>
      <c r="J55" s="9" t="e">
        <f t="shared" si="15"/>
        <v>#DIV/0!</v>
      </c>
      <c r="K55" s="9" t="e">
        <f t="shared" si="15"/>
        <v>#DIV/0!</v>
      </c>
      <c r="L55" s="9" t="e">
        <f t="shared" si="15"/>
        <v>#DIV/0!</v>
      </c>
      <c r="M55" s="9" t="e">
        <f t="shared" si="15"/>
        <v>#DIV/0!</v>
      </c>
      <c r="N55" s="9" t="e">
        <f t="shared" si="15"/>
        <v>#DIV/0!</v>
      </c>
      <c r="O55" s="9" t="e">
        <f t="shared" si="15"/>
        <v>#DIV/0!</v>
      </c>
      <c r="P55" s="9" t="e">
        <f t="shared" si="15"/>
        <v>#DIV/0!</v>
      </c>
      <c r="Q55" s="9" t="e">
        <f t="shared" si="15"/>
        <v>#DIV/0!</v>
      </c>
      <c r="R55" s="9" t="e">
        <f t="shared" si="15"/>
        <v>#DIV/0!</v>
      </c>
      <c r="S55" s="7"/>
    </row>
    <row r="56" spans="1:19" x14ac:dyDescent="0.2">
      <c r="A56" s="7"/>
      <c r="B56" s="7"/>
      <c r="C56" s="7" t="s">
        <v>19</v>
      </c>
      <c r="D56" s="7"/>
      <c r="E56" s="9" t="e">
        <f>'HONI SM &gt; Min Fucnt'!H21*12/'HONI SM &gt; Min Fucnt'!H$72</f>
        <v>#DIV/0!</v>
      </c>
      <c r="F56" s="7"/>
      <c r="G56" s="9" t="e">
        <f t="shared" si="15"/>
        <v>#DIV/0!</v>
      </c>
      <c r="H56" s="9" t="e">
        <f t="shared" si="15"/>
        <v>#DIV/0!</v>
      </c>
      <c r="I56" s="9" t="e">
        <f t="shared" si="15"/>
        <v>#DIV/0!</v>
      </c>
      <c r="J56" s="9" t="e">
        <f t="shared" si="15"/>
        <v>#DIV/0!</v>
      </c>
      <c r="K56" s="9" t="e">
        <f t="shared" si="15"/>
        <v>#DIV/0!</v>
      </c>
      <c r="L56" s="9" t="e">
        <f t="shared" si="15"/>
        <v>#DIV/0!</v>
      </c>
      <c r="M56" s="9" t="e">
        <f t="shared" si="15"/>
        <v>#DIV/0!</v>
      </c>
      <c r="N56" s="9" t="e">
        <f t="shared" si="15"/>
        <v>#DIV/0!</v>
      </c>
      <c r="O56" s="9" t="e">
        <f t="shared" si="15"/>
        <v>#DIV/0!</v>
      </c>
      <c r="P56" s="9" t="e">
        <f t="shared" si="15"/>
        <v>#DIV/0!</v>
      </c>
      <c r="Q56" s="9" t="e">
        <f t="shared" si="15"/>
        <v>#DIV/0!</v>
      </c>
      <c r="R56" s="9" t="e">
        <f t="shared" si="15"/>
        <v>#DIV/0!</v>
      </c>
      <c r="S56" s="7"/>
    </row>
    <row r="57" spans="1:19" x14ac:dyDescent="0.2">
      <c r="A57" s="7"/>
      <c r="B57" s="7"/>
      <c r="C57" s="7" t="s">
        <v>20</v>
      </c>
      <c r="D57" s="7"/>
      <c r="E57" s="9" t="e">
        <f>'HONI SM &gt; Min Fucnt'!H46*12/'HONI SM &gt; Min Fucnt'!H$72</f>
        <v>#DIV/0!</v>
      </c>
      <c r="F57" s="7"/>
      <c r="G57" s="9" t="e">
        <f t="shared" si="15"/>
        <v>#DIV/0!</v>
      </c>
      <c r="H57" s="9" t="e">
        <f t="shared" si="15"/>
        <v>#DIV/0!</v>
      </c>
      <c r="I57" s="9" t="e">
        <f t="shared" si="15"/>
        <v>#DIV/0!</v>
      </c>
      <c r="J57" s="9" t="e">
        <f t="shared" si="15"/>
        <v>#DIV/0!</v>
      </c>
      <c r="K57" s="9" t="e">
        <f t="shared" si="15"/>
        <v>#DIV/0!</v>
      </c>
      <c r="L57" s="9" t="e">
        <f t="shared" si="15"/>
        <v>#DIV/0!</v>
      </c>
      <c r="M57" s="9" t="e">
        <f t="shared" si="15"/>
        <v>#DIV/0!</v>
      </c>
      <c r="N57" s="9" t="e">
        <f t="shared" si="15"/>
        <v>#DIV/0!</v>
      </c>
      <c r="O57" s="9" t="e">
        <f t="shared" si="15"/>
        <v>#DIV/0!</v>
      </c>
      <c r="P57" s="9" t="e">
        <f t="shared" si="15"/>
        <v>#DIV/0!</v>
      </c>
      <c r="Q57" s="9" t="e">
        <f t="shared" si="15"/>
        <v>#DIV/0!</v>
      </c>
      <c r="R57" s="9" t="e">
        <f t="shared" si="15"/>
        <v>#DIV/0!</v>
      </c>
      <c r="S57" s="7"/>
    </row>
    <row r="58" spans="1:19" x14ac:dyDescent="0.2">
      <c r="A58" s="7"/>
      <c r="B58" s="7"/>
      <c r="C58" s="7"/>
      <c r="D58" s="12"/>
      <c r="E58" s="13" t="e">
        <f>SUM(E52:E57)</f>
        <v>#DIV/0!</v>
      </c>
      <c r="F58" s="14"/>
      <c r="G58" s="13" t="e">
        <f t="shared" ref="G58:R58" si="16">SUM(G52:G57)</f>
        <v>#DIV/0!</v>
      </c>
      <c r="H58" s="13" t="e">
        <f t="shared" si="16"/>
        <v>#DIV/0!</v>
      </c>
      <c r="I58" s="13" t="e">
        <f t="shared" si="16"/>
        <v>#DIV/0!</v>
      </c>
      <c r="J58" s="13" t="e">
        <f t="shared" si="16"/>
        <v>#DIV/0!</v>
      </c>
      <c r="K58" s="13" t="e">
        <f t="shared" si="16"/>
        <v>#DIV/0!</v>
      </c>
      <c r="L58" s="13" t="e">
        <f t="shared" si="16"/>
        <v>#DIV/0!</v>
      </c>
      <c r="M58" s="13" t="e">
        <f t="shared" si="16"/>
        <v>#DIV/0!</v>
      </c>
      <c r="N58" s="13" t="e">
        <f t="shared" si="16"/>
        <v>#DIV/0!</v>
      </c>
      <c r="O58" s="13" t="e">
        <f t="shared" si="16"/>
        <v>#DIV/0!</v>
      </c>
      <c r="P58" s="13" t="e">
        <f t="shared" si="16"/>
        <v>#DIV/0!</v>
      </c>
      <c r="Q58" s="13" t="e">
        <f t="shared" si="16"/>
        <v>#DIV/0!</v>
      </c>
      <c r="R58" s="40" t="e">
        <f t="shared" si="16"/>
        <v>#DIV/0!</v>
      </c>
      <c r="S58" s="15"/>
    </row>
    <row r="59" spans="1:19" x14ac:dyDescent="0.2">
      <c r="A59" s="7"/>
      <c r="B59" s="7"/>
      <c r="C59" s="7"/>
      <c r="D59" s="7"/>
      <c r="E59" s="9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7"/>
    </row>
    <row r="60" spans="1:19" x14ac:dyDescent="0.2">
      <c r="A60" s="7"/>
      <c r="B60" s="7" t="s">
        <v>35</v>
      </c>
      <c r="C60" s="7"/>
      <c r="D60" s="7"/>
      <c r="E60" s="9" t="e">
        <f>-'HONI SM &gt; Min Fucnt'!H57*12/'HONI SM &gt; Min Fucnt'!H$72</f>
        <v>#DIV/0!</v>
      </c>
      <c r="F60" s="7"/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7"/>
    </row>
    <row r="61" spans="1:19" x14ac:dyDescent="0.2">
      <c r="A61" s="7"/>
      <c r="B61" s="7"/>
      <c r="C61" s="7"/>
      <c r="D61" s="7"/>
      <c r="E61" s="9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7"/>
    </row>
    <row r="62" spans="1:19" x14ac:dyDescent="0.2">
      <c r="A62" s="7"/>
      <c r="B62" s="7" t="s">
        <v>22</v>
      </c>
      <c r="C62" s="7"/>
      <c r="D62" s="7"/>
      <c r="E62" s="9" t="e">
        <f>E58-E60</f>
        <v>#DIV/0!</v>
      </c>
      <c r="F62" s="7"/>
      <c r="G62" s="9" t="e">
        <f t="shared" ref="G62:R62" si="17">G58-G60</f>
        <v>#DIV/0!</v>
      </c>
      <c r="H62" s="9" t="e">
        <f t="shared" si="17"/>
        <v>#DIV/0!</v>
      </c>
      <c r="I62" s="9" t="e">
        <f t="shared" si="17"/>
        <v>#DIV/0!</v>
      </c>
      <c r="J62" s="9" t="e">
        <f t="shared" si="17"/>
        <v>#DIV/0!</v>
      </c>
      <c r="K62" s="9" t="e">
        <f t="shared" si="17"/>
        <v>#DIV/0!</v>
      </c>
      <c r="L62" s="9" t="e">
        <f t="shared" si="17"/>
        <v>#DIV/0!</v>
      </c>
      <c r="M62" s="9" t="e">
        <f t="shared" si="17"/>
        <v>#DIV/0!</v>
      </c>
      <c r="N62" s="9" t="e">
        <f t="shared" si="17"/>
        <v>#DIV/0!</v>
      </c>
      <c r="O62" s="9" t="e">
        <f t="shared" si="17"/>
        <v>#DIV/0!</v>
      </c>
      <c r="P62" s="9" t="e">
        <f t="shared" si="17"/>
        <v>#DIV/0!</v>
      </c>
      <c r="Q62" s="9" t="e">
        <f t="shared" si="17"/>
        <v>#DIV/0!</v>
      </c>
      <c r="R62" s="9" t="e">
        <f t="shared" si="17"/>
        <v>#DIV/0!</v>
      </c>
      <c r="S62" s="7"/>
    </row>
    <row r="63" spans="1:19" x14ac:dyDescent="0.2">
      <c r="A63" s="6"/>
      <c r="B63" s="7"/>
      <c r="C63" s="7"/>
      <c r="D63" s="7"/>
      <c r="E63" s="9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7"/>
    </row>
    <row r="64" spans="1:19" x14ac:dyDescent="0.2">
      <c r="A64" s="6"/>
      <c r="B64" s="7" t="s">
        <v>25</v>
      </c>
      <c r="C64" s="7"/>
      <c r="D64" s="7"/>
      <c r="E64" s="9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7"/>
    </row>
    <row r="65" spans="1:19" x14ac:dyDescent="0.2">
      <c r="A65" s="6"/>
      <c r="B65" s="7"/>
      <c r="C65" s="7" t="s">
        <v>26</v>
      </c>
      <c r="D65" s="7"/>
      <c r="E65" s="9"/>
      <c r="F65" s="7"/>
      <c r="G65" s="9"/>
      <c r="H65" s="9">
        <f t="shared" ref="H65:R65" si="18">G65</f>
        <v>0</v>
      </c>
      <c r="I65" s="9">
        <f t="shared" si="18"/>
        <v>0</v>
      </c>
      <c r="J65" s="9">
        <f t="shared" si="18"/>
        <v>0</v>
      </c>
      <c r="K65" s="9">
        <f t="shared" si="18"/>
        <v>0</v>
      </c>
      <c r="L65" s="9">
        <f t="shared" si="18"/>
        <v>0</v>
      </c>
      <c r="M65" s="9">
        <f t="shared" si="18"/>
        <v>0</v>
      </c>
      <c r="N65" s="9">
        <f t="shared" si="18"/>
        <v>0</v>
      </c>
      <c r="O65" s="9">
        <f t="shared" si="18"/>
        <v>0</v>
      </c>
      <c r="P65" s="9">
        <f t="shared" si="18"/>
        <v>0</v>
      </c>
      <c r="Q65" s="9">
        <f t="shared" si="18"/>
        <v>0</v>
      </c>
      <c r="R65" s="9">
        <f t="shared" si="18"/>
        <v>0</v>
      </c>
      <c r="S65" s="7"/>
    </row>
    <row r="66" spans="1:19" x14ac:dyDescent="0.2">
      <c r="A66" s="6"/>
      <c r="B66" s="7"/>
      <c r="C66" s="7" t="s">
        <v>27</v>
      </c>
      <c r="D66" s="7"/>
      <c r="E66" s="9"/>
      <c r="F66" s="7"/>
      <c r="G66" s="9" t="e">
        <f t="shared" ref="G66:R66" si="19">G62</f>
        <v>#DIV/0!</v>
      </c>
      <c r="H66" s="9" t="e">
        <f t="shared" si="19"/>
        <v>#DIV/0!</v>
      </c>
      <c r="I66" s="9" t="e">
        <f t="shared" si="19"/>
        <v>#DIV/0!</v>
      </c>
      <c r="J66" s="9" t="e">
        <f t="shared" si="19"/>
        <v>#DIV/0!</v>
      </c>
      <c r="K66" s="9" t="e">
        <f t="shared" si="19"/>
        <v>#DIV/0!</v>
      </c>
      <c r="L66" s="9" t="e">
        <f t="shared" si="19"/>
        <v>#DIV/0!</v>
      </c>
      <c r="M66" s="9" t="e">
        <f t="shared" si="19"/>
        <v>#DIV/0!</v>
      </c>
      <c r="N66" s="9" t="e">
        <f t="shared" si="19"/>
        <v>#DIV/0!</v>
      </c>
      <c r="O66" s="9" t="e">
        <f t="shared" si="19"/>
        <v>#DIV/0!</v>
      </c>
      <c r="P66" s="9" t="e">
        <f t="shared" si="19"/>
        <v>#DIV/0!</v>
      </c>
      <c r="Q66" s="9" t="e">
        <f t="shared" si="19"/>
        <v>#DIV/0!</v>
      </c>
      <c r="R66" s="9" t="e">
        <f t="shared" si="19"/>
        <v>#DIV/0!</v>
      </c>
      <c r="S66" s="7"/>
    </row>
    <row r="67" spans="1:19" x14ac:dyDescent="0.2">
      <c r="A67" s="6"/>
      <c r="B67" s="7"/>
      <c r="C67" s="7" t="s">
        <v>28</v>
      </c>
      <c r="D67" s="7"/>
      <c r="E67" s="9"/>
      <c r="F67" s="7"/>
      <c r="G67" s="9">
        <f t="shared" ref="G67:R67" si="20">F67+(((G65+F66)*G$74)*(G$76/SUM($G$76:$R$76)))</f>
        <v>0</v>
      </c>
      <c r="H67" s="9" t="e">
        <f t="shared" si="20"/>
        <v>#DIV/0!</v>
      </c>
      <c r="I67" s="9" t="e">
        <f t="shared" si="20"/>
        <v>#DIV/0!</v>
      </c>
      <c r="J67" s="9" t="e">
        <f t="shared" si="20"/>
        <v>#DIV/0!</v>
      </c>
      <c r="K67" s="9" t="e">
        <f t="shared" si="20"/>
        <v>#DIV/0!</v>
      </c>
      <c r="L67" s="9" t="e">
        <f t="shared" si="20"/>
        <v>#DIV/0!</v>
      </c>
      <c r="M67" s="9" t="e">
        <f t="shared" si="20"/>
        <v>#DIV/0!</v>
      </c>
      <c r="N67" s="9" t="e">
        <f t="shared" si="20"/>
        <v>#DIV/0!</v>
      </c>
      <c r="O67" s="9" t="e">
        <f t="shared" si="20"/>
        <v>#DIV/0!</v>
      </c>
      <c r="P67" s="9" t="e">
        <f t="shared" si="20"/>
        <v>#DIV/0!</v>
      </c>
      <c r="Q67" s="9" t="e">
        <f t="shared" si="20"/>
        <v>#DIV/0!</v>
      </c>
      <c r="R67" s="41" t="e">
        <f t="shared" si="20"/>
        <v>#DIV/0!</v>
      </c>
      <c r="S67" s="7"/>
    </row>
    <row r="68" spans="1:19" x14ac:dyDescent="0.2">
      <c r="A68" s="6"/>
      <c r="B68" s="7"/>
      <c r="C68" s="7" t="s">
        <v>29</v>
      </c>
      <c r="D68" s="12"/>
      <c r="E68" s="13"/>
      <c r="F68" s="14"/>
      <c r="G68" s="13" t="e">
        <f t="shared" ref="G68:R68" si="21">SUM(G65:G67)</f>
        <v>#DIV/0!</v>
      </c>
      <c r="H68" s="13" t="e">
        <f t="shared" si="21"/>
        <v>#DIV/0!</v>
      </c>
      <c r="I68" s="13" t="e">
        <f t="shared" si="21"/>
        <v>#DIV/0!</v>
      </c>
      <c r="J68" s="13" t="e">
        <f t="shared" si="21"/>
        <v>#DIV/0!</v>
      </c>
      <c r="K68" s="13" t="e">
        <f t="shared" si="21"/>
        <v>#DIV/0!</v>
      </c>
      <c r="L68" s="13" t="e">
        <f t="shared" si="21"/>
        <v>#DIV/0!</v>
      </c>
      <c r="M68" s="13" t="e">
        <f t="shared" si="21"/>
        <v>#DIV/0!</v>
      </c>
      <c r="N68" s="13" t="e">
        <f t="shared" si="21"/>
        <v>#DIV/0!</v>
      </c>
      <c r="O68" s="13" t="e">
        <f t="shared" si="21"/>
        <v>#DIV/0!</v>
      </c>
      <c r="P68" s="13" t="e">
        <f t="shared" si="21"/>
        <v>#DIV/0!</v>
      </c>
      <c r="Q68" s="13" t="e">
        <f t="shared" si="21"/>
        <v>#DIV/0!</v>
      </c>
      <c r="R68" s="13" t="e">
        <f t="shared" si="21"/>
        <v>#DIV/0!</v>
      </c>
      <c r="S68" s="15"/>
    </row>
    <row r="72" spans="1:19" x14ac:dyDescent="0.2">
      <c r="A72" s="16" t="s">
        <v>31</v>
      </c>
    </row>
    <row r="73" spans="1:19" x14ac:dyDescent="0.2">
      <c r="A73" s="16"/>
    </row>
    <row r="74" spans="1:19" x14ac:dyDescent="0.2">
      <c r="A74" s="16"/>
      <c r="B74" s="1" t="s">
        <v>30</v>
      </c>
      <c r="G74" s="17">
        <v>5.1400000000000001E-2</v>
      </c>
      <c r="H74" s="17">
        <v>5.1400000000000001E-2</v>
      </c>
      <c r="I74" s="17">
        <v>5.1400000000000001E-2</v>
      </c>
      <c r="J74" s="17">
        <v>4.0800000000000003E-2</v>
      </c>
      <c r="K74" s="17">
        <v>4.0800000000000003E-2</v>
      </c>
      <c r="L74" s="17">
        <v>4.0800000000000003E-2</v>
      </c>
      <c r="M74" s="17">
        <v>3.3500000000000002E-2</v>
      </c>
      <c r="N74" s="17">
        <v>3.3500000000000002E-2</v>
      </c>
      <c r="O74" s="17">
        <v>3.3500000000000002E-2</v>
      </c>
      <c r="P74" s="17">
        <v>3.3500000000000002E-2</v>
      </c>
      <c r="Q74" s="17">
        <v>3.3500000000000002E-2</v>
      </c>
      <c r="R74" s="17">
        <v>3.3500000000000002E-2</v>
      </c>
    </row>
    <row r="75" spans="1:19" x14ac:dyDescent="0.2"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9" x14ac:dyDescent="0.2">
      <c r="B76" s="1" t="s">
        <v>32</v>
      </c>
      <c r="G76" s="11">
        <v>31</v>
      </c>
      <c r="H76" s="11">
        <v>29</v>
      </c>
      <c r="I76" s="11">
        <v>31</v>
      </c>
      <c r="J76" s="11">
        <v>30</v>
      </c>
      <c r="K76" s="11">
        <v>31</v>
      </c>
      <c r="L76" s="11">
        <v>30</v>
      </c>
      <c r="M76" s="11">
        <v>31</v>
      </c>
      <c r="N76" s="11">
        <v>31</v>
      </c>
      <c r="O76" s="11">
        <v>30</v>
      </c>
      <c r="P76" s="11">
        <v>31</v>
      </c>
      <c r="Q76" s="11">
        <v>30</v>
      </c>
      <c r="R76" s="11">
        <v>31</v>
      </c>
    </row>
    <row r="78" spans="1:19" x14ac:dyDescent="0.2">
      <c r="A78" s="18"/>
      <c r="B78" s="18"/>
      <c r="C78" s="18"/>
    </row>
    <row r="80" spans="1:19" x14ac:dyDescent="0.2">
      <c r="A80" s="1" t="s">
        <v>33</v>
      </c>
    </row>
    <row r="81" spans="2:2" x14ac:dyDescent="0.2">
      <c r="B81" s="1" t="s">
        <v>106</v>
      </c>
    </row>
    <row r="82" spans="2:2" x14ac:dyDescent="0.2">
      <c r="B82" s="1" t="s">
        <v>34</v>
      </c>
    </row>
    <row r="83" spans="2:2" x14ac:dyDescent="0.2">
      <c r="B83" s="1" t="s">
        <v>100</v>
      </c>
    </row>
    <row r="84" spans="2:2" x14ac:dyDescent="0.2">
      <c r="B84" s="1" t="s">
        <v>101</v>
      </c>
    </row>
  </sheetData>
  <mergeCells count="1">
    <mergeCell ref="G2:R2"/>
  </mergeCells>
  <phoneticPr fontId="0" type="noConversion"/>
  <printOptions horizontalCentered="1"/>
  <pageMargins left="0.5" right="0.5" top="0.75" bottom="0.75" header="0.5" footer="0.3"/>
  <pageSetup scale="90" orientation="landscape" r:id="rId1"/>
  <headerFooter alignWithMargins="0">
    <oddHeader>&amp;C&amp;"Arial,Bold"Smart Meter Accrued Revenue - 2008</oddHeader>
    <oddFooter>&amp;L&amp;8&amp;F - &amp;A&amp;R&amp;8&amp;D</oddFooter>
  </headerFooter>
  <rowBreaks count="1" manualBreakCount="1">
    <brk id="4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85"/>
  <sheetViews>
    <sheetView topLeftCell="A2" zoomScale="115" workbookViewId="0">
      <pane ySplit="2" topLeftCell="A4" activePane="bottomLeft" state="frozenSplit"/>
      <selection activeCell="H19" sqref="H19"/>
      <selection pane="bottomLeft" activeCell="E8" sqref="E8"/>
    </sheetView>
  </sheetViews>
  <sheetFormatPr defaultRowHeight="11.25" x14ac:dyDescent="0.2"/>
  <cols>
    <col min="1" max="2" width="1.85546875" style="1" customWidth="1"/>
    <col min="3" max="3" width="24.7109375" style="1" customWidth="1"/>
    <col min="4" max="4" width="0.7109375" style="1" customWidth="1"/>
    <col min="5" max="5" width="8.140625" style="1" customWidth="1"/>
    <col min="6" max="6" width="1.7109375" style="1" customWidth="1"/>
    <col min="7" max="18" width="8.140625" style="1" customWidth="1"/>
    <col min="19" max="19" width="0.7109375" style="1" customWidth="1"/>
    <col min="20" max="20" width="9.140625" style="1"/>
    <col min="21" max="21" width="9.85546875" style="42" bestFit="1" customWidth="1"/>
    <col min="22" max="16384" width="9.140625" style="1"/>
  </cols>
  <sheetData>
    <row r="2" spans="1:20" x14ac:dyDescent="0.2">
      <c r="E2" s="2">
        <v>2009</v>
      </c>
      <c r="G2" s="269" t="s">
        <v>107</v>
      </c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</row>
    <row r="3" spans="1:20" x14ac:dyDescent="0.2">
      <c r="B3" s="3" t="s">
        <v>0</v>
      </c>
      <c r="C3" s="3"/>
      <c r="E3" s="4" t="s">
        <v>111</v>
      </c>
      <c r="G3" s="5" t="s">
        <v>1</v>
      </c>
      <c r="H3" s="5" t="s">
        <v>2</v>
      </c>
      <c r="I3" s="5" t="s">
        <v>3</v>
      </c>
      <c r="J3" s="5" t="s">
        <v>4</v>
      </c>
      <c r="K3" s="5" t="s">
        <v>5</v>
      </c>
      <c r="L3" s="5" t="s">
        <v>6</v>
      </c>
      <c r="M3" s="5" t="s">
        <v>7</v>
      </c>
      <c r="N3" s="5" t="s">
        <v>8</v>
      </c>
      <c r="O3" s="5" t="s">
        <v>9</v>
      </c>
      <c r="P3" s="5" t="s">
        <v>10</v>
      </c>
      <c r="Q3" s="5" t="s">
        <v>11</v>
      </c>
      <c r="R3" s="5" t="s">
        <v>12</v>
      </c>
    </row>
    <row r="5" spans="1:20" x14ac:dyDescent="0.2">
      <c r="A5" s="6" t="s">
        <v>13</v>
      </c>
      <c r="B5" s="7"/>
      <c r="C5" s="7"/>
      <c r="D5" s="7"/>
      <c r="E5" s="7"/>
      <c r="F5" s="7"/>
      <c r="G5" s="8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20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</row>
    <row r="7" spans="1:20" x14ac:dyDescent="0.2">
      <c r="A7" s="7"/>
      <c r="B7" s="7" t="s">
        <v>14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20" x14ac:dyDescent="0.2">
      <c r="A8" s="7"/>
      <c r="B8" s="7"/>
      <c r="C8" s="7" t="s">
        <v>15</v>
      </c>
      <c r="D8" s="7"/>
      <c r="E8" s="9">
        <v>0</v>
      </c>
      <c r="F8" s="7"/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7"/>
      <c r="T8" s="10"/>
    </row>
    <row r="9" spans="1:20" x14ac:dyDescent="0.2">
      <c r="A9" s="7"/>
      <c r="B9" s="7"/>
      <c r="C9" s="7" t="s">
        <v>16</v>
      </c>
      <c r="D9" s="7"/>
      <c r="E9" s="9">
        <v>0</v>
      </c>
      <c r="F9" s="7"/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7"/>
    </row>
    <row r="10" spans="1:20" x14ac:dyDescent="0.2">
      <c r="A10" s="7"/>
      <c r="B10" s="7"/>
      <c r="C10" s="7" t="s">
        <v>17</v>
      </c>
      <c r="D10" s="7"/>
      <c r="E10" s="9">
        <v>0</v>
      </c>
      <c r="F10" s="7"/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7"/>
    </row>
    <row r="11" spans="1:20" x14ac:dyDescent="0.2">
      <c r="A11" s="7"/>
      <c r="B11" s="7"/>
      <c r="C11" s="7" t="s">
        <v>18</v>
      </c>
      <c r="D11" s="7"/>
      <c r="E11" s="9">
        <v>0</v>
      </c>
      <c r="F11" s="7"/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7"/>
    </row>
    <row r="12" spans="1:20" x14ac:dyDescent="0.2">
      <c r="A12" s="7"/>
      <c r="B12" s="7"/>
      <c r="C12" s="7" t="s">
        <v>19</v>
      </c>
      <c r="D12" s="7"/>
      <c r="E12" s="9">
        <v>0</v>
      </c>
      <c r="F12" s="7"/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7"/>
    </row>
    <row r="13" spans="1:20" x14ac:dyDescent="0.2">
      <c r="A13" s="7"/>
      <c r="B13" s="7"/>
      <c r="C13" s="7" t="s">
        <v>20</v>
      </c>
      <c r="D13" s="7"/>
      <c r="E13" s="9">
        <v>0</v>
      </c>
      <c r="F13" s="7"/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7"/>
    </row>
    <row r="14" spans="1:20" x14ac:dyDescent="0.2">
      <c r="A14" s="7"/>
      <c r="B14" s="7"/>
      <c r="C14" s="7"/>
      <c r="D14" s="12"/>
      <c r="E14" s="13">
        <v>0</v>
      </c>
      <c r="F14" s="14"/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5"/>
    </row>
    <row r="15" spans="1:20" x14ac:dyDescent="0.2">
      <c r="A15" s="7"/>
      <c r="B15" s="7"/>
      <c r="C15" s="7"/>
      <c r="D15" s="7"/>
      <c r="E15" s="9"/>
      <c r="F15" s="7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7"/>
    </row>
    <row r="16" spans="1:20" x14ac:dyDescent="0.2">
      <c r="A16" s="7"/>
      <c r="B16" s="7" t="s">
        <v>35</v>
      </c>
      <c r="C16" s="7"/>
      <c r="D16" s="7"/>
      <c r="E16" s="9">
        <v>0</v>
      </c>
      <c r="F16" s="7"/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7"/>
    </row>
    <row r="17" spans="1:19" x14ac:dyDescent="0.2">
      <c r="A17" s="7"/>
      <c r="B17" s="7"/>
      <c r="C17" s="7"/>
      <c r="D17" s="7"/>
      <c r="E17" s="9"/>
      <c r="F17" s="7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7"/>
    </row>
    <row r="18" spans="1:19" x14ac:dyDescent="0.2">
      <c r="A18" s="7"/>
      <c r="B18" s="7" t="s">
        <v>22</v>
      </c>
      <c r="C18" s="7"/>
      <c r="D18" s="7"/>
      <c r="E18" s="9">
        <v>0</v>
      </c>
      <c r="F18" s="7"/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7"/>
    </row>
    <row r="19" spans="1:19" x14ac:dyDescent="0.2">
      <c r="A19" s="6"/>
      <c r="B19" s="7"/>
      <c r="C19" s="7"/>
      <c r="D19" s="7"/>
      <c r="E19" s="9"/>
      <c r="F19" s="7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7"/>
    </row>
    <row r="20" spans="1:19" x14ac:dyDescent="0.2">
      <c r="A20" s="6"/>
      <c r="B20" s="7" t="s">
        <v>25</v>
      </c>
      <c r="C20" s="7"/>
      <c r="D20" s="7"/>
      <c r="E20" s="9"/>
      <c r="F20" s="7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7"/>
    </row>
    <row r="21" spans="1:19" x14ac:dyDescent="0.2">
      <c r="A21" s="6"/>
      <c r="B21" s="7"/>
      <c r="C21" s="7" t="s">
        <v>26</v>
      </c>
      <c r="D21" s="7"/>
      <c r="E21" s="9"/>
      <c r="F21" s="7"/>
      <c r="G21" s="9">
        <v>1.0077641399999999</v>
      </c>
      <c r="H21" s="9">
        <v>1.0077641399999999</v>
      </c>
      <c r="I21" s="9">
        <v>1.0077641399999999</v>
      </c>
      <c r="J21" s="9">
        <v>1.0077641399999999</v>
      </c>
      <c r="K21" s="9">
        <v>1.0077641399999999</v>
      </c>
      <c r="L21" s="9">
        <v>1.0077641399999999</v>
      </c>
      <c r="M21" s="9">
        <v>1.0077641399999999</v>
      </c>
      <c r="N21" s="9">
        <v>1.0077641399999999</v>
      </c>
      <c r="O21" s="9">
        <v>1.0077641399999999</v>
      </c>
      <c r="P21" s="9">
        <v>1.0077641399999999</v>
      </c>
      <c r="Q21" s="9">
        <v>1.0077641399999999</v>
      </c>
      <c r="R21" s="9">
        <v>1.0077641399999999</v>
      </c>
      <c r="S21" s="7"/>
    </row>
    <row r="22" spans="1:19" x14ac:dyDescent="0.2">
      <c r="A22" s="6"/>
      <c r="B22" s="7"/>
      <c r="C22" s="7" t="s">
        <v>27</v>
      </c>
      <c r="D22" s="7"/>
      <c r="E22" s="9"/>
      <c r="F22" s="7"/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7"/>
    </row>
    <row r="23" spans="1:19" x14ac:dyDescent="0.2">
      <c r="A23" s="6"/>
      <c r="B23" s="7"/>
      <c r="C23" s="7" t="s">
        <v>28</v>
      </c>
      <c r="D23" s="7"/>
      <c r="E23" s="9"/>
      <c r="F23" s="7"/>
      <c r="G23" s="9">
        <v>2.0969777104931507E-3</v>
      </c>
      <c r="H23" s="9">
        <v>3.9910220941643832E-3</v>
      </c>
      <c r="I23" s="9">
        <v>6.0879998046575335E-3</v>
      </c>
      <c r="J23" s="9">
        <v>6.9162990978082189E-3</v>
      </c>
      <c r="K23" s="9">
        <v>7.7722083673972603E-3</v>
      </c>
      <c r="L23" s="9">
        <v>8.6005076605479448E-3</v>
      </c>
      <c r="M23" s="9">
        <v>9.0712577588219177E-3</v>
      </c>
      <c r="N23" s="9">
        <v>9.5420078570958907E-3</v>
      </c>
      <c r="O23" s="9">
        <v>9.9975724683287678E-3</v>
      </c>
      <c r="P23" s="9">
        <v>1.0468322566602741E-2</v>
      </c>
      <c r="Q23" s="9">
        <v>1.0923887177835618E-2</v>
      </c>
      <c r="R23" s="9">
        <v>1.1394637276109591E-2</v>
      </c>
      <c r="S23" s="7"/>
    </row>
    <row r="24" spans="1:19" x14ac:dyDescent="0.2">
      <c r="A24" s="6"/>
      <c r="B24" s="7"/>
      <c r="C24" s="7" t="s">
        <v>29</v>
      </c>
      <c r="D24" s="12"/>
      <c r="E24" s="13"/>
      <c r="F24" s="14"/>
      <c r="G24" s="13">
        <v>1.009861117710493</v>
      </c>
      <c r="H24" s="13">
        <v>1.0117551620941643</v>
      </c>
      <c r="I24" s="13">
        <v>1.0138521398046574</v>
      </c>
      <c r="J24" s="13">
        <v>1.0146804390978081</v>
      </c>
      <c r="K24" s="13">
        <v>1.0155363483673971</v>
      </c>
      <c r="L24" s="13">
        <v>1.0163646476605479</v>
      </c>
      <c r="M24" s="13">
        <v>1.0168353977588218</v>
      </c>
      <c r="N24" s="13">
        <v>1.0173061478570957</v>
      </c>
      <c r="O24" s="13">
        <v>1.0177617124683287</v>
      </c>
      <c r="P24" s="13">
        <v>1.0182324625666026</v>
      </c>
      <c r="Q24" s="13">
        <v>1.0186880271778356</v>
      </c>
      <c r="R24" s="13">
        <v>1.0191587772761095</v>
      </c>
      <c r="S24" s="15"/>
    </row>
    <row r="25" spans="1:19" x14ac:dyDescent="0.2">
      <c r="A25" s="6"/>
      <c r="B25" s="7"/>
      <c r="C25" s="7"/>
      <c r="D25" s="7"/>
      <c r="E25" s="9"/>
      <c r="F25" s="7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7"/>
    </row>
    <row r="26" spans="1:19" x14ac:dyDescent="0.2">
      <c r="A26" s="7"/>
      <c r="B26" s="7"/>
      <c r="C26" s="7"/>
      <c r="D26" s="7"/>
      <c r="E26" s="9"/>
      <c r="F26" s="7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7"/>
    </row>
    <row r="27" spans="1:19" x14ac:dyDescent="0.2">
      <c r="A27" s="6" t="s">
        <v>24</v>
      </c>
      <c r="B27" s="7"/>
      <c r="C27" s="7"/>
      <c r="D27" s="7"/>
      <c r="E27" s="7"/>
      <c r="F27" s="7"/>
      <c r="G27" s="7"/>
      <c r="H27" s="8"/>
      <c r="I27" s="7"/>
      <c r="J27" s="7"/>
      <c r="K27" s="9"/>
      <c r="L27" s="9"/>
      <c r="M27" s="9"/>
      <c r="N27" s="9"/>
      <c r="O27" s="9"/>
      <c r="P27" s="9"/>
      <c r="Q27" s="9"/>
      <c r="R27" s="7"/>
      <c r="S27" s="7"/>
    </row>
    <row r="28" spans="1:19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9"/>
      <c r="L28" s="9"/>
      <c r="M28" s="9"/>
      <c r="N28" s="9"/>
      <c r="O28" s="9"/>
      <c r="P28" s="9"/>
      <c r="Q28" s="9"/>
      <c r="R28" s="7"/>
      <c r="S28" s="7"/>
    </row>
    <row r="29" spans="1:19" x14ac:dyDescent="0.2">
      <c r="A29" s="7"/>
      <c r="B29" s="7" t="s">
        <v>14</v>
      </c>
      <c r="C29" s="7"/>
      <c r="D29" s="7"/>
      <c r="E29" s="7"/>
      <c r="F29" s="7"/>
      <c r="G29" s="7"/>
      <c r="H29" s="7"/>
      <c r="I29" s="7"/>
      <c r="J29" s="7"/>
      <c r="K29" s="9"/>
      <c r="L29" s="9"/>
      <c r="M29" s="9"/>
      <c r="N29" s="9"/>
      <c r="O29" s="9"/>
      <c r="P29" s="9"/>
      <c r="Q29" s="9"/>
      <c r="R29" s="7"/>
      <c r="S29" s="7"/>
    </row>
    <row r="30" spans="1:19" x14ac:dyDescent="0.2">
      <c r="A30" s="7"/>
      <c r="B30" s="7"/>
      <c r="C30" s="7" t="s">
        <v>15</v>
      </c>
      <c r="D30" s="7"/>
      <c r="E30" s="9">
        <v>9.61765398</v>
      </c>
      <c r="F30" s="7"/>
      <c r="G30" s="46">
        <v>0.66486599999999996</v>
      </c>
      <c r="H30" s="46">
        <v>1.1519010000000001</v>
      </c>
      <c r="I30" s="46">
        <v>1.5704050199999999</v>
      </c>
      <c r="J30" s="46">
        <v>2.0630526699999998</v>
      </c>
      <c r="K30" s="46">
        <v>2.5750041100000001</v>
      </c>
      <c r="L30" s="46">
        <v>3.3062799799999998</v>
      </c>
      <c r="M30" s="46">
        <v>4.6161707400000003</v>
      </c>
      <c r="N30" s="46">
        <v>5.3995821500000005</v>
      </c>
      <c r="O30" s="46">
        <v>6.2516633099999996</v>
      </c>
      <c r="P30" s="46">
        <v>7.2821354200000004</v>
      </c>
      <c r="Q30" s="46">
        <v>8.3165885500000005</v>
      </c>
      <c r="R30" s="9">
        <v>9.61765398</v>
      </c>
      <c r="S30" s="7"/>
    </row>
    <row r="31" spans="1:19" x14ac:dyDescent="0.2">
      <c r="A31" s="7"/>
      <c r="B31" s="7"/>
      <c r="C31" s="7" t="s">
        <v>16</v>
      </c>
      <c r="D31" s="7"/>
      <c r="E31" s="9">
        <v>10.106483967696718</v>
      </c>
      <c r="F31" s="7"/>
      <c r="G31" s="46">
        <v>0.78719272961398234</v>
      </c>
      <c r="H31" s="46">
        <v>1.5743854592279647</v>
      </c>
      <c r="I31" s="46">
        <v>2.3615781888419471</v>
      </c>
      <c r="J31" s="46">
        <v>3.1487709184559294</v>
      </c>
      <c r="K31" s="46">
        <v>3.9359636480699121</v>
      </c>
      <c r="L31" s="46">
        <v>4.7231563776838943</v>
      </c>
      <c r="M31" s="46">
        <v>5.510349107297877</v>
      </c>
      <c r="N31" s="46">
        <v>6.2975418369118588</v>
      </c>
      <c r="O31" s="46">
        <v>7.0847345665258414</v>
      </c>
      <c r="P31" s="46">
        <v>7.8719272961398241</v>
      </c>
      <c r="Q31" s="46">
        <v>8.6591200257538059</v>
      </c>
      <c r="R31" s="9">
        <v>10.106483967696718</v>
      </c>
      <c r="S31" s="7"/>
    </row>
    <row r="32" spans="1:19" x14ac:dyDescent="0.2">
      <c r="A32" s="7"/>
      <c r="B32" s="7"/>
      <c r="C32" s="7" t="s">
        <v>17</v>
      </c>
      <c r="D32" s="7"/>
      <c r="E32" s="9">
        <v>0.31836819247011516</v>
      </c>
      <c r="F32" s="7"/>
      <c r="G32" s="46">
        <v>2.4539346312725398E-2</v>
      </c>
      <c r="H32" s="46">
        <v>4.9078692625450795E-2</v>
      </c>
      <c r="I32" s="46">
        <v>7.36180389381762E-2</v>
      </c>
      <c r="J32" s="46">
        <v>9.8157385250901591E-2</v>
      </c>
      <c r="K32" s="46">
        <v>0.12269673156362701</v>
      </c>
      <c r="L32" s="46">
        <v>0.1472360778763524</v>
      </c>
      <c r="M32" s="46">
        <v>0.17177542418907782</v>
      </c>
      <c r="N32" s="46">
        <v>0.19631477050180318</v>
      </c>
      <c r="O32" s="46">
        <v>0.2208541168145286</v>
      </c>
      <c r="P32" s="46">
        <v>0.24539346312725402</v>
      </c>
      <c r="Q32" s="46">
        <v>0.26993280943997938</v>
      </c>
      <c r="R32" s="9">
        <v>0.31836819247011516</v>
      </c>
      <c r="S32" s="7"/>
    </row>
    <row r="33" spans="1:21" x14ac:dyDescent="0.2">
      <c r="A33" s="7"/>
      <c r="B33" s="7"/>
      <c r="C33" s="7" t="s">
        <v>18</v>
      </c>
      <c r="D33" s="7"/>
      <c r="E33" s="9">
        <v>4.786609634909702</v>
      </c>
      <c r="F33" s="7"/>
      <c r="G33" s="46">
        <v>0.36894474471064853</v>
      </c>
      <c r="H33" s="46">
        <v>0.73788948942129706</v>
      </c>
      <c r="I33" s="46">
        <v>1.1068342341319457</v>
      </c>
      <c r="J33" s="46">
        <v>1.4757789788425941</v>
      </c>
      <c r="K33" s="46">
        <v>1.844723723553243</v>
      </c>
      <c r="L33" s="46">
        <v>2.2136684682638914</v>
      </c>
      <c r="M33" s="46">
        <v>2.5826132129745401</v>
      </c>
      <c r="N33" s="46">
        <v>2.9515579576851882</v>
      </c>
      <c r="O33" s="46">
        <v>3.3205027023958369</v>
      </c>
      <c r="P33" s="46">
        <v>3.689447447106486</v>
      </c>
      <c r="Q33" s="46">
        <v>4.0583921918171342</v>
      </c>
      <c r="R33" s="9">
        <v>4.786609634909702</v>
      </c>
      <c r="S33" s="7"/>
    </row>
    <row r="34" spans="1:21" x14ac:dyDescent="0.2">
      <c r="A34" s="7"/>
      <c r="B34" s="7"/>
      <c r="C34" s="7" t="s">
        <v>19</v>
      </c>
      <c r="D34" s="7"/>
      <c r="E34" s="9">
        <v>4.8505162835002444</v>
      </c>
      <c r="F34" s="7"/>
      <c r="G34" s="46">
        <v>0.37387057404454521</v>
      </c>
      <c r="H34" s="46">
        <v>0.74774114808909042</v>
      </c>
      <c r="I34" s="46">
        <v>1.1216117221336357</v>
      </c>
      <c r="J34" s="46">
        <v>1.4954822961781808</v>
      </c>
      <c r="K34" s="46">
        <v>1.8693528702227262</v>
      </c>
      <c r="L34" s="46">
        <v>2.2432234442672714</v>
      </c>
      <c r="M34" s="46">
        <v>2.6170940183118168</v>
      </c>
      <c r="N34" s="46">
        <v>2.9909645923563617</v>
      </c>
      <c r="O34" s="46">
        <v>3.3648351664009071</v>
      </c>
      <c r="P34" s="46">
        <v>3.7387057404454525</v>
      </c>
      <c r="Q34" s="46">
        <v>4.1125763144899974</v>
      </c>
      <c r="R34" s="9">
        <v>4.8505162835002444</v>
      </c>
      <c r="S34" s="7"/>
    </row>
    <row r="35" spans="1:21" x14ac:dyDescent="0.2">
      <c r="A35" s="7"/>
      <c r="B35" s="7"/>
      <c r="C35" s="7" t="s">
        <v>20</v>
      </c>
      <c r="D35" s="7"/>
      <c r="E35" s="9">
        <v>0.25030513779310537</v>
      </c>
      <c r="F35" s="7"/>
      <c r="G35" s="46">
        <v>-0.13654831418609836</v>
      </c>
      <c r="H35" s="46">
        <v>-0.27309662837219673</v>
      </c>
      <c r="I35" s="46">
        <v>-0.40964494255829509</v>
      </c>
      <c r="J35" s="46">
        <v>-0.54619325674439345</v>
      </c>
      <c r="K35" s="46">
        <v>-0.68274157093049181</v>
      </c>
      <c r="L35" s="46">
        <v>-0.81928988511659018</v>
      </c>
      <c r="M35" s="46">
        <v>-0.95583819930268865</v>
      </c>
      <c r="N35" s="46">
        <v>-1.0923865134887869</v>
      </c>
      <c r="O35" s="46">
        <v>-1.2289348276748853</v>
      </c>
      <c r="P35" s="46">
        <v>-1.3654831418609836</v>
      </c>
      <c r="Q35" s="46">
        <v>-1.502031456047082</v>
      </c>
      <c r="R35" s="9">
        <v>0.25030513779310537</v>
      </c>
      <c r="S35" s="7"/>
    </row>
    <row r="36" spans="1:21" x14ac:dyDescent="0.2">
      <c r="A36" s="7"/>
      <c r="B36" s="7"/>
      <c r="C36" s="7"/>
      <c r="D36" s="12"/>
      <c r="E36" s="13">
        <v>29.929937196369885</v>
      </c>
      <c r="F36" s="14"/>
      <c r="G36" s="13">
        <v>2.0828650804958033</v>
      </c>
      <c r="H36" s="13">
        <v>3.9878991609916072</v>
      </c>
      <c r="I36" s="13">
        <v>5.8244022614874105</v>
      </c>
      <c r="J36" s="13">
        <v>7.7350489919832128</v>
      </c>
      <c r="K36" s="13">
        <v>9.6649995124790156</v>
      </c>
      <c r="L36" s="13">
        <v>11.814274462974819</v>
      </c>
      <c r="M36" s="13">
        <v>14.542164303470622</v>
      </c>
      <c r="N36" s="13">
        <v>16.743574793966427</v>
      </c>
      <c r="O36" s="13">
        <v>19.013655034462232</v>
      </c>
      <c r="P36" s="13">
        <v>21.462126224958034</v>
      </c>
      <c r="Q36" s="13">
        <v>23.914578435453837</v>
      </c>
      <c r="R36" s="45">
        <v>29.929937196369885</v>
      </c>
      <c r="S36" s="15"/>
      <c r="U36" s="43"/>
    </row>
    <row r="37" spans="1:21" x14ac:dyDescent="0.2">
      <c r="A37" s="7"/>
      <c r="B37" s="7"/>
      <c r="C37" s="7"/>
      <c r="D37" s="7"/>
      <c r="E37" s="9"/>
      <c r="F37" s="7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7"/>
      <c r="U37" s="43"/>
    </row>
    <row r="38" spans="1:21" x14ac:dyDescent="0.2">
      <c r="A38" s="7"/>
      <c r="B38" s="7" t="s">
        <v>35</v>
      </c>
      <c r="C38" s="7"/>
      <c r="D38" s="7"/>
      <c r="E38" s="9">
        <v>19.261184999999998</v>
      </c>
      <c r="F38" s="7"/>
      <c r="G38" s="9">
        <v>1.1053649999999999</v>
      </c>
      <c r="H38" s="9">
        <v>2.2116709999999999</v>
      </c>
      <c r="I38" s="9">
        <v>3.317507</v>
      </c>
      <c r="J38" s="9">
        <v>4.423343</v>
      </c>
      <c r="K38" s="9">
        <v>5.5289349999999997</v>
      </c>
      <c r="L38" s="9">
        <v>7.490685</v>
      </c>
      <c r="M38" s="9">
        <v>9.4524349999999995</v>
      </c>
      <c r="N38" s="9">
        <v>11.414185</v>
      </c>
      <c r="O38" s="9">
        <v>13.375935</v>
      </c>
      <c r="P38" s="9">
        <v>15.337685</v>
      </c>
      <c r="Q38" s="9">
        <v>17.299434999999999</v>
      </c>
      <c r="R38" s="44">
        <v>19.261184999999998</v>
      </c>
      <c r="S38" s="7"/>
    </row>
    <row r="39" spans="1:21" x14ac:dyDescent="0.2">
      <c r="A39" s="7"/>
      <c r="B39" s="7"/>
      <c r="C39" s="7"/>
      <c r="D39" s="7"/>
      <c r="E39" s="9"/>
      <c r="F39" s="7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7"/>
    </row>
    <row r="40" spans="1:21" x14ac:dyDescent="0.2">
      <c r="A40" s="7"/>
      <c r="B40" s="7" t="s">
        <v>22</v>
      </c>
      <c r="C40" s="7"/>
      <c r="D40" s="7"/>
      <c r="E40" s="9">
        <v>10.668752196369887</v>
      </c>
      <c r="F40" s="7"/>
      <c r="G40" s="9">
        <v>0.97750008049580339</v>
      </c>
      <c r="H40" s="9">
        <v>1.7762281609916073</v>
      </c>
      <c r="I40" s="9">
        <v>2.5068952614874105</v>
      </c>
      <c r="J40" s="9">
        <v>3.3117059919832128</v>
      </c>
      <c r="K40" s="9">
        <v>4.1360645124790159</v>
      </c>
      <c r="L40" s="9">
        <v>4.3235894629748186</v>
      </c>
      <c r="M40" s="9">
        <v>5.089729303470623</v>
      </c>
      <c r="N40" s="9">
        <v>5.3293897939664276</v>
      </c>
      <c r="O40" s="9">
        <v>5.637720034462232</v>
      </c>
      <c r="P40" s="9">
        <v>6.1244412249580336</v>
      </c>
      <c r="Q40" s="9">
        <v>6.6151434354538381</v>
      </c>
      <c r="R40" s="9">
        <v>10.668752196369887</v>
      </c>
      <c r="S40" s="7"/>
    </row>
    <row r="41" spans="1:21" x14ac:dyDescent="0.2">
      <c r="A41" s="6"/>
      <c r="B41" s="7"/>
      <c r="C41" s="7"/>
      <c r="D41" s="7"/>
      <c r="E41" s="9"/>
      <c r="F41" s="7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7"/>
    </row>
    <row r="42" spans="1:21" x14ac:dyDescent="0.2">
      <c r="A42" s="6"/>
      <c r="B42" s="7" t="s">
        <v>25</v>
      </c>
      <c r="C42" s="7"/>
      <c r="D42" s="7"/>
      <c r="E42" s="9"/>
      <c r="F42" s="7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7"/>
    </row>
    <row r="43" spans="1:21" x14ac:dyDescent="0.2">
      <c r="A43" s="6"/>
      <c r="B43" s="7"/>
      <c r="C43" s="7" t="s">
        <v>26</v>
      </c>
      <c r="D43" s="7"/>
      <c r="E43" s="9"/>
      <c r="F43" s="7"/>
      <c r="G43" s="9">
        <v>-0.19927871</v>
      </c>
      <c r="H43" s="9">
        <v>-0.19927871</v>
      </c>
      <c r="I43" s="9">
        <v>-0.19927871</v>
      </c>
      <c r="J43" s="9">
        <v>-0.19927871</v>
      </c>
      <c r="K43" s="9">
        <v>-0.19927871</v>
      </c>
      <c r="L43" s="9">
        <v>-0.19927871</v>
      </c>
      <c r="M43" s="9">
        <v>-0.19927871</v>
      </c>
      <c r="N43" s="9">
        <v>-0.19927871</v>
      </c>
      <c r="O43" s="9">
        <v>-0.19927871</v>
      </c>
      <c r="P43" s="9">
        <v>-0.19927871</v>
      </c>
      <c r="Q43" s="9">
        <v>-0.19927871</v>
      </c>
      <c r="R43" s="9">
        <v>-0.19927871</v>
      </c>
      <c r="S43" s="7"/>
    </row>
    <row r="44" spans="1:21" x14ac:dyDescent="0.2">
      <c r="A44" s="6"/>
      <c r="B44" s="7"/>
      <c r="C44" s="7" t="s">
        <v>27</v>
      </c>
      <c r="D44" s="7"/>
      <c r="E44" s="9"/>
      <c r="F44" s="7"/>
      <c r="G44" s="9">
        <v>0.97750008049580339</v>
      </c>
      <c r="H44" s="9">
        <v>1.7762281609916073</v>
      </c>
      <c r="I44" s="9">
        <v>2.5068952614874105</v>
      </c>
      <c r="J44" s="9">
        <v>3.3117059919832128</v>
      </c>
      <c r="K44" s="9">
        <v>4.1360645124790159</v>
      </c>
      <c r="L44" s="9">
        <v>4.3235894629748186</v>
      </c>
      <c r="M44" s="9">
        <v>5.089729303470623</v>
      </c>
      <c r="N44" s="9">
        <v>5.3293897939664276</v>
      </c>
      <c r="O44" s="9">
        <v>5.637720034462232</v>
      </c>
      <c r="P44" s="9">
        <v>6.1244412249580336</v>
      </c>
      <c r="Q44" s="9">
        <v>6.6151434354538381</v>
      </c>
      <c r="R44" s="9">
        <v>10.668752196369887</v>
      </c>
      <c r="S44" s="7"/>
    </row>
    <row r="45" spans="1:21" x14ac:dyDescent="0.2">
      <c r="A45" s="6"/>
      <c r="B45" s="7"/>
      <c r="C45" s="7" t="s">
        <v>28</v>
      </c>
      <c r="D45" s="7"/>
      <c r="E45" s="9"/>
      <c r="F45" s="7"/>
      <c r="G45" s="9">
        <v>-4.146635075205479E-4</v>
      </c>
      <c r="H45" s="9">
        <v>1.0479662463427977E-3</v>
      </c>
      <c r="I45" s="9">
        <v>4.3293172272417723E-3</v>
      </c>
      <c r="J45" s="9">
        <v>6.2259883654506029E-3</v>
      </c>
      <c r="K45" s="9">
        <v>8.869419755628126E-3</v>
      </c>
      <c r="L45" s="9">
        <v>1.2105134113830057E-2</v>
      </c>
      <c r="M45" s="9">
        <v>1.4031695712137471E-2</v>
      </c>
      <c r="N45" s="9">
        <v>1.6316139071553201E-2</v>
      </c>
      <c r="O45" s="9">
        <v>1.863523038348323E-2</v>
      </c>
      <c r="P45" s="9">
        <v>2.1175652974773123E-2</v>
      </c>
      <c r="Q45" s="9">
        <v>2.3854151097973328E-2</v>
      </c>
      <c r="R45" s="9">
        <v>2.6851150921781218E-2</v>
      </c>
      <c r="S45" s="7"/>
    </row>
    <row r="46" spans="1:21" x14ac:dyDescent="0.2">
      <c r="A46" s="6"/>
      <c r="B46" s="7"/>
      <c r="C46" s="7" t="s">
        <v>29</v>
      </c>
      <c r="D46" s="12"/>
      <c r="E46" s="13"/>
      <c r="F46" s="14"/>
      <c r="G46" s="13">
        <v>0.77780670698828291</v>
      </c>
      <c r="H46" s="13">
        <v>1.5779974172379501</v>
      </c>
      <c r="I46" s="13">
        <v>2.3119458687146519</v>
      </c>
      <c r="J46" s="13">
        <v>3.1186532703486631</v>
      </c>
      <c r="K46" s="13">
        <v>3.9456552222346439</v>
      </c>
      <c r="L46" s="13">
        <v>4.1364158870886492</v>
      </c>
      <c r="M46" s="13">
        <v>4.9044822891827611</v>
      </c>
      <c r="N46" s="13">
        <v>5.1464272230379811</v>
      </c>
      <c r="O46" s="13">
        <v>5.4570765548457159</v>
      </c>
      <c r="P46" s="13">
        <v>5.9463381679328071</v>
      </c>
      <c r="Q46" s="13">
        <v>6.4397188765518116</v>
      </c>
      <c r="R46" s="13">
        <v>10.496324637291668</v>
      </c>
      <c r="S46" s="15"/>
    </row>
    <row r="49" spans="1:21" x14ac:dyDescent="0.2">
      <c r="A49" s="6" t="s">
        <v>110</v>
      </c>
      <c r="B49" s="7"/>
      <c r="C49" s="7"/>
      <c r="D49" s="7"/>
      <c r="E49" s="7"/>
      <c r="F49" s="7"/>
      <c r="G49" s="7"/>
      <c r="H49" s="7"/>
      <c r="I49" s="7"/>
      <c r="J49" s="8"/>
      <c r="K49" s="8"/>
      <c r="L49" s="7"/>
      <c r="M49" s="7"/>
      <c r="N49" s="7"/>
      <c r="O49" s="7"/>
      <c r="P49" s="7"/>
      <c r="Q49" s="7"/>
      <c r="R49" s="7"/>
      <c r="S49" s="7"/>
    </row>
    <row r="50" spans="1:2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21" x14ac:dyDescent="0.2">
      <c r="A51" s="7"/>
      <c r="B51" s="7" t="s"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21" x14ac:dyDescent="0.2">
      <c r="A52" s="7"/>
      <c r="B52" s="7"/>
      <c r="C52" s="7" t="s">
        <v>15</v>
      </c>
      <c r="D52" s="7"/>
      <c r="E52" s="9">
        <v>0</v>
      </c>
      <c r="F52" s="7"/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9">
        <v>0</v>
      </c>
      <c r="S52" s="7"/>
    </row>
    <row r="53" spans="1:21" x14ac:dyDescent="0.2">
      <c r="A53" s="7"/>
      <c r="B53" s="7"/>
      <c r="C53" s="7" t="s">
        <v>16</v>
      </c>
      <c r="D53" s="7"/>
      <c r="E53" s="9">
        <v>1.6572796161083652</v>
      </c>
      <c r="F53" s="7"/>
      <c r="G53" s="46">
        <v>9.0377185227038595E-2</v>
      </c>
      <c r="H53" s="46">
        <v>0.18075437045407719</v>
      </c>
      <c r="I53" s="46">
        <v>0.2711315556811158</v>
      </c>
      <c r="J53" s="46">
        <v>0.36150874090815438</v>
      </c>
      <c r="K53" s="46">
        <v>0.45188592613519302</v>
      </c>
      <c r="L53" s="46">
        <v>0.5422631113622316</v>
      </c>
      <c r="M53" s="46">
        <v>0.63264029658927023</v>
      </c>
      <c r="N53" s="46">
        <v>0.72301748181630876</v>
      </c>
      <c r="O53" s="46">
        <v>0.8133946670433474</v>
      </c>
      <c r="P53" s="46">
        <v>0.90377185227038603</v>
      </c>
      <c r="Q53" s="46">
        <v>0.99414903749742456</v>
      </c>
      <c r="R53" s="9">
        <v>1.6572796161083652</v>
      </c>
      <c r="S53" s="7"/>
    </row>
    <row r="54" spans="1:21" x14ac:dyDescent="0.2">
      <c r="A54" s="7"/>
      <c r="B54" s="7"/>
      <c r="C54" s="7" t="s">
        <v>17</v>
      </c>
      <c r="D54" s="7"/>
      <c r="E54" s="9">
        <v>5.1360985074698072E-2</v>
      </c>
      <c r="F54" s="7"/>
      <c r="G54" s="46">
        <v>2.723713833239163E-3</v>
      </c>
      <c r="H54" s="46">
        <v>5.447427666478326E-3</v>
      </c>
      <c r="I54" s="46">
        <v>8.1711414997174894E-3</v>
      </c>
      <c r="J54" s="46">
        <v>1.0894855332956652E-2</v>
      </c>
      <c r="K54" s="46">
        <v>1.3618569166195816E-2</v>
      </c>
      <c r="L54" s="46">
        <v>1.6342282999434979E-2</v>
      </c>
      <c r="M54" s="46">
        <v>1.9065996832674143E-2</v>
      </c>
      <c r="N54" s="46">
        <v>2.1789710665913304E-2</v>
      </c>
      <c r="O54" s="46">
        <v>2.4513424499152468E-2</v>
      </c>
      <c r="P54" s="46">
        <v>2.7237138332391633E-2</v>
      </c>
      <c r="Q54" s="46">
        <v>2.9960852165630793E-2</v>
      </c>
      <c r="R54" s="9">
        <v>5.1360985074698072E-2</v>
      </c>
      <c r="S54" s="7"/>
    </row>
    <row r="55" spans="1:21" x14ac:dyDescent="0.2">
      <c r="A55" s="7"/>
      <c r="B55" s="7"/>
      <c r="C55" s="7" t="s">
        <v>18</v>
      </c>
      <c r="D55" s="7"/>
      <c r="E55" s="9">
        <v>0.77220335395182538</v>
      </c>
      <c r="F55" s="7"/>
      <c r="G55" s="46">
        <v>4.0950557201606175E-2</v>
      </c>
      <c r="H55" s="46">
        <v>8.1901114403212349E-2</v>
      </c>
      <c r="I55" s="46">
        <v>0.12285167160481854</v>
      </c>
      <c r="J55" s="46">
        <v>0.1638022288064247</v>
      </c>
      <c r="K55" s="46">
        <v>0.2047527860080309</v>
      </c>
      <c r="L55" s="46">
        <v>0.24570334320963708</v>
      </c>
      <c r="M55" s="46">
        <v>0.28665390041124328</v>
      </c>
      <c r="N55" s="46">
        <v>0.3276044576128494</v>
      </c>
      <c r="O55" s="46">
        <v>0.36855501481445563</v>
      </c>
      <c r="P55" s="46">
        <v>0.4095055720160618</v>
      </c>
      <c r="Q55" s="46">
        <v>0.45045612921766798</v>
      </c>
      <c r="R55" s="9">
        <v>0.77220335395182538</v>
      </c>
      <c r="S55" s="7"/>
    </row>
    <row r="56" spans="1:21" x14ac:dyDescent="0.2">
      <c r="A56" s="7"/>
      <c r="B56" s="7"/>
      <c r="C56" s="7" t="s">
        <v>19</v>
      </c>
      <c r="D56" s="7"/>
      <c r="E56" s="9">
        <v>0.78251314149362228</v>
      </c>
      <c r="F56" s="7"/>
      <c r="G56" s="46">
        <v>4.1497293423750456E-2</v>
      </c>
      <c r="H56" s="46">
        <v>8.2994586847500912E-2</v>
      </c>
      <c r="I56" s="46">
        <v>0.12449188027125137</v>
      </c>
      <c r="J56" s="46">
        <v>0.16598917369500182</v>
      </c>
      <c r="K56" s="46">
        <v>0.20748646711875229</v>
      </c>
      <c r="L56" s="46">
        <v>0.24898376054250274</v>
      </c>
      <c r="M56" s="46">
        <v>0.29048105396625323</v>
      </c>
      <c r="N56" s="46">
        <v>0.33197834739000365</v>
      </c>
      <c r="O56" s="46">
        <v>0.37347564081375412</v>
      </c>
      <c r="P56" s="46">
        <v>0.41497293423750459</v>
      </c>
      <c r="Q56" s="46">
        <v>0.456470227661255</v>
      </c>
      <c r="R56" s="9">
        <v>0.78251314149362228</v>
      </c>
      <c r="S56" s="7"/>
    </row>
    <row r="57" spans="1:21" x14ac:dyDescent="0.2">
      <c r="A57" s="7"/>
      <c r="B57" s="7"/>
      <c r="C57" s="7" t="s">
        <v>20</v>
      </c>
      <c r="D57" s="7"/>
      <c r="E57" s="9">
        <v>1.1017156307868351E-2</v>
      </c>
      <c r="F57" s="7"/>
      <c r="G57" s="46">
        <v>-6.073406037671065E-3</v>
      </c>
      <c r="H57" s="46">
        <v>-1.214681207534213E-2</v>
      </c>
      <c r="I57" s="46">
        <v>-1.8220218113013196E-2</v>
      </c>
      <c r="J57" s="46">
        <v>-2.429362415068426E-2</v>
      </c>
      <c r="K57" s="46">
        <v>-3.0367030188355328E-2</v>
      </c>
      <c r="L57" s="46">
        <v>-3.6440436226026392E-2</v>
      </c>
      <c r="M57" s="46">
        <v>-4.2513842263697463E-2</v>
      </c>
      <c r="N57" s="46">
        <v>-4.858724830136852E-2</v>
      </c>
      <c r="O57" s="46">
        <v>-5.4660654339039591E-2</v>
      </c>
      <c r="P57" s="46">
        <v>-6.0734060376710655E-2</v>
      </c>
      <c r="Q57" s="46">
        <v>-6.6807466414381719E-2</v>
      </c>
      <c r="R57" s="9">
        <v>1.1017156307868351E-2</v>
      </c>
      <c r="S57" s="7"/>
    </row>
    <row r="58" spans="1:21" x14ac:dyDescent="0.2">
      <c r="A58" s="7"/>
      <c r="B58" s="7"/>
      <c r="C58" s="7"/>
      <c r="D58" s="12"/>
      <c r="E58" s="13">
        <v>3.2743742529363793</v>
      </c>
      <c r="F58" s="14"/>
      <c r="G58" s="13">
        <v>0.16947534364796332</v>
      </c>
      <c r="H58" s="13">
        <v>0.33895068729592664</v>
      </c>
      <c r="I58" s="13">
        <v>0.50842603094388994</v>
      </c>
      <c r="J58" s="13">
        <v>0.67790137459185329</v>
      </c>
      <c r="K58" s="13">
        <v>0.84737671823981675</v>
      </c>
      <c r="L58" s="13">
        <v>1.0168520618877799</v>
      </c>
      <c r="M58" s="13">
        <v>1.1863274055357436</v>
      </c>
      <c r="N58" s="13">
        <v>1.3558027491837066</v>
      </c>
      <c r="O58" s="13">
        <v>1.52527809283167</v>
      </c>
      <c r="P58" s="13">
        <v>1.6947534364796335</v>
      </c>
      <c r="Q58" s="13">
        <v>1.864228780127597</v>
      </c>
      <c r="R58" s="45">
        <v>3.2743742529363793</v>
      </c>
      <c r="S58" s="15"/>
      <c r="U58" s="43"/>
    </row>
    <row r="59" spans="1:21" x14ac:dyDescent="0.2">
      <c r="A59" s="7"/>
      <c r="B59" s="7"/>
      <c r="C59" s="7"/>
      <c r="D59" s="7"/>
      <c r="E59" s="9"/>
      <c r="F59" s="7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7"/>
    </row>
    <row r="60" spans="1:21" x14ac:dyDescent="0.2">
      <c r="A60" s="7"/>
      <c r="B60" s="7" t="s">
        <v>35</v>
      </c>
      <c r="C60" s="7"/>
      <c r="D60" s="7"/>
      <c r="E60" s="9">
        <v>0</v>
      </c>
      <c r="F60" s="7"/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38">
        <v>0</v>
      </c>
      <c r="S60" s="7"/>
    </row>
    <row r="61" spans="1:21" x14ac:dyDescent="0.2">
      <c r="A61" s="7"/>
      <c r="B61" s="7"/>
      <c r="C61" s="7"/>
      <c r="D61" s="7"/>
      <c r="E61" s="9"/>
      <c r="F61" s="7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7"/>
    </row>
    <row r="62" spans="1:21" x14ac:dyDescent="0.2">
      <c r="A62" s="7"/>
      <c r="B62" s="7" t="s">
        <v>22</v>
      </c>
      <c r="C62" s="7"/>
      <c r="D62" s="7"/>
      <c r="E62" s="9">
        <v>3.2743742529363793</v>
      </c>
      <c r="F62" s="7"/>
      <c r="G62" s="9">
        <v>0.16947534364796332</v>
      </c>
      <c r="H62" s="9">
        <v>0.33895068729592664</v>
      </c>
      <c r="I62" s="9">
        <v>0.50842603094388994</v>
      </c>
      <c r="J62" s="9">
        <v>0.67790137459185329</v>
      </c>
      <c r="K62" s="9">
        <v>0.84737671823981675</v>
      </c>
      <c r="L62" s="9">
        <v>1.0168520618877799</v>
      </c>
      <c r="M62" s="9">
        <v>1.1863274055357436</v>
      </c>
      <c r="N62" s="9">
        <v>1.3558027491837066</v>
      </c>
      <c r="O62" s="9">
        <v>1.52527809283167</v>
      </c>
      <c r="P62" s="9">
        <v>1.6947534364796335</v>
      </c>
      <c r="Q62" s="9">
        <v>1.864228780127597</v>
      </c>
      <c r="R62" s="9">
        <v>3.2743742529363793</v>
      </c>
      <c r="S62" s="7"/>
    </row>
    <row r="63" spans="1:21" x14ac:dyDescent="0.2">
      <c r="A63" s="6"/>
      <c r="B63" s="7"/>
      <c r="C63" s="7"/>
      <c r="D63" s="7"/>
      <c r="E63" s="9"/>
      <c r="F63" s="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7"/>
    </row>
    <row r="64" spans="1:21" x14ac:dyDescent="0.2">
      <c r="A64" s="6"/>
      <c r="B64" s="7" t="s">
        <v>25</v>
      </c>
      <c r="C64" s="7"/>
      <c r="D64" s="7"/>
      <c r="E64" s="9"/>
      <c r="F64" s="7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7"/>
    </row>
    <row r="65" spans="1:19" x14ac:dyDescent="0.2">
      <c r="A65" s="6"/>
      <c r="B65" s="7"/>
      <c r="C65" s="7" t="s">
        <v>26</v>
      </c>
      <c r="D65" s="7"/>
      <c r="E65" s="9"/>
      <c r="F65" s="7"/>
      <c r="G65" s="9">
        <v>1.10853511</v>
      </c>
      <c r="H65" s="9">
        <v>1.10853511</v>
      </c>
      <c r="I65" s="9">
        <v>1.10853511</v>
      </c>
      <c r="J65" s="9">
        <v>1.10853511</v>
      </c>
      <c r="K65" s="9">
        <v>1.10853511</v>
      </c>
      <c r="L65" s="9">
        <v>1.10853511</v>
      </c>
      <c r="M65" s="9">
        <v>1.10853511</v>
      </c>
      <c r="N65" s="9">
        <v>1.10853511</v>
      </c>
      <c r="O65" s="9">
        <v>1.10853511</v>
      </c>
      <c r="P65" s="9">
        <v>1.10853511</v>
      </c>
      <c r="Q65" s="9">
        <v>1.10853511</v>
      </c>
      <c r="R65" s="9">
        <v>1.10853511</v>
      </c>
      <c r="S65" s="7"/>
    </row>
    <row r="66" spans="1:19" x14ac:dyDescent="0.2">
      <c r="A66" s="6"/>
      <c r="B66" s="7"/>
      <c r="C66" s="7" t="s">
        <v>27</v>
      </c>
      <c r="D66" s="7"/>
      <c r="E66" s="9"/>
      <c r="F66" s="7"/>
      <c r="G66" s="9">
        <v>0.16947534364796332</v>
      </c>
      <c r="H66" s="9">
        <v>0.33895068729592664</v>
      </c>
      <c r="I66" s="9">
        <v>0.50842603094388994</v>
      </c>
      <c r="J66" s="9">
        <v>0.67790137459185329</v>
      </c>
      <c r="K66" s="9">
        <v>0.84737671823981675</v>
      </c>
      <c r="L66" s="9">
        <v>1.0168520618877799</v>
      </c>
      <c r="M66" s="9">
        <v>1.1863274055357436</v>
      </c>
      <c r="N66" s="9">
        <v>1.3558027491837066</v>
      </c>
      <c r="O66" s="9">
        <v>1.52527809283167</v>
      </c>
      <c r="P66" s="9">
        <v>1.6947534364796335</v>
      </c>
      <c r="Q66" s="9">
        <v>1.864228780127597</v>
      </c>
      <c r="R66" s="9">
        <v>3.2743742529363793</v>
      </c>
      <c r="S66" s="7"/>
    </row>
    <row r="67" spans="1:19" x14ac:dyDescent="0.2">
      <c r="A67" s="6"/>
      <c r="B67" s="7"/>
      <c r="C67" s="7" t="s">
        <v>28</v>
      </c>
      <c r="D67" s="7"/>
      <c r="E67" s="9"/>
      <c r="F67" s="7"/>
      <c r="G67" s="9">
        <v>2.3066641535479456E-3</v>
      </c>
      <c r="H67" s="9">
        <v>4.7086235267054877E-3</v>
      </c>
      <c r="I67" s="9">
        <v>7.7205836994349575E-3</v>
      </c>
      <c r="J67" s="9">
        <v>9.0495928563751413E-3</v>
      </c>
      <c r="K67" s="9">
        <v>1.0566840281644934E-2</v>
      </c>
      <c r="L67" s="9">
        <v>1.2174439044581769E-2</v>
      </c>
      <c r="M67" s="9">
        <v>1.3167256887888253E-2</v>
      </c>
      <c r="N67" s="9">
        <v>1.4239240610898785E-2</v>
      </c>
      <c r="O67" s="9">
        <v>1.5353256355461283E-2</v>
      </c>
      <c r="P67" s="9">
        <v>1.6583571837879913E-2</v>
      </c>
      <c r="Q67" s="9">
        <v>1.7850811865740571E-2</v>
      </c>
      <c r="R67" s="9">
        <v>1.9239459107567296E-2</v>
      </c>
      <c r="S67" s="7"/>
    </row>
    <row r="68" spans="1:19" x14ac:dyDescent="0.2">
      <c r="A68" s="6"/>
      <c r="B68" s="7"/>
      <c r="C68" s="7" t="s">
        <v>29</v>
      </c>
      <c r="D68" s="12"/>
      <c r="E68" s="13"/>
      <c r="F68" s="14"/>
      <c r="G68" s="13">
        <v>1.2803171178015111</v>
      </c>
      <c r="H68" s="13">
        <v>1.4521944208226323</v>
      </c>
      <c r="I68" s="13">
        <v>1.6246817246433249</v>
      </c>
      <c r="J68" s="13">
        <v>1.7954860774482286</v>
      </c>
      <c r="K68" s="13">
        <v>1.9664786685214617</v>
      </c>
      <c r="L68" s="13">
        <v>2.1375616109323619</v>
      </c>
      <c r="M68" s="13">
        <v>2.3080297724236321</v>
      </c>
      <c r="N68" s="13">
        <v>2.4785770997946055</v>
      </c>
      <c r="O68" s="13">
        <v>2.6491664591871316</v>
      </c>
      <c r="P68" s="13">
        <v>2.8198721183175133</v>
      </c>
      <c r="Q68" s="13">
        <v>2.9906147019933376</v>
      </c>
      <c r="R68" s="13">
        <v>4.4021488220439462</v>
      </c>
      <c r="S68" s="15"/>
    </row>
    <row r="72" spans="1:19" x14ac:dyDescent="0.2">
      <c r="A72" s="16" t="s">
        <v>31</v>
      </c>
    </row>
    <row r="73" spans="1:19" x14ac:dyDescent="0.2">
      <c r="A73" s="16"/>
    </row>
    <row r="74" spans="1:19" x14ac:dyDescent="0.2">
      <c r="A74" s="16"/>
      <c r="B74" s="1" t="s">
        <v>30</v>
      </c>
      <c r="G74" s="17">
        <v>2.4500000000000001E-2</v>
      </c>
      <c r="H74" s="17">
        <v>2.4500000000000001E-2</v>
      </c>
      <c r="I74" s="17">
        <v>2.4500000000000001E-2</v>
      </c>
      <c r="J74" s="17">
        <v>0.01</v>
      </c>
      <c r="K74" s="17">
        <v>0.01</v>
      </c>
      <c r="L74" s="17">
        <v>0.01</v>
      </c>
      <c r="M74" s="17">
        <v>5.4999999999999997E-3</v>
      </c>
      <c r="N74" s="17">
        <v>5.4999999999999997E-3</v>
      </c>
      <c r="O74" s="17">
        <v>5.4999999999999997E-3</v>
      </c>
      <c r="P74" s="17">
        <v>5.4999999999999997E-3</v>
      </c>
      <c r="Q74" s="17">
        <v>5.4999999999999997E-3</v>
      </c>
      <c r="R74" s="17">
        <v>5.4999999999999997E-3</v>
      </c>
    </row>
    <row r="75" spans="1:19" x14ac:dyDescent="0.2"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</row>
    <row r="76" spans="1:19" x14ac:dyDescent="0.2">
      <c r="B76" s="1" t="s">
        <v>32</v>
      </c>
      <c r="G76" s="11">
        <v>31</v>
      </c>
      <c r="H76" s="11">
        <v>28</v>
      </c>
      <c r="I76" s="11">
        <v>31</v>
      </c>
      <c r="J76" s="11">
        <v>30</v>
      </c>
      <c r="K76" s="11">
        <v>31</v>
      </c>
      <c r="L76" s="11">
        <v>30</v>
      </c>
      <c r="M76" s="11">
        <v>31</v>
      </c>
      <c r="N76" s="11">
        <v>31</v>
      </c>
      <c r="O76" s="11">
        <v>30</v>
      </c>
      <c r="P76" s="11">
        <v>31</v>
      </c>
      <c r="Q76" s="11">
        <v>30</v>
      </c>
      <c r="R76" s="11">
        <v>31</v>
      </c>
    </row>
    <row r="78" spans="1:19" x14ac:dyDescent="0.2">
      <c r="A78" s="18"/>
      <c r="B78" s="18"/>
      <c r="C78" s="18"/>
    </row>
    <row r="80" spans="1:19" x14ac:dyDescent="0.2">
      <c r="A80" s="1" t="s">
        <v>33</v>
      </c>
    </row>
    <row r="81" spans="2:3" x14ac:dyDescent="0.2">
      <c r="B81" s="1" t="s">
        <v>112</v>
      </c>
    </row>
    <row r="82" spans="2:3" x14ac:dyDescent="0.2">
      <c r="B82" s="1" t="s">
        <v>109</v>
      </c>
    </row>
    <row r="83" spans="2:3" x14ac:dyDescent="0.2">
      <c r="B83" s="1" t="s">
        <v>100</v>
      </c>
    </row>
    <row r="85" spans="2:3" x14ac:dyDescent="0.2">
      <c r="C85" s="47" t="s">
        <v>113</v>
      </c>
    </row>
  </sheetData>
  <mergeCells count="1">
    <mergeCell ref="G2:R2"/>
  </mergeCells>
  <phoneticPr fontId="0" type="noConversion"/>
  <printOptions horizontalCentered="1"/>
  <pageMargins left="0.5" right="0.5" top="0.75" bottom="0.75" header="0.5" footer="0.3"/>
  <pageSetup scale="90" orientation="landscape" r:id="rId1"/>
  <headerFooter alignWithMargins="0">
    <oddHeader>&amp;C&amp;"Arial,Bold"Smart Meter Accrued Revenue - 2009</oddHeader>
    <oddFooter>&amp;L&amp;8&amp;F - &amp;A&amp;R&amp;8&amp;D</oddFooter>
  </headerFooter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6"/>
  <sheetViews>
    <sheetView tabSelected="1" view="pageLayout" zoomScaleNormal="100" workbookViewId="0">
      <selection activeCell="D2" sqref="D2"/>
    </sheetView>
  </sheetViews>
  <sheetFormatPr defaultRowHeight="12.75" x14ac:dyDescent="0.2"/>
  <cols>
    <col min="1" max="1" width="2.28515625" customWidth="1"/>
    <col min="2" max="2" width="3.7109375" customWidth="1"/>
    <col min="3" max="3" width="44.7109375" customWidth="1"/>
    <col min="4" max="4" width="27.5703125" bestFit="1" customWidth="1"/>
    <col min="5" max="5" width="27.5703125" customWidth="1"/>
    <col min="6" max="6" width="14.42578125" bestFit="1" customWidth="1"/>
    <col min="7" max="7" width="13.85546875" bestFit="1" customWidth="1"/>
    <col min="8" max="8" width="14.42578125" bestFit="1" customWidth="1"/>
    <col min="9" max="9" width="12.5703125" bestFit="1" customWidth="1"/>
  </cols>
  <sheetData>
    <row r="1" spans="1:9" ht="18" x14ac:dyDescent="0.2">
      <c r="A1" s="266" t="s">
        <v>202</v>
      </c>
      <c r="B1" s="197"/>
      <c r="C1" s="197"/>
      <c r="D1" s="197"/>
      <c r="E1" s="198"/>
      <c r="F1" s="197"/>
      <c r="G1" s="197"/>
      <c r="H1" s="197"/>
      <c r="I1" s="197"/>
    </row>
    <row r="2" spans="1:9" ht="18" x14ac:dyDescent="0.2">
      <c r="A2" s="267"/>
      <c r="B2" s="197"/>
      <c r="C2" s="197"/>
      <c r="D2" s="197"/>
      <c r="E2" s="198"/>
      <c r="F2" s="197"/>
      <c r="G2" s="197"/>
      <c r="H2" s="197"/>
      <c r="I2" s="197"/>
    </row>
    <row r="3" spans="1:9" ht="15.75" x14ac:dyDescent="0.25">
      <c r="A3" s="197"/>
      <c r="B3" s="197"/>
      <c r="C3" s="199" t="s">
        <v>156</v>
      </c>
      <c r="D3" s="200"/>
      <c r="E3" s="201"/>
      <c r="F3" s="200"/>
      <c r="G3" s="200"/>
      <c r="H3" s="200"/>
      <c r="I3" s="200"/>
    </row>
    <row r="4" spans="1:9" x14ac:dyDescent="0.2">
      <c r="A4" s="197"/>
      <c r="B4" s="197"/>
      <c r="C4" s="202"/>
      <c r="D4" s="203" t="s">
        <v>157</v>
      </c>
      <c r="E4" s="204" t="s">
        <v>158</v>
      </c>
      <c r="F4" s="203" t="s">
        <v>159</v>
      </c>
      <c r="G4" s="203" t="s">
        <v>160</v>
      </c>
      <c r="H4" s="203" t="s">
        <v>161</v>
      </c>
      <c r="I4" s="205" t="s">
        <v>162</v>
      </c>
    </row>
    <row r="5" spans="1:9" ht="33.75" x14ac:dyDescent="0.2">
      <c r="A5" s="197"/>
      <c r="B5" s="197"/>
      <c r="C5" s="206"/>
      <c r="D5" s="207" t="s">
        <v>163</v>
      </c>
      <c r="E5" s="208" t="s">
        <v>164</v>
      </c>
      <c r="F5" s="209">
        <v>47158344.340000004</v>
      </c>
      <c r="G5" s="209">
        <v>21414141.979999997</v>
      </c>
      <c r="H5" s="209">
        <v>6126021.9399999985</v>
      </c>
      <c r="I5" s="209">
        <v>10065544.059999997</v>
      </c>
    </row>
    <row r="6" spans="1:9" ht="45" x14ac:dyDescent="0.2">
      <c r="A6" s="197"/>
      <c r="B6" s="197"/>
      <c r="C6" s="206"/>
      <c r="D6" s="208" t="s">
        <v>165</v>
      </c>
      <c r="E6" s="208" t="s">
        <v>166</v>
      </c>
      <c r="F6" s="209">
        <v>58529002.719999984</v>
      </c>
      <c r="G6" s="209">
        <v>33367233.409999996</v>
      </c>
      <c r="H6" s="209">
        <v>25102673.370000001</v>
      </c>
      <c r="I6" s="209">
        <v>17138820.449999999</v>
      </c>
    </row>
    <row r="7" spans="1:9" ht="22.5" x14ac:dyDescent="0.2">
      <c r="A7" s="197"/>
      <c r="B7" s="197"/>
      <c r="C7" s="206"/>
      <c r="D7" s="207" t="s">
        <v>167</v>
      </c>
      <c r="E7" s="208" t="s">
        <v>168</v>
      </c>
      <c r="F7" s="209">
        <v>1642799.1</v>
      </c>
      <c r="G7" s="209">
        <v>1493871.61</v>
      </c>
      <c r="H7" s="209">
        <v>2275560.08</v>
      </c>
      <c r="I7" s="209">
        <v>2120067.02</v>
      </c>
    </row>
    <row r="8" spans="1:9" x14ac:dyDescent="0.2">
      <c r="A8" s="197"/>
      <c r="B8" s="197"/>
      <c r="C8" s="206"/>
      <c r="D8" s="207" t="s">
        <v>169</v>
      </c>
      <c r="E8" s="208" t="s">
        <v>170</v>
      </c>
      <c r="F8" s="209">
        <v>4149758.2700000009</v>
      </c>
      <c r="G8" s="209">
        <v>2469766.7200000002</v>
      </c>
      <c r="H8" s="209">
        <v>2429714.3699999996</v>
      </c>
      <c r="I8" s="209">
        <v>-75314.31</v>
      </c>
    </row>
    <row r="9" spans="1:9" ht="33.75" x14ac:dyDescent="0.2">
      <c r="A9" s="197"/>
      <c r="B9" s="197"/>
      <c r="C9" s="206"/>
      <c r="D9" s="207" t="s">
        <v>171</v>
      </c>
      <c r="E9" s="208" t="s">
        <v>172</v>
      </c>
      <c r="F9" s="209">
        <v>4079099.5599999996</v>
      </c>
      <c r="G9" s="209">
        <v>2175756.7000000002</v>
      </c>
      <c r="H9" s="209">
        <v>1200830.3099999998</v>
      </c>
      <c r="I9" s="209">
        <v>1768565.9399999997</v>
      </c>
    </row>
    <row r="10" spans="1:9" ht="22.5" x14ac:dyDescent="0.2">
      <c r="A10" s="197"/>
      <c r="B10" s="197"/>
      <c r="C10" s="206"/>
      <c r="D10" s="208" t="s">
        <v>173</v>
      </c>
      <c r="E10" s="208" t="s">
        <v>174</v>
      </c>
      <c r="F10" s="209">
        <v>14136185.720000001</v>
      </c>
      <c r="G10" s="209">
        <v>5113413.6500000004</v>
      </c>
      <c r="H10" s="209">
        <v>1485328.37</v>
      </c>
      <c r="I10" s="209">
        <v>691156.89</v>
      </c>
    </row>
    <row r="11" spans="1:9" x14ac:dyDescent="0.2">
      <c r="A11" s="197"/>
      <c r="B11" s="197"/>
      <c r="C11" s="210" t="s">
        <v>175</v>
      </c>
      <c r="D11" s="211"/>
      <c r="E11" s="212"/>
      <c r="F11" s="213">
        <f>F10+F9+F8+F7+F6+F5</f>
        <v>129695189.70999999</v>
      </c>
      <c r="G11" s="213">
        <v>66034184.069999993</v>
      </c>
      <c r="H11" s="213">
        <v>38620128.439999998</v>
      </c>
      <c r="I11" s="213">
        <f>I10+I9+I8+I7+I6+I5</f>
        <v>31708840.049999997</v>
      </c>
    </row>
    <row r="12" spans="1:9" x14ac:dyDescent="0.2">
      <c r="A12" s="197"/>
      <c r="B12" s="197"/>
      <c r="C12" s="197"/>
      <c r="D12" s="214"/>
      <c r="E12" s="215"/>
      <c r="F12" s="214"/>
      <c r="G12" s="214"/>
      <c r="H12" s="214"/>
      <c r="I12" s="214"/>
    </row>
    <row r="13" spans="1:9" ht="15.75" x14ac:dyDescent="0.25">
      <c r="A13" s="197"/>
      <c r="B13" s="197"/>
      <c r="C13" s="199" t="s">
        <v>176</v>
      </c>
      <c r="D13" s="200"/>
      <c r="E13" s="201"/>
      <c r="F13" s="200"/>
      <c r="G13" s="200"/>
      <c r="H13" s="200"/>
      <c r="I13" s="200"/>
    </row>
    <row r="14" spans="1:9" x14ac:dyDescent="0.2">
      <c r="A14" s="197"/>
      <c r="B14" s="197"/>
      <c r="C14" s="202"/>
      <c r="D14" s="203" t="s">
        <v>177</v>
      </c>
      <c r="E14" s="204" t="s">
        <v>158</v>
      </c>
      <c r="F14" s="203" t="s">
        <v>159</v>
      </c>
      <c r="G14" s="203" t="s">
        <v>160</v>
      </c>
      <c r="H14" s="203" t="s">
        <v>161</v>
      </c>
      <c r="I14" s="205" t="s">
        <v>162</v>
      </c>
    </row>
    <row r="15" spans="1:9" x14ac:dyDescent="0.2">
      <c r="A15" s="197"/>
      <c r="B15" s="197"/>
      <c r="C15" s="206"/>
      <c r="D15" s="207" t="s">
        <v>178</v>
      </c>
      <c r="E15" s="208" t="s">
        <v>179</v>
      </c>
      <c r="F15" s="209">
        <v>264126.38</v>
      </c>
      <c r="G15" s="209">
        <v>241056.25</v>
      </c>
      <c r="H15" s="209">
        <v>151975.97999999998</v>
      </c>
      <c r="I15" s="209">
        <v>199999.93000000002</v>
      </c>
    </row>
    <row r="16" spans="1:9" x14ac:dyDescent="0.2">
      <c r="A16" s="197"/>
      <c r="B16" s="197"/>
      <c r="C16" s="206"/>
      <c r="D16" s="207" t="s">
        <v>180</v>
      </c>
      <c r="E16" s="208" t="s">
        <v>181</v>
      </c>
      <c r="F16" s="209">
        <v>1335604</v>
      </c>
      <c r="G16" s="209">
        <v>134078.97</v>
      </c>
      <c r="H16" s="209">
        <v>35414.86</v>
      </c>
      <c r="I16" s="209">
        <v>0</v>
      </c>
    </row>
    <row r="17" spans="1:9" ht="22.5" x14ac:dyDescent="0.2">
      <c r="A17" s="197"/>
      <c r="B17" s="197"/>
      <c r="C17" s="206"/>
      <c r="D17" s="207" t="s">
        <v>182</v>
      </c>
      <c r="E17" s="208" t="s">
        <v>183</v>
      </c>
      <c r="F17" s="209">
        <v>675782.49</v>
      </c>
      <c r="G17" s="209">
        <v>637453.17000000004</v>
      </c>
      <c r="H17" s="209">
        <v>0</v>
      </c>
      <c r="I17" s="209">
        <v>1.0000000000000009E-2</v>
      </c>
    </row>
    <row r="18" spans="1:9" ht="33.75" x14ac:dyDescent="0.2">
      <c r="A18" s="197"/>
      <c r="B18" s="197"/>
      <c r="C18" s="206"/>
      <c r="D18" s="207" t="s">
        <v>184</v>
      </c>
      <c r="E18" s="208" t="s">
        <v>185</v>
      </c>
      <c r="F18" s="209">
        <v>1254463.6599999999</v>
      </c>
      <c r="G18" s="209">
        <v>1372353.35</v>
      </c>
      <c r="H18" s="209">
        <v>321534.58</v>
      </c>
      <c r="I18" s="209">
        <v>251724.11000000004</v>
      </c>
    </row>
    <row r="19" spans="1:9" ht="45" x14ac:dyDescent="0.2">
      <c r="A19" s="197"/>
      <c r="B19" s="197"/>
      <c r="C19" s="206"/>
      <c r="D19" s="207" t="s">
        <v>186</v>
      </c>
      <c r="E19" s="208" t="s">
        <v>187</v>
      </c>
      <c r="F19" s="209">
        <v>7491224.2500000009</v>
      </c>
      <c r="G19" s="209">
        <v>8736928.6099999994</v>
      </c>
      <c r="H19" s="209">
        <v>-85681.79</v>
      </c>
      <c r="I19" s="209">
        <v>0</v>
      </c>
    </row>
    <row r="20" spans="1:9" ht="56.25" x14ac:dyDescent="0.2">
      <c r="A20" s="197"/>
      <c r="B20" s="197"/>
      <c r="C20" s="207"/>
      <c r="D20" s="207" t="s">
        <v>188</v>
      </c>
      <c r="E20" s="208" t="s">
        <v>189</v>
      </c>
      <c r="F20" s="209">
        <v>3494049.9600000004</v>
      </c>
      <c r="G20" s="209">
        <v>4318552.29</v>
      </c>
      <c r="H20" s="209">
        <v>192211.86</v>
      </c>
      <c r="I20" s="209">
        <v>201565.62</v>
      </c>
    </row>
    <row r="21" spans="1:9" x14ac:dyDescent="0.2">
      <c r="A21" s="197"/>
      <c r="B21" s="197"/>
      <c r="C21" s="210" t="s">
        <v>176</v>
      </c>
      <c r="D21" s="210"/>
      <c r="E21" s="216"/>
      <c r="F21" s="213">
        <f>F20+F19+F18+F17+F16+F15</f>
        <v>14515250.740000002</v>
      </c>
      <c r="G21" s="213">
        <v>15440422.639999999</v>
      </c>
      <c r="H21" s="213">
        <v>615455.49</v>
      </c>
      <c r="I21" s="213">
        <f>I20+I19+I18+I17+I16+I15</f>
        <v>653289.67000000004</v>
      </c>
    </row>
    <row r="22" spans="1:9" x14ac:dyDescent="0.2">
      <c r="A22" s="197"/>
      <c r="B22" s="197"/>
      <c r="C22" s="197"/>
      <c r="D22" s="197"/>
      <c r="E22" s="198"/>
      <c r="F22" s="197"/>
      <c r="G22" s="197"/>
      <c r="H22" s="197"/>
      <c r="I22" s="197"/>
    </row>
    <row r="23" spans="1:9" ht="18" x14ac:dyDescent="0.2">
      <c r="A23" s="197"/>
      <c r="B23" s="217" t="s">
        <v>190</v>
      </c>
      <c r="C23" s="218"/>
      <c r="D23" s="218"/>
      <c r="E23" s="219"/>
      <c r="F23" s="220"/>
      <c r="G23" s="220"/>
      <c r="H23" s="220"/>
      <c r="I23" s="218"/>
    </row>
    <row r="24" spans="1:9" x14ac:dyDescent="0.2">
      <c r="A24" s="197"/>
      <c r="B24" s="197"/>
      <c r="C24" s="24"/>
      <c r="D24" s="24"/>
      <c r="E24" s="204" t="s">
        <v>158</v>
      </c>
      <c r="F24" s="177"/>
      <c r="G24" s="205" t="s">
        <v>160</v>
      </c>
      <c r="H24" s="205" t="s">
        <v>161</v>
      </c>
      <c r="I24" s="205" t="s">
        <v>162</v>
      </c>
    </row>
    <row r="25" spans="1:9" ht="57" thickBot="1" x14ac:dyDescent="0.25">
      <c r="A25" s="197"/>
      <c r="B25" s="197"/>
      <c r="C25" s="221" t="s">
        <v>191</v>
      </c>
      <c r="D25" s="222"/>
      <c r="E25" s="223" t="s">
        <v>192</v>
      </c>
      <c r="F25" s="224"/>
      <c r="G25" s="225">
        <v>1305055</v>
      </c>
      <c r="H25" s="225">
        <v>15473875</v>
      </c>
      <c r="I25" s="225">
        <v>38422277</v>
      </c>
    </row>
    <row r="26" spans="1:9" x14ac:dyDescent="0.2">
      <c r="A26" s="197"/>
      <c r="B26" s="197"/>
      <c r="C26" s="197"/>
      <c r="D26" s="197"/>
      <c r="E26" s="198"/>
      <c r="F26" s="197"/>
      <c r="G26" s="197"/>
      <c r="H26" s="197"/>
      <c r="I26" s="197"/>
    </row>
    <row r="27" spans="1:9" ht="18" x14ac:dyDescent="0.2">
      <c r="A27" s="268" t="s">
        <v>203</v>
      </c>
      <c r="B27" s="226"/>
      <c r="C27" s="226"/>
      <c r="D27" s="226"/>
      <c r="E27" s="227"/>
      <c r="F27" s="228"/>
      <c r="G27" s="228"/>
      <c r="H27" s="228"/>
      <c r="I27" s="226"/>
    </row>
    <row r="28" spans="1:9" x14ac:dyDescent="0.2">
      <c r="A28" s="197"/>
      <c r="B28" s="197"/>
      <c r="C28" s="197"/>
      <c r="D28" s="197"/>
      <c r="E28" s="198"/>
      <c r="F28" s="203" t="s">
        <v>159</v>
      </c>
      <c r="G28" s="203" t="s">
        <v>160</v>
      </c>
      <c r="H28" s="203" t="s">
        <v>161</v>
      </c>
      <c r="I28" s="205" t="s">
        <v>162</v>
      </c>
    </row>
    <row r="29" spans="1:9" x14ac:dyDescent="0.2">
      <c r="A29" s="197"/>
      <c r="B29" s="197"/>
      <c r="C29" s="229" t="s">
        <v>193</v>
      </c>
      <c r="D29" s="230"/>
      <c r="E29" s="231"/>
      <c r="F29" s="232">
        <v>20071061.536609966</v>
      </c>
      <c r="G29" s="232">
        <v>8992168.6121736038</v>
      </c>
      <c r="H29" s="232">
        <v>5289815.7193092778</v>
      </c>
      <c r="I29" s="232">
        <v>588767.92343183036</v>
      </c>
    </row>
    <row r="30" spans="1:9" x14ac:dyDescent="0.2">
      <c r="A30" s="197"/>
      <c r="B30" s="197"/>
      <c r="C30" s="24"/>
      <c r="D30" s="233"/>
      <c r="E30" s="234"/>
      <c r="F30" s="235"/>
      <c r="G30" s="235"/>
      <c r="H30" s="235"/>
      <c r="I30" s="235"/>
    </row>
    <row r="31" spans="1:9" x14ac:dyDescent="0.2">
      <c r="A31" s="197"/>
      <c r="B31" s="197"/>
      <c r="C31" s="236" t="s">
        <v>194</v>
      </c>
      <c r="D31" s="237"/>
      <c r="E31" s="238"/>
      <c r="F31" s="239">
        <v>109624128.17339003</v>
      </c>
      <c r="G31" s="239">
        <v>57042015.457826391</v>
      </c>
      <c r="H31" s="239">
        <v>33330312.72069072</v>
      </c>
      <c r="I31" s="239">
        <v>31117327.666568164</v>
      </c>
    </row>
    <row r="32" spans="1:9" ht="13.5" thickBot="1" x14ac:dyDescent="0.25">
      <c r="A32" s="197"/>
      <c r="B32" s="197"/>
      <c r="C32" s="240" t="s">
        <v>195</v>
      </c>
      <c r="D32" s="241"/>
      <c r="E32" s="242"/>
      <c r="F32" s="243">
        <v>129695189.70999999</v>
      </c>
      <c r="G32" s="243">
        <v>66034184.069999993</v>
      </c>
      <c r="H32" s="243">
        <v>38620128.439999998</v>
      </c>
      <c r="I32" s="243">
        <f t="shared" ref="I32" si="0">I29+I31</f>
        <v>31706095.589999992</v>
      </c>
    </row>
    <row r="33" spans="1:9" ht="13.5" thickTop="1" x14ac:dyDescent="0.2">
      <c r="A33" s="197"/>
      <c r="B33" s="197"/>
      <c r="C33" s="197"/>
      <c r="D33" s="197"/>
      <c r="E33" s="198"/>
      <c r="F33" s="197"/>
      <c r="G33" s="197"/>
      <c r="H33" s="197"/>
      <c r="I33" s="197"/>
    </row>
    <row r="34" spans="1:9" ht="18" x14ac:dyDescent="0.2">
      <c r="A34" s="268" t="s">
        <v>204</v>
      </c>
      <c r="B34" s="226"/>
      <c r="C34" s="226"/>
      <c r="D34" s="226"/>
      <c r="E34" s="227"/>
      <c r="F34" s="228"/>
      <c r="G34" s="228"/>
      <c r="H34" s="228"/>
      <c r="I34" s="226"/>
    </row>
    <row r="35" spans="1:9" x14ac:dyDescent="0.2">
      <c r="A35" s="197"/>
      <c r="B35" s="197"/>
      <c r="C35" s="244" t="s">
        <v>196</v>
      </c>
      <c r="D35" s="244"/>
      <c r="E35" s="245"/>
      <c r="F35" s="244">
        <v>6186904.5810839981</v>
      </c>
      <c r="G35" s="244">
        <v>8321752.474432664</v>
      </c>
      <c r="H35" s="244">
        <v>8169995.1572261984</v>
      </c>
      <c r="I35" s="244">
        <v>26471579.918674003</v>
      </c>
    </row>
    <row r="36" spans="1:9" x14ac:dyDescent="0.2">
      <c r="A36" s="197"/>
      <c r="B36" s="197"/>
      <c r="C36" s="246"/>
      <c r="D36" s="246"/>
      <c r="E36" s="247"/>
      <c r="F36" s="246"/>
      <c r="G36" s="246"/>
      <c r="H36" s="246"/>
      <c r="I36" s="246"/>
    </row>
    <row r="37" spans="1:9" x14ac:dyDescent="0.2">
      <c r="A37" s="197"/>
      <c r="B37" s="197"/>
      <c r="C37" s="248" t="s">
        <v>197</v>
      </c>
      <c r="D37" s="249"/>
      <c r="E37" s="250"/>
      <c r="F37" s="251">
        <v>4928554.5189160034</v>
      </c>
      <c r="G37" s="251">
        <v>6612213.5355673339</v>
      </c>
      <c r="H37" s="251">
        <v>5532714.5227738013</v>
      </c>
      <c r="I37" s="252">
        <v>7728427.2763259998</v>
      </c>
    </row>
    <row r="38" spans="1:9" ht="13.5" thickBot="1" x14ac:dyDescent="0.25">
      <c r="A38" s="197"/>
      <c r="B38" s="197"/>
      <c r="C38" s="221" t="s">
        <v>198</v>
      </c>
      <c r="D38" s="253"/>
      <c r="E38" s="254"/>
      <c r="F38" s="255">
        <v>11115459.100000001</v>
      </c>
      <c r="G38" s="255">
        <v>14933966.009999998</v>
      </c>
      <c r="H38" s="255">
        <v>13702709.68</v>
      </c>
      <c r="I38" s="255">
        <f>I35+I37</f>
        <v>34200007.195</v>
      </c>
    </row>
    <row r="39" spans="1:9" x14ac:dyDescent="0.2">
      <c r="A39" s="197"/>
      <c r="B39" s="197"/>
      <c r="C39" s="249"/>
      <c r="D39" s="249"/>
      <c r="E39" s="250"/>
      <c r="F39" s="249"/>
      <c r="G39" s="249"/>
      <c r="H39" s="249"/>
      <c r="I39" s="249"/>
    </row>
    <row r="40" spans="1:9" x14ac:dyDescent="0.2">
      <c r="A40" s="197"/>
      <c r="B40" s="197"/>
      <c r="C40" s="248" t="s">
        <v>199</v>
      </c>
      <c r="E40" s="256"/>
      <c r="F40" s="257">
        <v>3399791.64</v>
      </c>
      <c r="G40" s="257">
        <v>1811511.21</v>
      </c>
      <c r="H40" s="257">
        <v>2386620.9000000004</v>
      </c>
      <c r="I40" s="257">
        <v>4875559.5649999995</v>
      </c>
    </row>
    <row r="41" spans="1:9" ht="13.5" thickBot="1" x14ac:dyDescent="0.25">
      <c r="A41" s="197"/>
      <c r="B41" s="197"/>
      <c r="C41" s="240" t="s">
        <v>200</v>
      </c>
      <c r="D41" s="258"/>
      <c r="E41" s="259"/>
      <c r="F41" s="243">
        <v>14515250.740000002</v>
      </c>
      <c r="G41" s="243">
        <v>16745477.219999997</v>
      </c>
      <c r="H41" s="243">
        <v>16089330.58</v>
      </c>
      <c r="I41" s="243">
        <f>I38+I40</f>
        <v>39075566.759999998</v>
      </c>
    </row>
    <row r="42" spans="1:9" ht="13.5" thickTop="1" x14ac:dyDescent="0.2">
      <c r="A42" s="197"/>
      <c r="B42" s="197"/>
      <c r="C42" s="197"/>
      <c r="D42" s="197"/>
      <c r="E42" s="198"/>
      <c r="F42" s="197"/>
      <c r="G42" s="197"/>
      <c r="H42" s="197"/>
      <c r="I42" s="197"/>
    </row>
    <row r="43" spans="1:9" x14ac:dyDescent="0.2">
      <c r="A43" s="197"/>
      <c r="B43" s="197"/>
      <c r="C43" s="247" t="s">
        <v>197</v>
      </c>
      <c r="D43" s="249"/>
      <c r="E43" s="250"/>
      <c r="F43" s="251">
        <v>4928554.5189160034</v>
      </c>
      <c r="G43" s="251">
        <v>6612213.5355673339</v>
      </c>
      <c r="H43" s="251">
        <v>5532714.5227738013</v>
      </c>
      <c r="I43" s="252">
        <v>7728427.2763259998</v>
      </c>
    </row>
    <row r="44" spans="1:9" ht="13.5" thickBot="1" x14ac:dyDescent="0.25">
      <c r="A44" s="197"/>
      <c r="B44" s="197"/>
      <c r="C44" s="260" t="s">
        <v>199</v>
      </c>
      <c r="D44" s="261"/>
      <c r="E44" s="262"/>
      <c r="F44" s="263">
        <v>3399791.64</v>
      </c>
      <c r="G44" s="263">
        <v>1811511.21</v>
      </c>
      <c r="H44" s="263">
        <v>2386620.9000000004</v>
      </c>
      <c r="I44" s="263">
        <v>4875559.5649999995</v>
      </c>
    </row>
    <row r="45" spans="1:9" ht="13.5" thickTop="1" x14ac:dyDescent="0.2">
      <c r="A45" s="197"/>
      <c r="B45" s="197"/>
      <c r="C45" s="264" t="s">
        <v>201</v>
      </c>
      <c r="D45" s="197"/>
      <c r="E45" s="198"/>
      <c r="F45" s="265">
        <v>8328346</v>
      </c>
      <c r="G45" s="265">
        <v>8423725</v>
      </c>
      <c r="H45" s="265">
        <v>7919335</v>
      </c>
      <c r="I45" s="265">
        <v>12603987</v>
      </c>
    </row>
    <row r="46" spans="1:9" x14ac:dyDescent="0.2">
      <c r="A46" s="197"/>
      <c r="B46" s="197"/>
      <c r="C46" s="197"/>
      <c r="D46" s="197"/>
      <c r="E46" s="198"/>
      <c r="F46" s="197"/>
      <c r="G46" s="197"/>
      <c r="H46" s="197"/>
      <c r="I46" s="197"/>
    </row>
  </sheetData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3FC76"/>
  </sheetPr>
  <dimension ref="A1:V74"/>
  <sheetViews>
    <sheetView tabSelected="1" zoomScale="80" zoomScaleNormal="80" workbookViewId="0">
      <pane xSplit="1" ySplit="8" topLeftCell="B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5" x14ac:dyDescent="0.25"/>
  <cols>
    <col min="1" max="1" width="46" style="54" customWidth="1"/>
    <col min="2" max="2" width="1" style="54" customWidth="1"/>
    <col min="3" max="7" width="12.28515625" style="54" customWidth="1"/>
    <col min="8" max="8" width="12.28515625" style="93" customWidth="1"/>
    <col min="9" max="9" width="9.140625" style="93"/>
    <col min="10" max="10" width="10.5703125" style="93" bestFit="1" customWidth="1"/>
    <col min="11" max="11" width="10.5703125" style="54" customWidth="1"/>
    <col min="12" max="13" width="15.140625" style="54" bestFit="1" customWidth="1"/>
    <col min="14" max="14" width="9.140625" style="54"/>
    <col min="15" max="15" width="11.42578125" style="54" bestFit="1" customWidth="1"/>
    <col min="16" max="16384" width="9.140625" style="54"/>
  </cols>
  <sheetData>
    <row r="1" spans="1:13" ht="15.75" x14ac:dyDescent="0.25">
      <c r="A1" s="53"/>
      <c r="B1" s="53"/>
    </row>
    <row r="2" spans="1:13" ht="15.75" x14ac:dyDescent="0.25">
      <c r="A2" s="53"/>
      <c r="B2" s="53"/>
    </row>
    <row r="3" spans="1:13" ht="21" x14ac:dyDescent="0.35">
      <c r="A3" s="192" t="s">
        <v>154</v>
      </c>
      <c r="B3" s="193"/>
      <c r="C3" s="194"/>
      <c r="D3" s="194"/>
      <c r="E3" s="194"/>
      <c r="F3" s="194"/>
      <c r="G3" s="195"/>
    </row>
    <row r="4" spans="1:13" ht="15.75" x14ac:dyDescent="0.25">
      <c r="A4" s="162"/>
      <c r="B4" s="163"/>
      <c r="C4" s="93"/>
      <c r="D4" s="93"/>
      <c r="E4" s="93"/>
      <c r="F4" s="93"/>
      <c r="G4" s="164"/>
    </row>
    <row r="5" spans="1:13" ht="15.75" x14ac:dyDescent="0.25">
      <c r="A5" s="149"/>
      <c r="B5" s="165"/>
      <c r="C5" s="93"/>
      <c r="D5" s="93"/>
      <c r="E5" s="93"/>
      <c r="F5" s="93"/>
      <c r="G5" s="164"/>
    </row>
    <row r="6" spans="1:13" ht="15.75" x14ac:dyDescent="0.25">
      <c r="A6" s="142"/>
      <c r="B6" s="143"/>
      <c r="C6" s="143" t="s">
        <v>116</v>
      </c>
      <c r="D6" s="143" t="s">
        <v>116</v>
      </c>
      <c r="E6" s="143" t="s">
        <v>116</v>
      </c>
      <c r="F6" s="143" t="s">
        <v>116</v>
      </c>
      <c r="G6" s="144" t="s">
        <v>116</v>
      </c>
      <c r="H6" s="55"/>
      <c r="I6" s="54"/>
    </row>
    <row r="7" spans="1:13" ht="15.75" x14ac:dyDescent="0.25">
      <c r="A7" s="145"/>
      <c r="B7" s="55"/>
      <c r="C7" s="55">
        <v>2009</v>
      </c>
      <c r="D7" s="55">
        <v>2010</v>
      </c>
      <c r="E7" s="55">
        <v>2011</v>
      </c>
      <c r="F7" s="55">
        <v>2012</v>
      </c>
      <c r="G7" s="133">
        <v>2013</v>
      </c>
      <c r="H7" s="55"/>
      <c r="I7" s="56"/>
    </row>
    <row r="8" spans="1:13" ht="15.75" x14ac:dyDescent="0.25">
      <c r="A8" s="146"/>
      <c r="B8" s="141"/>
      <c r="C8" s="141" t="s">
        <v>118</v>
      </c>
      <c r="D8" s="141" t="s">
        <v>118</v>
      </c>
      <c r="E8" s="141" t="s">
        <v>118</v>
      </c>
      <c r="F8" s="141" t="s">
        <v>118</v>
      </c>
      <c r="G8" s="147" t="s">
        <v>21</v>
      </c>
      <c r="H8" s="55"/>
      <c r="I8" s="56"/>
    </row>
    <row r="9" spans="1:13" ht="15.75" x14ac:dyDescent="0.25">
      <c r="A9" s="126" t="s">
        <v>115</v>
      </c>
      <c r="B9" s="66"/>
      <c r="C9" s="66">
        <v>172.05414831000002</v>
      </c>
      <c r="D9" s="66">
        <v>129.69518971000002</v>
      </c>
      <c r="E9" s="66">
        <v>66</v>
      </c>
      <c r="F9" s="66">
        <v>38.620128440000002</v>
      </c>
      <c r="G9" s="127">
        <v>31.706095589999997</v>
      </c>
      <c r="I9" s="56"/>
      <c r="J9" s="94"/>
    </row>
    <row r="10" spans="1:13" ht="15.75" x14ac:dyDescent="0.25">
      <c r="A10" s="128" t="s">
        <v>117</v>
      </c>
      <c r="B10" s="66"/>
      <c r="C10" s="66">
        <v>130.81972765167791</v>
      </c>
      <c r="D10" s="66">
        <v>109.62418971000004</v>
      </c>
      <c r="E10" s="66">
        <v>56.422449239999985</v>
      </c>
      <c r="F10" s="66">
        <v>33.330312720000002</v>
      </c>
      <c r="G10" s="127">
        <v>31.117327666568166</v>
      </c>
      <c r="H10" s="169"/>
      <c r="I10" s="56"/>
    </row>
    <row r="11" spans="1:13" ht="15.75" x14ac:dyDescent="0.25">
      <c r="A11" s="175" t="s">
        <v>134</v>
      </c>
      <c r="B11" s="66"/>
      <c r="C11" s="66">
        <v>8.3646206583220604</v>
      </c>
      <c r="D11" s="66">
        <v>20.071000000000002</v>
      </c>
      <c r="E11" s="66">
        <v>9.6117348300000014</v>
      </c>
      <c r="F11" s="66">
        <v>5.28981572</v>
      </c>
      <c r="G11" s="127">
        <v>0.58876792343183038</v>
      </c>
      <c r="H11" s="169"/>
      <c r="I11" s="56"/>
    </row>
    <row r="12" spans="1:13" ht="15.75" x14ac:dyDescent="0.25">
      <c r="A12" s="132"/>
      <c r="B12" s="68"/>
      <c r="C12" s="55"/>
      <c r="D12" s="55"/>
      <c r="E12" s="55"/>
      <c r="F12" s="55"/>
      <c r="G12" s="133"/>
      <c r="H12" s="55"/>
      <c r="I12" s="56"/>
    </row>
    <row r="13" spans="1:13" ht="15.75" x14ac:dyDescent="0.25">
      <c r="A13" s="134"/>
      <c r="B13" s="93"/>
      <c r="C13" s="72"/>
      <c r="D13" s="72"/>
      <c r="E13" s="72"/>
      <c r="F13" s="72"/>
      <c r="G13" s="73"/>
      <c r="H13" s="55"/>
      <c r="I13" s="56"/>
      <c r="L13" s="118"/>
      <c r="M13" s="118"/>
    </row>
    <row r="14" spans="1:13" ht="15.75" x14ac:dyDescent="0.25">
      <c r="A14" s="135" t="s">
        <v>128</v>
      </c>
      <c r="B14" s="93"/>
      <c r="C14" s="74">
        <v>143.33079636588002</v>
      </c>
      <c r="D14" s="74">
        <v>104.37599281999999</v>
      </c>
      <c r="E14" s="74">
        <v>48.509259</v>
      </c>
      <c r="F14" s="74">
        <v>53.237349950000002</v>
      </c>
      <c r="G14" s="75">
        <v>26.657096898939244</v>
      </c>
      <c r="H14" s="55"/>
      <c r="I14" s="56"/>
    </row>
    <row r="15" spans="1:13" ht="15.75" x14ac:dyDescent="0.25">
      <c r="A15" s="135" t="s">
        <v>133</v>
      </c>
      <c r="B15" s="93"/>
      <c r="C15" s="74">
        <v>17.174014794119998</v>
      </c>
      <c r="D15" s="74">
        <v>0</v>
      </c>
      <c r="E15" s="74">
        <v>0</v>
      </c>
      <c r="F15" s="74">
        <v>0</v>
      </c>
      <c r="G15" s="75">
        <v>0</v>
      </c>
      <c r="H15" s="55"/>
      <c r="I15" s="56"/>
    </row>
    <row r="16" spans="1:13" ht="15.75" x14ac:dyDescent="0.25">
      <c r="A16" s="135" t="s">
        <v>138</v>
      </c>
      <c r="B16" s="93"/>
      <c r="C16" s="74">
        <f>+C14+C15</f>
        <v>160.50481116000003</v>
      </c>
      <c r="D16" s="74">
        <f t="shared" ref="D16:F16" si="0">+D14+D15</f>
        <v>104.37599281999999</v>
      </c>
      <c r="E16" s="74">
        <f t="shared" si="0"/>
        <v>48.509259</v>
      </c>
      <c r="F16" s="74">
        <f t="shared" si="0"/>
        <v>53.237349950000002</v>
      </c>
      <c r="G16" s="75">
        <f>+G14+G15</f>
        <v>26.657096898939244</v>
      </c>
      <c r="H16" s="55"/>
      <c r="I16" s="56"/>
    </row>
    <row r="17" spans="1:22" ht="15.75" x14ac:dyDescent="0.25">
      <c r="A17" s="135" t="s">
        <v>137</v>
      </c>
      <c r="B17" s="93"/>
      <c r="C17" s="74">
        <v>0</v>
      </c>
      <c r="D17" s="74">
        <v>5.6435702000000001</v>
      </c>
      <c r="E17" s="74">
        <v>23.349063000000001</v>
      </c>
      <c r="F17" s="74">
        <v>10.749858480000011</v>
      </c>
      <c r="G17" s="75">
        <v>4.70419357040105</v>
      </c>
      <c r="H17" s="55"/>
      <c r="I17" s="56"/>
    </row>
    <row r="18" spans="1:22" ht="15.75" x14ac:dyDescent="0.25">
      <c r="A18" s="136" t="s">
        <v>139</v>
      </c>
      <c r="B18" s="93"/>
      <c r="C18" s="76">
        <f>+C16+C17</f>
        <v>160.50481116000003</v>
      </c>
      <c r="D18" s="76">
        <f t="shared" ref="D18:G18" si="1">+D16+D17</f>
        <v>110.01956301999999</v>
      </c>
      <c r="E18" s="76">
        <f t="shared" si="1"/>
        <v>71.858322000000001</v>
      </c>
      <c r="F18" s="76">
        <f t="shared" si="1"/>
        <v>63.98720843000001</v>
      </c>
      <c r="G18" s="77">
        <f t="shared" si="1"/>
        <v>31.361290469340293</v>
      </c>
      <c r="H18" s="55"/>
      <c r="I18" s="56"/>
    </row>
    <row r="19" spans="1:22" ht="15.75" x14ac:dyDescent="0.25">
      <c r="A19" s="137" t="s">
        <v>129</v>
      </c>
      <c r="B19" s="93"/>
      <c r="C19" s="78">
        <f>+C18</f>
        <v>160.50481116000003</v>
      </c>
      <c r="D19" s="78">
        <f>+C18+D18</f>
        <v>270.52437418</v>
      </c>
      <c r="E19" s="78">
        <f>+E18+D19</f>
        <v>342.38269617999998</v>
      </c>
      <c r="F19" s="78">
        <f t="shared" ref="F19:G19" si="2">+F18+E19</f>
        <v>406.36990460999999</v>
      </c>
      <c r="G19" s="185">
        <f t="shared" si="2"/>
        <v>437.7311950793403</v>
      </c>
      <c r="H19" s="55"/>
      <c r="I19" s="56"/>
    </row>
    <row r="20" spans="1:22" ht="15.75" x14ac:dyDescent="0.25">
      <c r="A20" s="132"/>
      <c r="B20" s="68"/>
      <c r="C20" s="55"/>
      <c r="D20" s="55"/>
      <c r="E20" s="55"/>
      <c r="F20" s="55"/>
      <c r="G20" s="133"/>
      <c r="H20" s="55"/>
      <c r="I20" s="56"/>
    </row>
    <row r="21" spans="1:22" ht="15.75" x14ac:dyDescent="0.25">
      <c r="A21" s="132" t="s">
        <v>120</v>
      </c>
      <c r="B21" s="68"/>
      <c r="C21" s="69"/>
      <c r="D21" s="69"/>
      <c r="E21" s="69"/>
      <c r="F21" s="69"/>
      <c r="G21" s="138"/>
      <c r="H21" s="55"/>
      <c r="I21" s="56"/>
    </row>
    <row r="22" spans="1:22" ht="15.75" x14ac:dyDescent="0.25">
      <c r="A22" s="139" t="s">
        <v>121</v>
      </c>
      <c r="B22" s="56"/>
      <c r="C22" s="66">
        <f>+C23</f>
        <v>160.50481116000003</v>
      </c>
      <c r="D22" s="66">
        <f>SUM($C$23:D23)</f>
        <v>270.52437418</v>
      </c>
      <c r="E22" s="66">
        <f>SUM($C$23:E23)</f>
        <v>342.38269617999998</v>
      </c>
      <c r="F22" s="66">
        <f>SUM($C$23:F23)</f>
        <v>406.36990460999999</v>
      </c>
      <c r="G22" s="127">
        <f>SUM($C$23:G23)</f>
        <v>437.7311950793403</v>
      </c>
      <c r="H22" s="94"/>
      <c r="I22" s="57"/>
    </row>
    <row r="23" spans="1:22" ht="15.75" x14ac:dyDescent="0.25">
      <c r="A23" s="140" t="s">
        <v>122</v>
      </c>
      <c r="B23" s="58"/>
      <c r="C23" s="130">
        <f>+'HONI SM Costs'!I21+'HONI SM Costs'!I28+'HONI SM Costs'!I22</f>
        <v>160.50481116000003</v>
      </c>
      <c r="D23" s="130">
        <f>+'HONI SM Costs'!J21+'HONI SM Costs'!J28+'HONI SM Costs'!J22</f>
        <v>110.01956301999999</v>
      </c>
      <c r="E23" s="130">
        <f>+'HONI SM Costs'!K21+'HONI SM Costs'!K28+'HONI SM Costs'!K22</f>
        <v>71.858322000000001</v>
      </c>
      <c r="F23" s="130">
        <f>+'HONI SM Costs'!L21+'HONI SM Costs'!L28+'HONI SM Costs'!L22</f>
        <v>63.98720843000001</v>
      </c>
      <c r="G23" s="131">
        <f>+'HONI SM Costs'!M21+'HONI SM Costs'!M28+'HONI SM Costs'!M22</f>
        <v>31.3612904693403</v>
      </c>
      <c r="I23" s="57"/>
      <c r="J23" s="170"/>
    </row>
    <row r="24" spans="1:22" s="59" customFormat="1" ht="15.75" x14ac:dyDescent="0.25">
      <c r="A24" s="122"/>
      <c r="B24" s="123"/>
      <c r="C24" s="124"/>
      <c r="D24" s="124"/>
      <c r="E24" s="124"/>
      <c r="F24" s="124"/>
      <c r="G24" s="125"/>
      <c r="H24" s="95"/>
      <c r="I24" s="171"/>
      <c r="J24" s="172"/>
      <c r="K24" s="54"/>
      <c r="L24" s="54"/>
    </row>
    <row r="25" spans="1:22" ht="15.75" x14ac:dyDescent="0.25">
      <c r="A25" s="126" t="s">
        <v>140</v>
      </c>
      <c r="B25" s="63"/>
      <c r="C25" s="66">
        <f>+'[128]Account Summary'!E24</f>
        <v>9.61765398</v>
      </c>
      <c r="D25" s="66">
        <f>SUM(D26:D27)</f>
        <v>8.3283459999999998</v>
      </c>
      <c r="E25" s="66">
        <f t="shared" ref="E25:F25" si="3">SUM(E26:E27)</f>
        <v>8.4229223437478744</v>
      </c>
      <c r="F25" s="66">
        <f t="shared" si="3"/>
        <v>7.9193354227738011</v>
      </c>
      <c r="G25" s="127">
        <f>+'HONI Total SM Variance Act'!M69</f>
        <v>12.603986841325998</v>
      </c>
      <c r="H25" s="95"/>
      <c r="I25" s="171"/>
      <c r="J25" s="172"/>
    </row>
    <row r="26" spans="1:22" ht="15.75" x14ac:dyDescent="0.25">
      <c r="A26" s="128" t="s">
        <v>141</v>
      </c>
      <c r="B26" s="62"/>
      <c r="C26" s="66">
        <f>+'HONI SM Costs'!I20</f>
        <v>9.0413899799999999</v>
      </c>
      <c r="D26" s="66">
        <f>+'HONI SM Costs'!J20</f>
        <v>4.9285540000000001</v>
      </c>
      <c r="E26" s="66">
        <f>+'HONI SM Costs'!K20</f>
        <v>6.6114111337478754</v>
      </c>
      <c r="F26" s="66">
        <f>+'HONI SM Costs'!L20</f>
        <v>5.5327145227738015</v>
      </c>
      <c r="G26" s="127">
        <f>+G25-G27</f>
        <v>7.7284272763259985</v>
      </c>
      <c r="H26" s="169"/>
      <c r="I26" s="171"/>
      <c r="J26" s="172"/>
    </row>
    <row r="27" spans="1:22" ht="15.75" x14ac:dyDescent="0.25">
      <c r="A27" s="175" t="s">
        <v>142</v>
      </c>
      <c r="B27" s="129"/>
      <c r="C27" s="130">
        <f>+'HONI SM Costs'!I27</f>
        <v>0.576264</v>
      </c>
      <c r="D27" s="130">
        <f>+'HONI SM Costs'!J27</f>
        <v>3.3997919999999997</v>
      </c>
      <c r="E27" s="130">
        <f>+'HONI SM Costs'!K27</f>
        <v>1.8115112099999997</v>
      </c>
      <c r="F27" s="130">
        <f>+'HONI SM Costs'!L27</f>
        <v>2.3866208999999996</v>
      </c>
      <c r="G27" s="131">
        <f>+'HONI SM &gt; Min Fucnt'!M65</f>
        <v>4.8755595649999997</v>
      </c>
      <c r="H27" s="169"/>
      <c r="I27" s="171"/>
      <c r="J27" s="172"/>
    </row>
    <row r="28" spans="1:22" s="59" customFormat="1" ht="15.75" x14ac:dyDescent="0.25">
      <c r="A28" s="148"/>
      <c r="B28" s="65"/>
      <c r="C28" s="66"/>
      <c r="D28" s="66"/>
      <c r="E28" s="66"/>
      <c r="F28" s="66"/>
      <c r="G28" s="127"/>
      <c r="H28" s="95"/>
      <c r="I28" s="171"/>
      <c r="J28" s="172"/>
      <c r="K28" s="67"/>
    </row>
    <row r="29" spans="1:22" ht="15.75" x14ac:dyDescent="0.25">
      <c r="A29" s="149" t="s">
        <v>123</v>
      </c>
      <c r="B29" s="96"/>
      <c r="C29" s="55"/>
      <c r="D29" s="55"/>
      <c r="E29" s="55"/>
      <c r="F29" s="55"/>
      <c r="G29" s="133"/>
      <c r="H29" s="57"/>
      <c r="I29" s="57"/>
      <c r="J29" s="172"/>
      <c r="K29" s="67"/>
      <c r="L29" s="59"/>
      <c r="M29" s="59"/>
    </row>
    <row r="30" spans="1:22" ht="15.75" x14ac:dyDescent="0.25">
      <c r="A30" s="149"/>
      <c r="B30" s="96"/>
      <c r="C30" s="55"/>
      <c r="D30" s="55"/>
      <c r="E30" s="55"/>
      <c r="F30" s="55"/>
      <c r="G30" s="133"/>
      <c r="H30" s="57"/>
      <c r="I30" s="57"/>
      <c r="J30" s="172"/>
      <c r="K30" s="67"/>
      <c r="L30" s="59"/>
      <c r="M30" s="59"/>
    </row>
    <row r="31" spans="1:22" ht="15.75" x14ac:dyDescent="0.25">
      <c r="A31" s="149" t="s">
        <v>117</v>
      </c>
      <c r="B31" s="96"/>
      <c r="C31" s="55"/>
      <c r="D31" s="55"/>
      <c r="E31" s="55"/>
      <c r="F31" s="55"/>
      <c r="G31" s="150"/>
      <c r="H31" s="57"/>
      <c r="I31" s="57"/>
      <c r="J31" s="172"/>
      <c r="K31" s="67"/>
      <c r="L31" s="59"/>
      <c r="M31" s="59"/>
    </row>
    <row r="32" spans="1:22" ht="15.75" x14ac:dyDescent="0.25">
      <c r="A32" s="151" t="s">
        <v>15</v>
      </c>
      <c r="B32" s="29"/>
      <c r="C32" s="98">
        <f>+'HONI SM Min Fucnt'!I26</f>
        <v>9.0413899799999999</v>
      </c>
      <c r="D32" s="98">
        <f>+'HONI SM Min Fucnt'!J26</f>
        <v>4.9285540000000001</v>
      </c>
      <c r="E32" s="98">
        <f>+'HONI SM Min Fucnt'!K26</f>
        <v>6.6114111337478754</v>
      </c>
      <c r="F32" s="98">
        <f>+'HONI SM Min Fucnt'!L26</f>
        <v>5.5327145227738015</v>
      </c>
      <c r="G32" s="152">
        <f>+'HONI SM Min Fucnt'!M26</f>
        <v>7.7284272763259994</v>
      </c>
      <c r="H32" s="110"/>
      <c r="I32" s="173"/>
      <c r="J32" s="172"/>
      <c r="K32" s="67"/>
      <c r="L32" s="59"/>
      <c r="M32" s="59"/>
      <c r="Q32" s="109"/>
      <c r="R32" s="109"/>
      <c r="S32" s="109"/>
      <c r="T32" s="109"/>
      <c r="U32" s="109"/>
      <c r="V32" s="109"/>
    </row>
    <row r="33" spans="1:22" ht="15.75" x14ac:dyDescent="0.25">
      <c r="A33" s="151" t="s">
        <v>16</v>
      </c>
      <c r="B33" s="29"/>
      <c r="C33" s="98">
        <f>+'HONI SM Min Fucnt'!I27</f>
        <v>4.7800820588020985</v>
      </c>
      <c r="D33" s="98">
        <f>+'HONI SM Min Fucnt'!J27</f>
        <v>16.737991554728445</v>
      </c>
      <c r="E33" s="98">
        <f>+'HONI SM Min Fucnt'!K27</f>
        <v>21.16605547674936</v>
      </c>
      <c r="F33" s="98">
        <f>+'HONI SM Min Fucnt'!L27</f>
        <v>26.283902943111752</v>
      </c>
      <c r="G33" s="152">
        <f>+'HONI SM Min Fucnt'!M27</f>
        <v>29.729991869675459</v>
      </c>
      <c r="H33" s="110"/>
      <c r="I33" s="173"/>
      <c r="J33" s="172"/>
      <c r="K33" s="67"/>
      <c r="L33" s="59"/>
      <c r="M33" s="59"/>
      <c r="Q33" s="109"/>
      <c r="R33" s="109"/>
      <c r="S33" s="109"/>
      <c r="T33" s="109"/>
      <c r="U33" s="109"/>
      <c r="V33" s="109"/>
    </row>
    <row r="34" spans="1:22" ht="15.75" x14ac:dyDescent="0.25">
      <c r="A34" s="151" t="s">
        <v>17</v>
      </c>
      <c r="B34" s="29"/>
      <c r="C34" s="98">
        <f>+'HONI SM Min Fucnt'!I28</f>
        <v>0.15831072889006267</v>
      </c>
      <c r="D34" s="98">
        <f>+'HONI SM Min Fucnt'!J28</f>
        <v>0.14012805825471034</v>
      </c>
      <c r="E34" s="98">
        <f>+'HONI SM Min Fucnt'!K28</f>
        <v>0</v>
      </c>
      <c r="F34" s="98">
        <f>+'HONI SM Min Fucnt'!L28</f>
        <v>0</v>
      </c>
      <c r="G34" s="152">
        <f>+'HONI SM Min Fucnt'!M28</f>
        <v>0</v>
      </c>
      <c r="H34" s="110"/>
      <c r="I34" s="173"/>
      <c r="J34" s="172"/>
      <c r="K34" s="67"/>
      <c r="L34" s="59"/>
      <c r="M34" s="59"/>
      <c r="Q34" s="109"/>
      <c r="R34" s="109"/>
      <c r="S34" s="109"/>
      <c r="T34" s="109"/>
      <c r="U34" s="109"/>
      <c r="V34" s="109"/>
    </row>
    <row r="35" spans="1:22" ht="15.75" x14ac:dyDescent="0.25">
      <c r="A35" s="151" t="s">
        <v>42</v>
      </c>
      <c r="B35" s="29"/>
      <c r="C35" s="98">
        <f>+'HONI SM Min Fucnt'!I29</f>
        <v>4.7921257984715453</v>
      </c>
      <c r="D35" s="98">
        <f>+'HONI SM Min Fucnt'!J29</f>
        <v>13.069220425450334</v>
      </c>
      <c r="E35" s="98">
        <f>+'HONI SM Min Fucnt'!K29</f>
        <v>18.46392963239116</v>
      </c>
      <c r="F35" s="98">
        <f>+'HONI SM Min Fucnt'!L29</f>
        <v>21.591670879121018</v>
      </c>
      <c r="G35" s="152">
        <f>+'HONI SM Min Fucnt'!M29</f>
        <v>20.91691451605875</v>
      </c>
      <c r="H35" s="110"/>
      <c r="I35" s="173"/>
      <c r="J35" s="172"/>
      <c r="K35" s="67"/>
      <c r="L35" s="59"/>
      <c r="M35" s="59"/>
      <c r="Q35" s="109"/>
      <c r="R35" s="109"/>
      <c r="S35" s="109"/>
      <c r="T35" s="109"/>
      <c r="U35" s="109"/>
      <c r="V35" s="109"/>
    </row>
    <row r="36" spans="1:22" ht="15.75" x14ac:dyDescent="0.25">
      <c r="A36" s="153" t="s">
        <v>63</v>
      </c>
      <c r="B36" s="28"/>
      <c r="C36" s="98">
        <f>+'HONI SM Min Fucnt'!I51</f>
        <v>0.71851447170140614</v>
      </c>
      <c r="D36" s="98">
        <f>+'HONI SM Min Fucnt'!J51</f>
        <v>-10.614520710919543</v>
      </c>
      <c r="E36" s="98">
        <f>+'HONI SM Min Fucnt'!K51</f>
        <v>-0.29484060373972443</v>
      </c>
      <c r="F36" s="98">
        <f>+'HONI SM Min Fucnt'!L51</f>
        <v>0.30511698771881279</v>
      </c>
      <c r="G36" s="152">
        <f>+'HONI SM Min Fucnt'!M51</f>
        <v>4.2709169314993618</v>
      </c>
      <c r="H36" s="110"/>
      <c r="I36" s="173"/>
      <c r="J36" s="172"/>
      <c r="K36" s="67"/>
      <c r="L36" s="59"/>
      <c r="M36" s="59"/>
      <c r="Q36" s="109"/>
      <c r="R36" s="109"/>
      <c r="S36" s="109"/>
      <c r="T36" s="109"/>
      <c r="U36" s="109"/>
      <c r="V36" s="109"/>
    </row>
    <row r="37" spans="1:22" ht="15.75" x14ac:dyDescent="0.25">
      <c r="A37" s="154" t="s">
        <v>130</v>
      </c>
      <c r="B37" s="99"/>
      <c r="C37" s="79">
        <f>SUM(C32:C36)</f>
        <v>19.490423037865117</v>
      </c>
      <c r="D37" s="79">
        <f>SUM(D32:D36)</f>
        <v>24.261373327513944</v>
      </c>
      <c r="E37" s="79">
        <f t="shared" ref="E37:G37" si="4">SUM(E32:E36)</f>
        <v>45.946555639148677</v>
      </c>
      <c r="F37" s="79">
        <f t="shared" si="4"/>
        <v>53.71340533272538</v>
      </c>
      <c r="G37" s="155">
        <f t="shared" si="4"/>
        <v>62.646250593559579</v>
      </c>
      <c r="H37" s="110"/>
      <c r="I37" s="173"/>
      <c r="J37" s="172"/>
      <c r="K37" s="67"/>
      <c r="L37" s="59"/>
      <c r="M37" s="59"/>
      <c r="Q37" s="109"/>
      <c r="R37" s="109"/>
      <c r="S37" s="109"/>
      <c r="T37" s="109"/>
      <c r="U37" s="109"/>
      <c r="V37" s="109"/>
    </row>
    <row r="38" spans="1:22" ht="15.75" x14ac:dyDescent="0.25">
      <c r="A38" s="176" t="s">
        <v>135</v>
      </c>
      <c r="B38" s="96"/>
      <c r="C38" s="97"/>
      <c r="D38" s="97"/>
      <c r="E38" s="97"/>
      <c r="F38" s="97"/>
      <c r="G38" s="150"/>
      <c r="H38" s="110"/>
      <c r="I38" s="173"/>
      <c r="J38" s="172"/>
      <c r="K38" s="67"/>
      <c r="L38" s="59"/>
      <c r="M38" s="59"/>
      <c r="Q38" s="109"/>
      <c r="R38" s="109"/>
      <c r="S38" s="109"/>
      <c r="T38" s="109"/>
      <c r="U38" s="109"/>
      <c r="V38" s="109"/>
    </row>
    <row r="39" spans="1:22" ht="15.75" x14ac:dyDescent="0.25">
      <c r="A39" s="151" t="s">
        <v>15</v>
      </c>
      <c r="B39" s="29"/>
      <c r="C39" s="98">
        <f>+'HONI SM &gt; Min Fucnt'!I26</f>
        <v>0.576264</v>
      </c>
      <c r="D39" s="98">
        <f>+'HONI SM Costs'!J27</f>
        <v>3.3997919999999997</v>
      </c>
      <c r="E39" s="98">
        <f>+'HONI SM &gt; Min Fucnt'!K26</f>
        <v>1.8115112099999997</v>
      </c>
      <c r="F39" s="98">
        <f>+'HONI SM &gt; Min Fucnt'!L26</f>
        <v>2.3866208999999996</v>
      </c>
      <c r="G39" s="152">
        <f>+'HONI SM &gt; Min Fucnt'!M26</f>
        <v>4.8755595649999997</v>
      </c>
      <c r="H39" s="110"/>
      <c r="I39" s="173"/>
      <c r="J39" s="172"/>
      <c r="K39" s="67"/>
      <c r="L39" s="59"/>
      <c r="M39" s="59"/>
      <c r="Q39" s="109"/>
      <c r="R39" s="109"/>
      <c r="S39" s="109"/>
      <c r="T39" s="109"/>
      <c r="U39" s="109"/>
      <c r="V39" s="109"/>
    </row>
    <row r="40" spans="1:22" ht="15.75" x14ac:dyDescent="0.25">
      <c r="A40" s="151" t="s">
        <v>16</v>
      </c>
      <c r="B40" s="29"/>
      <c r="C40" s="98">
        <f>+'HONI SM &gt; Min Fucnt'!I27</f>
        <v>0.57275339338390185</v>
      </c>
      <c r="D40" s="98">
        <f>+'HONI SM &gt; Min Fucnt'!J27</f>
        <v>1.1455067867678037</v>
      </c>
      <c r="E40" s="98">
        <f>+'HONI SM &gt; Min Fucnt'!K27</f>
        <v>1.1455067867678037</v>
      </c>
      <c r="F40" s="98">
        <f>+'HONI SM &gt; Min Fucnt'!L27</f>
        <v>1.1455067867678037</v>
      </c>
      <c r="G40" s="152">
        <f>+'HONI SM &gt; Min Fucnt'!M27</f>
        <v>1.1455067867678037</v>
      </c>
      <c r="H40" s="110"/>
      <c r="I40" s="173"/>
      <c r="J40" s="172"/>
      <c r="K40" s="67"/>
      <c r="L40" s="59"/>
      <c r="M40" s="59"/>
      <c r="Q40" s="109"/>
      <c r="R40" s="109"/>
      <c r="S40" s="109"/>
      <c r="T40" s="109"/>
      <c r="U40" s="109"/>
      <c r="V40" s="109"/>
    </row>
    <row r="41" spans="1:22" ht="15.75" x14ac:dyDescent="0.25">
      <c r="A41" s="151" t="s">
        <v>17</v>
      </c>
      <c r="B41" s="29"/>
      <c r="C41" s="98">
        <f>+'HONI SM &gt; Min Fucnt'!I28</f>
        <v>1.8832010355828106E-2</v>
      </c>
      <c r="D41" s="98">
        <f>+'HONI SM &gt; Min Fucnt'!J28</f>
        <v>1.232011119871775E-2</v>
      </c>
      <c r="E41" s="98">
        <f>+'HONI SM &gt; Min Fucnt'!K28</f>
        <v>0</v>
      </c>
      <c r="F41" s="98">
        <f>+'HONI SM &gt; Min Fucnt'!L28</f>
        <v>0</v>
      </c>
      <c r="G41" s="152">
        <f>+'HONI SM &gt; Min Fucnt'!M28</f>
        <v>0</v>
      </c>
      <c r="H41" s="110"/>
      <c r="I41" s="173"/>
      <c r="J41" s="172"/>
      <c r="K41" s="67"/>
      <c r="L41" s="59"/>
      <c r="M41" s="59"/>
      <c r="Q41" s="109"/>
      <c r="R41" s="109"/>
      <c r="S41" s="109"/>
      <c r="T41" s="109"/>
      <c r="U41" s="109"/>
      <c r="V41" s="109"/>
    </row>
    <row r="42" spans="1:22" ht="15.75" x14ac:dyDescent="0.25">
      <c r="A42" s="151" t="s">
        <v>42</v>
      </c>
      <c r="B42" s="29"/>
      <c r="C42" s="98">
        <f>+'HONI SM &gt; Min Fucnt'!I29</f>
        <v>0.57005209499046128</v>
      </c>
      <c r="D42" s="98">
        <f>+'HONI SM &gt; Min Fucnt'!J29</f>
        <v>1.182707984848079</v>
      </c>
      <c r="E42" s="98">
        <f>+'HONI SM &gt; Min Fucnt'!K29</f>
        <v>1.0722108977164335</v>
      </c>
      <c r="F42" s="98">
        <f>+'HONI SM &gt; Min Fucnt'!L29</f>
        <v>0.99592384414458746</v>
      </c>
      <c r="G42" s="152">
        <f>+'HONI SM &gt; Min Fucnt'!M29</f>
        <v>0.84215801682351876</v>
      </c>
      <c r="H42" s="110"/>
      <c r="I42" s="173"/>
      <c r="J42" s="172"/>
      <c r="K42" s="67"/>
      <c r="L42" s="59"/>
      <c r="M42" s="59"/>
      <c r="Q42" s="109"/>
      <c r="R42" s="109"/>
      <c r="S42" s="109"/>
      <c r="T42" s="109"/>
      <c r="U42" s="109"/>
      <c r="V42" s="109"/>
    </row>
    <row r="43" spans="1:22" ht="15.75" x14ac:dyDescent="0.25">
      <c r="A43" s="153" t="s">
        <v>63</v>
      </c>
      <c r="B43" s="28"/>
      <c r="C43" s="98">
        <f>+'HONI SM &gt; Min Fucnt'!I51</f>
        <v>8.5065598110416571E-2</v>
      </c>
      <c r="D43" s="98">
        <f>+'HONI SM &gt; Min Fucnt'!J51</f>
        <v>0.1865322730106124</v>
      </c>
      <c r="E43" s="98">
        <f>+'HONI SM &gt; Min Fucnt'!K51</f>
        <v>0.20306468931055441</v>
      </c>
      <c r="F43" s="98">
        <f>+'HONI SM &gt; Min Fucnt'!L51</f>
        <v>0.20597714432990366</v>
      </c>
      <c r="G43" s="152">
        <f>+'HONI SM &gt; Min Fucnt'!M51</f>
        <v>0.21064909250660901</v>
      </c>
      <c r="H43" s="110"/>
      <c r="I43" s="173"/>
      <c r="J43" s="172"/>
      <c r="K43" s="67"/>
      <c r="L43" s="59"/>
      <c r="M43" s="59"/>
      <c r="Q43" s="109"/>
      <c r="R43" s="109"/>
      <c r="S43" s="109"/>
      <c r="T43" s="109"/>
      <c r="U43" s="109"/>
      <c r="V43" s="109"/>
    </row>
    <row r="44" spans="1:22" ht="15.75" x14ac:dyDescent="0.25">
      <c r="A44" s="154" t="s">
        <v>131</v>
      </c>
      <c r="B44" s="99"/>
      <c r="C44" s="79">
        <f>SUM(C39:C43)</f>
        <v>1.8229670968406078</v>
      </c>
      <c r="D44" s="80">
        <f>SUM(D39:D43)</f>
        <v>5.9268591558252126</v>
      </c>
      <c r="E44" s="80">
        <f t="shared" ref="E44" si="5">SUM(E39:E43)</f>
        <v>4.2322935837947915</v>
      </c>
      <c r="F44" s="79">
        <f t="shared" ref="F44" si="6">SUM(F39:F43)</f>
        <v>4.7340286752422944</v>
      </c>
      <c r="G44" s="155">
        <f t="shared" ref="G44" si="7">SUM(G39:G43)</f>
        <v>7.0738734610979312</v>
      </c>
      <c r="H44" s="57"/>
      <c r="I44" s="173"/>
      <c r="J44" s="172"/>
      <c r="K44" s="67"/>
      <c r="L44" s="59"/>
      <c r="M44" s="59"/>
      <c r="Q44" s="109"/>
      <c r="R44" s="109"/>
      <c r="S44" s="109"/>
      <c r="T44" s="109"/>
      <c r="U44" s="109"/>
      <c r="V44" s="109"/>
    </row>
    <row r="45" spans="1:22" ht="15.75" x14ac:dyDescent="0.25">
      <c r="A45" s="149" t="s">
        <v>108</v>
      </c>
      <c r="B45" s="96"/>
      <c r="C45" s="97"/>
      <c r="D45" s="97"/>
      <c r="E45" s="97"/>
      <c r="F45" s="97"/>
      <c r="G45" s="150"/>
      <c r="H45" s="57"/>
      <c r="I45" s="57"/>
      <c r="J45" s="172"/>
      <c r="K45" s="67"/>
      <c r="L45" s="59"/>
      <c r="M45" s="59"/>
      <c r="Q45" s="109"/>
      <c r="R45" s="109"/>
      <c r="S45" s="109"/>
      <c r="T45" s="109"/>
      <c r="U45" s="109"/>
      <c r="V45" s="109"/>
    </row>
    <row r="46" spans="1:22" ht="15.75" x14ac:dyDescent="0.25">
      <c r="A46" s="151" t="s">
        <v>15</v>
      </c>
      <c r="B46" s="29"/>
      <c r="C46" s="98">
        <f>+C32+C39</f>
        <v>9.61765398</v>
      </c>
      <c r="D46" s="98">
        <f>+D32+D39</f>
        <v>8.3283459999999998</v>
      </c>
      <c r="E46" s="98">
        <f t="shared" ref="E46:G46" si="8">+E32+E39</f>
        <v>8.4229223437478744</v>
      </c>
      <c r="F46" s="98">
        <f t="shared" si="8"/>
        <v>7.9193354227738011</v>
      </c>
      <c r="G46" s="152">
        <f t="shared" si="8"/>
        <v>12.603986841325998</v>
      </c>
      <c r="H46" s="57"/>
      <c r="I46" s="57"/>
      <c r="J46" s="172"/>
      <c r="K46" s="67"/>
      <c r="L46" s="59"/>
      <c r="M46" s="59"/>
      <c r="Q46" s="109"/>
      <c r="R46" s="109"/>
      <c r="S46" s="109"/>
      <c r="T46" s="109"/>
      <c r="U46" s="109"/>
      <c r="V46" s="109"/>
    </row>
    <row r="47" spans="1:22" ht="15.75" x14ac:dyDescent="0.25">
      <c r="A47" s="151" t="s">
        <v>16</v>
      </c>
      <c r="B47" s="29"/>
      <c r="C47" s="98">
        <f t="shared" ref="C47" si="9">+C33+C40</f>
        <v>5.3528354521860004</v>
      </c>
      <c r="D47" s="98">
        <f t="shared" ref="D47:E47" si="10">+D33+D40</f>
        <v>17.883498341496249</v>
      </c>
      <c r="E47" s="98">
        <f t="shared" si="10"/>
        <v>22.311562263517164</v>
      </c>
      <c r="F47" s="98">
        <f>+F33+F40+0.0029</f>
        <v>27.432309729879556</v>
      </c>
      <c r="G47" s="152">
        <f>+G33+G40+0.0143</f>
        <v>30.889798656443261</v>
      </c>
      <c r="H47" s="57"/>
      <c r="I47" s="57"/>
      <c r="J47" s="172"/>
      <c r="K47" s="67"/>
      <c r="L47" s="59"/>
      <c r="M47" s="59"/>
      <c r="Q47" s="109"/>
      <c r="R47" s="109"/>
      <c r="S47" s="109"/>
      <c r="T47" s="109"/>
      <c r="U47" s="109"/>
      <c r="V47" s="109"/>
    </row>
    <row r="48" spans="1:22" ht="15.75" x14ac:dyDescent="0.25">
      <c r="A48" s="151" t="s">
        <v>17</v>
      </c>
      <c r="B48" s="29"/>
      <c r="C48" s="98">
        <f t="shared" ref="C48" si="11">+C34+C41</f>
        <v>0.17714273924589077</v>
      </c>
      <c r="D48" s="98">
        <f t="shared" ref="D48:G48" si="12">+D34+D41</f>
        <v>0.1524481694534281</v>
      </c>
      <c r="E48" s="98">
        <f t="shared" si="12"/>
        <v>0</v>
      </c>
      <c r="F48" s="98">
        <f t="shared" si="12"/>
        <v>0</v>
      </c>
      <c r="G48" s="152">
        <f t="shared" si="12"/>
        <v>0</v>
      </c>
      <c r="H48" s="57"/>
      <c r="I48" s="57"/>
      <c r="J48" s="172"/>
      <c r="K48" s="67"/>
      <c r="L48" s="59"/>
      <c r="M48" s="59"/>
      <c r="Q48" s="109"/>
      <c r="R48" s="109"/>
      <c r="S48" s="109"/>
      <c r="T48" s="109"/>
      <c r="U48" s="109"/>
      <c r="V48" s="109"/>
    </row>
    <row r="49" spans="1:22" ht="15.75" x14ac:dyDescent="0.25">
      <c r="A49" s="151" t="s">
        <v>42</v>
      </c>
      <c r="B49" s="29"/>
      <c r="C49" s="98">
        <f t="shared" ref="C49" si="13">+C35+C42</f>
        <v>5.3621778934620066</v>
      </c>
      <c r="D49" s="98">
        <f>+D35+D42</f>
        <v>14.251928410298413</v>
      </c>
      <c r="E49" s="98">
        <f t="shared" ref="E49:G49" si="14">+E35+E42</f>
        <v>19.536140530107595</v>
      </c>
      <c r="F49" s="98">
        <f t="shared" si="14"/>
        <v>22.587594723265607</v>
      </c>
      <c r="G49" s="152">
        <f t="shared" si="14"/>
        <v>21.759072532882268</v>
      </c>
      <c r="H49" s="57"/>
      <c r="I49" s="57"/>
      <c r="J49" s="172"/>
      <c r="K49" s="67"/>
      <c r="L49" s="59"/>
      <c r="M49" s="59"/>
      <c r="Q49" s="109"/>
      <c r="R49" s="109"/>
      <c r="S49" s="109"/>
      <c r="T49" s="109"/>
      <c r="U49" s="109"/>
      <c r="V49" s="109"/>
    </row>
    <row r="50" spans="1:22" ht="15.75" x14ac:dyDescent="0.25">
      <c r="A50" s="153" t="s">
        <v>63</v>
      </c>
      <c r="B50" s="28"/>
      <c r="C50" s="98">
        <f t="shared" ref="C50" si="15">+C36+C43</f>
        <v>0.80358006981182273</v>
      </c>
      <c r="D50" s="98">
        <f t="shared" ref="D50:G50" si="16">+D36+D43</f>
        <v>-10.42798843790893</v>
      </c>
      <c r="E50" s="98">
        <f t="shared" si="16"/>
        <v>-9.1775914429170019E-2</v>
      </c>
      <c r="F50" s="98">
        <f t="shared" si="16"/>
        <v>0.51109413204871645</v>
      </c>
      <c r="G50" s="152">
        <f t="shared" si="16"/>
        <v>4.4815660240059705</v>
      </c>
      <c r="H50" s="57"/>
      <c r="I50" s="57"/>
      <c r="J50" s="172"/>
      <c r="K50" s="67"/>
      <c r="L50" s="59"/>
      <c r="M50" s="59"/>
      <c r="Q50" s="109"/>
      <c r="R50" s="109"/>
      <c r="S50" s="109"/>
      <c r="T50" s="109"/>
      <c r="U50" s="109"/>
      <c r="V50" s="109"/>
    </row>
    <row r="51" spans="1:22" ht="15.75" x14ac:dyDescent="0.25">
      <c r="A51" s="154" t="s">
        <v>132</v>
      </c>
      <c r="B51" s="99"/>
      <c r="C51" s="79">
        <v>21.31339013470572</v>
      </c>
      <c r="D51" s="79">
        <v>30.290890990272381</v>
      </c>
      <c r="E51" s="79">
        <v>50.0553088687521</v>
      </c>
      <c r="F51" s="79">
        <v>58.480524094363069</v>
      </c>
      <c r="G51" s="155">
        <v>69.720124054657489</v>
      </c>
      <c r="H51" s="64"/>
      <c r="I51" s="57"/>
      <c r="J51" s="172"/>
      <c r="K51" s="67"/>
      <c r="L51" s="59"/>
      <c r="M51" s="59"/>
      <c r="Q51" s="109"/>
      <c r="R51" s="109"/>
      <c r="S51" s="109"/>
      <c r="T51" s="109"/>
      <c r="U51" s="109"/>
      <c r="V51" s="109"/>
    </row>
    <row r="52" spans="1:22" ht="15.75" x14ac:dyDescent="0.25">
      <c r="A52" s="149"/>
      <c r="B52" s="100"/>
      <c r="C52" s="101">
        <f t="shared" ref="C52:G52" si="17">+C54-C51</f>
        <v>0</v>
      </c>
      <c r="D52" s="105">
        <f t="shared" si="17"/>
        <v>0</v>
      </c>
      <c r="E52" s="105">
        <f t="shared" si="17"/>
        <v>0</v>
      </c>
      <c r="F52" s="105">
        <f t="shared" si="17"/>
        <v>0</v>
      </c>
      <c r="G52" s="156">
        <f t="shared" si="17"/>
        <v>0</v>
      </c>
      <c r="H52" s="57"/>
      <c r="I52" s="57"/>
    </row>
    <row r="53" spans="1:22" ht="15.75" x14ac:dyDescent="0.25">
      <c r="A53" s="145" t="s">
        <v>145</v>
      </c>
      <c r="B53" s="96"/>
      <c r="C53" s="55"/>
      <c r="D53" s="93"/>
      <c r="E53" s="55"/>
      <c r="F53" s="55"/>
      <c r="G53" s="133"/>
      <c r="H53" s="57"/>
      <c r="I53" s="57"/>
      <c r="O53" s="114"/>
    </row>
    <row r="54" spans="1:22" ht="15.75" x14ac:dyDescent="0.25">
      <c r="A54" s="139" t="s">
        <v>123</v>
      </c>
      <c r="B54" s="68"/>
      <c r="C54" s="105">
        <v>21.31339013470572</v>
      </c>
      <c r="D54" s="105">
        <v>30.290890990272381</v>
      </c>
      <c r="E54" s="105">
        <v>50.0553088687521</v>
      </c>
      <c r="F54" s="105">
        <v>58.480524094363069</v>
      </c>
      <c r="G54" s="156">
        <v>69.720124054657489</v>
      </c>
      <c r="H54" s="57"/>
      <c r="I54" s="57"/>
      <c r="O54" s="114"/>
    </row>
    <row r="55" spans="1:22" ht="30" customHeight="1" x14ac:dyDescent="0.25">
      <c r="A55" s="139" t="s">
        <v>124</v>
      </c>
      <c r="B55" s="68"/>
      <c r="C55" s="71">
        <v>-19.261183281262632</v>
      </c>
      <c r="D55" s="108">
        <v>-30.19357575027237</v>
      </c>
      <c r="E55" s="71">
        <v>-56.770660898752091</v>
      </c>
      <c r="F55" s="71">
        <v>-57.30442770887916</v>
      </c>
      <c r="G55" s="157">
        <v>-57.677354790534302</v>
      </c>
      <c r="H55" s="57"/>
      <c r="I55" s="57"/>
      <c r="O55" s="114"/>
    </row>
    <row r="56" spans="1:22" ht="15.75" x14ac:dyDescent="0.25">
      <c r="A56" s="132" t="s">
        <v>144</v>
      </c>
      <c r="B56" s="68"/>
      <c r="C56" s="103">
        <f>SUM(C54:C55)</f>
        <v>2.0522068534430886</v>
      </c>
      <c r="D56" s="184">
        <f t="shared" ref="D56:G56" si="18">SUM(D54:D55)</f>
        <v>9.7315240000011016E-2</v>
      </c>
      <c r="E56" s="103">
        <f t="shared" si="18"/>
        <v>-6.7153520299999911</v>
      </c>
      <c r="F56" s="103">
        <f t="shared" si="18"/>
        <v>1.176096385483909</v>
      </c>
      <c r="G56" s="158">
        <f t="shared" si="18"/>
        <v>12.042769264123187</v>
      </c>
      <c r="H56" s="57"/>
      <c r="I56" s="57"/>
    </row>
    <row r="57" spans="1:22" ht="15.75" x14ac:dyDescent="0.25">
      <c r="A57" s="139"/>
      <c r="B57" s="68"/>
      <c r="C57" s="103"/>
      <c r="D57" s="184"/>
      <c r="E57" s="103"/>
      <c r="F57" s="103"/>
      <c r="G57" s="158"/>
      <c r="H57" s="57"/>
      <c r="I57" s="57"/>
    </row>
    <row r="58" spans="1:22" ht="15.75" x14ac:dyDescent="0.25">
      <c r="A58" s="186" t="s">
        <v>143</v>
      </c>
      <c r="B58" s="106"/>
      <c r="C58" s="107"/>
      <c r="D58" s="107"/>
      <c r="E58" s="107"/>
      <c r="F58" s="107"/>
      <c r="G58" s="159"/>
      <c r="H58" s="57"/>
      <c r="I58" s="57"/>
    </row>
    <row r="59" spans="1:22" s="70" customFormat="1" ht="15.75" x14ac:dyDescent="0.25">
      <c r="A59" s="160" t="s">
        <v>127</v>
      </c>
      <c r="B59" s="102"/>
      <c r="C59" s="103">
        <f>13.7072984165569</f>
        <v>13.707298416556901</v>
      </c>
      <c r="D59" s="97">
        <f>+C64</f>
        <v>15.904707509999989</v>
      </c>
      <c r="E59" s="97">
        <f>+D64</f>
        <v>-2.8475499999980991E-3</v>
      </c>
      <c r="F59" s="97">
        <f t="shared" ref="F59:G59" si="19">+E64</f>
        <v>-6.7693978199999894</v>
      </c>
      <c r="G59" s="150">
        <f t="shared" si="19"/>
        <v>-5.6926557445160801</v>
      </c>
      <c r="H59" s="57"/>
      <c r="I59" s="57"/>
      <c r="J59" s="174"/>
      <c r="K59" s="54"/>
      <c r="L59" s="54"/>
      <c r="M59" s="54"/>
    </row>
    <row r="60" spans="1:22" s="70" customFormat="1" ht="15.75" x14ac:dyDescent="0.25">
      <c r="A60" s="161" t="s">
        <v>146</v>
      </c>
      <c r="B60" s="104"/>
      <c r="C60" s="105">
        <f>+C56</f>
        <v>2.0522068534430886</v>
      </c>
      <c r="D60" s="105">
        <f>+D56</f>
        <v>9.7315240000011016E-2</v>
      </c>
      <c r="E60" s="98">
        <f>+E56</f>
        <v>-6.7153520299999911</v>
      </c>
      <c r="F60" s="98">
        <f t="shared" ref="F60:G60" si="20">+F56</f>
        <v>1.176096385483909</v>
      </c>
      <c r="G60" s="152">
        <f t="shared" si="20"/>
        <v>12.042769264123187</v>
      </c>
      <c r="H60" s="57"/>
      <c r="I60" s="57"/>
      <c r="J60" s="174"/>
      <c r="K60" s="54"/>
      <c r="L60" s="54"/>
      <c r="M60" s="54"/>
    </row>
    <row r="61" spans="1:22" s="70" customFormat="1" ht="15.75" x14ac:dyDescent="0.25">
      <c r="A61" s="161" t="s">
        <v>125</v>
      </c>
      <c r="B61" s="104"/>
      <c r="C61" s="105">
        <v>0</v>
      </c>
      <c r="D61" s="105">
        <v>-16.0048803</v>
      </c>
      <c r="E61" s="98">
        <v>0</v>
      </c>
      <c r="F61" s="98">
        <v>0</v>
      </c>
      <c r="G61" s="152">
        <v>0</v>
      </c>
      <c r="H61" s="57"/>
      <c r="I61" s="57"/>
      <c r="J61" s="174"/>
      <c r="K61" s="54"/>
      <c r="L61" s="54"/>
      <c r="M61" s="54"/>
    </row>
    <row r="62" spans="1:22" ht="15.75" x14ac:dyDescent="0.25">
      <c r="A62" s="132" t="s">
        <v>126</v>
      </c>
      <c r="B62" s="68"/>
      <c r="C62" s="105">
        <f>SUM(C59:C61)</f>
        <v>15.759505269999989</v>
      </c>
      <c r="D62" s="98">
        <f>SUM(D59:D61)</f>
        <v>-2.8575499999980991E-3</v>
      </c>
      <c r="E62" s="98">
        <f>+E54+E55+D62</f>
        <v>-6.7182095799999892</v>
      </c>
      <c r="F62" s="98">
        <f>+F54+F55+E62</f>
        <v>-5.5421131945160802</v>
      </c>
      <c r="G62" s="152">
        <f>+G54+G55+F62</f>
        <v>6.500656069607107</v>
      </c>
      <c r="H62" s="57"/>
      <c r="I62" s="57"/>
    </row>
    <row r="63" spans="1:22" ht="15.75" x14ac:dyDescent="0.25">
      <c r="A63" s="140" t="s">
        <v>147</v>
      </c>
      <c r="B63" s="58"/>
      <c r="C63" s="71">
        <f>(100928.22+44274.02)/1000000</f>
        <v>0.14520223999999998</v>
      </c>
      <c r="D63" s="71">
        <v>1.0000000000000001E-5</v>
      </c>
      <c r="E63" s="71">
        <v>-5.1188239999999996E-2</v>
      </c>
      <c r="F63" s="71">
        <v>-0.15054255</v>
      </c>
      <c r="G63" s="157">
        <v>-0.15054255</v>
      </c>
      <c r="H63" s="57"/>
      <c r="I63" s="57"/>
    </row>
    <row r="64" spans="1:22" ht="15.75" x14ac:dyDescent="0.25">
      <c r="A64" s="146" t="s">
        <v>148</v>
      </c>
      <c r="B64" s="166"/>
      <c r="C64" s="71">
        <f>SUM(C62:C63)</f>
        <v>15.904707509999989</v>
      </c>
      <c r="D64" s="167">
        <f>+D62+D63</f>
        <v>-2.8475499999980991E-3</v>
      </c>
      <c r="E64" s="167">
        <f>+E62+E63</f>
        <v>-6.7693978199999894</v>
      </c>
      <c r="F64" s="167">
        <f t="shared" ref="F64:G64" si="21">+F62+F63</f>
        <v>-5.6926557445160801</v>
      </c>
      <c r="G64" s="168">
        <f t="shared" si="21"/>
        <v>6.350113519607107</v>
      </c>
      <c r="H64" s="57"/>
      <c r="I64" s="57"/>
    </row>
    <row r="65" spans="1:9" ht="15.75" x14ac:dyDescent="0.25">
      <c r="A65" s="135" t="s">
        <v>155</v>
      </c>
      <c r="B65" s="187"/>
      <c r="C65" s="188"/>
      <c r="D65" s="189"/>
      <c r="E65" s="189"/>
      <c r="F65" s="189"/>
      <c r="G65" s="190"/>
      <c r="H65" s="57"/>
      <c r="I65" s="57"/>
    </row>
    <row r="66" spans="1:9" ht="15.75" x14ac:dyDescent="0.25">
      <c r="A66" s="135" t="s">
        <v>149</v>
      </c>
      <c r="B66" s="191"/>
      <c r="C66" s="105">
        <v>11.6</v>
      </c>
      <c r="D66" s="105">
        <v>-6.7</v>
      </c>
      <c r="E66" s="98">
        <v>-17.600000000000001</v>
      </c>
      <c r="F66" s="98">
        <v>-21.6</v>
      </c>
      <c r="G66" s="152">
        <v>-9.8000000000000007</v>
      </c>
      <c r="H66" s="57"/>
      <c r="I66" s="57"/>
    </row>
    <row r="67" spans="1:9" ht="15.75" x14ac:dyDescent="0.25">
      <c r="A67" s="196" t="s">
        <v>150</v>
      </c>
      <c r="B67" s="166"/>
      <c r="C67" s="71">
        <v>4.3</v>
      </c>
      <c r="D67" s="71">
        <v>6.7</v>
      </c>
      <c r="E67" s="167">
        <v>10.8</v>
      </c>
      <c r="F67" s="167">
        <v>15.9</v>
      </c>
      <c r="G67" s="168">
        <v>16.2</v>
      </c>
      <c r="H67" s="57"/>
      <c r="I67" s="57"/>
    </row>
    <row r="68" spans="1:9" x14ac:dyDescent="0.25">
      <c r="C68"/>
      <c r="D68"/>
      <c r="E68"/>
      <c r="F68"/>
      <c r="G68"/>
    </row>
    <row r="69" spans="1:9" x14ac:dyDescent="0.25">
      <c r="C69"/>
      <c r="D69"/>
      <c r="E69"/>
      <c r="F69"/>
      <c r="G69"/>
    </row>
    <row r="70" spans="1:9" x14ac:dyDescent="0.25">
      <c r="C70"/>
      <c r="D70"/>
      <c r="E70"/>
      <c r="F70"/>
      <c r="G70"/>
    </row>
    <row r="71" spans="1:9" x14ac:dyDescent="0.25">
      <c r="C71"/>
      <c r="D71"/>
      <c r="E71"/>
      <c r="F71"/>
      <c r="G71"/>
    </row>
    <row r="72" spans="1:9" x14ac:dyDescent="0.25">
      <c r="C72"/>
      <c r="D72"/>
      <c r="E72"/>
      <c r="F72"/>
      <c r="G72"/>
    </row>
    <row r="73" spans="1:9" x14ac:dyDescent="0.25">
      <c r="C73"/>
      <c r="D73"/>
      <c r="E73"/>
      <c r="F73"/>
      <c r="G73"/>
    </row>
    <row r="74" spans="1:9" x14ac:dyDescent="0.25">
      <c r="C74"/>
      <c r="D74"/>
      <c r="E74"/>
      <c r="F74"/>
      <c r="G74"/>
    </row>
  </sheetData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3FC76"/>
  </sheetPr>
  <dimension ref="A1:XFD160"/>
  <sheetViews>
    <sheetView tabSelected="1" zoomScale="80" zoomScaleNormal="80" workbookViewId="0">
      <selection activeCell="D2" sqref="D2"/>
    </sheetView>
  </sheetViews>
  <sheetFormatPr defaultRowHeight="12.75" outlineLevelCol="1" x14ac:dyDescent="0.2"/>
  <cols>
    <col min="1" max="3" width="1.85546875" style="49" customWidth="1"/>
    <col min="4" max="4" width="25.7109375" style="49" customWidth="1"/>
    <col min="5" max="5" width="0.7109375" style="49" customWidth="1"/>
    <col min="6" max="8" width="10.140625" style="49" hidden="1" customWidth="1" outlineLevel="1"/>
    <col min="9" max="9" width="10.140625" style="49" customWidth="1" collapsed="1"/>
    <col min="10" max="11" width="10.140625" style="49" customWidth="1"/>
    <col min="12" max="12" width="11.5703125" style="49" customWidth="1"/>
    <col min="13" max="13" width="10.140625" style="49" customWidth="1"/>
    <col min="14" max="14" width="11.85546875" style="49" customWidth="1"/>
    <col min="15" max="15" width="9.140625" style="49"/>
    <col min="16" max="16" width="17.85546875" style="49" customWidth="1"/>
    <col min="17" max="17" width="17.42578125" style="49" customWidth="1"/>
    <col min="18" max="16384" width="9.140625" style="49"/>
  </cols>
  <sheetData>
    <row r="1" spans="1:14" x14ac:dyDescent="0.2">
      <c r="A1" s="48" t="s">
        <v>153</v>
      </c>
      <c r="B1" s="48"/>
      <c r="C1" s="48"/>
      <c r="D1" s="274"/>
      <c r="E1" s="274"/>
      <c r="F1" s="275"/>
      <c r="G1" s="275"/>
      <c r="H1" s="275"/>
      <c r="I1" s="275"/>
      <c r="J1" s="275"/>
      <c r="K1" s="275"/>
      <c r="L1" s="275"/>
      <c r="M1" s="48"/>
    </row>
    <row r="2" spans="1:14" x14ac:dyDescent="0.2">
      <c r="F2" s="81"/>
      <c r="G2" s="81"/>
      <c r="H2" s="81"/>
      <c r="I2" s="81"/>
      <c r="J2" s="81"/>
      <c r="K2" s="81"/>
      <c r="L2" s="81"/>
      <c r="M2" s="81" t="s">
        <v>119</v>
      </c>
    </row>
    <row r="3" spans="1:14" x14ac:dyDescent="0.2">
      <c r="B3" s="52" t="s">
        <v>0</v>
      </c>
      <c r="C3" s="52"/>
      <c r="D3" s="52"/>
      <c r="F3" s="82">
        <v>2006</v>
      </c>
      <c r="G3" s="82">
        <v>2007</v>
      </c>
      <c r="H3" s="82">
        <v>2008</v>
      </c>
      <c r="I3" s="82">
        <v>2009</v>
      </c>
      <c r="J3" s="82">
        <v>2010</v>
      </c>
      <c r="K3" s="82">
        <v>2011</v>
      </c>
      <c r="L3" s="82">
        <v>2012</v>
      </c>
      <c r="M3" s="82">
        <v>2013</v>
      </c>
      <c r="N3" s="83"/>
    </row>
    <row r="4" spans="1:14" x14ac:dyDescent="0.2">
      <c r="B4" s="52"/>
      <c r="C4" s="52"/>
      <c r="D4" s="52"/>
      <c r="F4" s="83"/>
      <c r="G4" s="83"/>
      <c r="H4" s="83"/>
      <c r="I4" s="83"/>
      <c r="J4" s="83"/>
      <c r="K4" s="83"/>
      <c r="L4" s="83"/>
      <c r="M4" s="83"/>
    </row>
    <row r="5" spans="1:14" x14ac:dyDescent="0.2">
      <c r="A5" s="48" t="s">
        <v>42</v>
      </c>
      <c r="F5" s="25"/>
      <c r="G5" s="25"/>
      <c r="H5" s="25"/>
      <c r="I5" s="25"/>
      <c r="J5" s="25"/>
      <c r="K5" s="25"/>
      <c r="L5" s="25"/>
      <c r="M5" s="25"/>
    </row>
    <row r="6" spans="1:14" x14ac:dyDescent="0.2">
      <c r="F6" s="25"/>
      <c r="G6" s="25"/>
      <c r="H6" s="25"/>
      <c r="I6" s="25"/>
      <c r="J6" s="25"/>
      <c r="K6" s="25"/>
      <c r="L6" s="25"/>
      <c r="M6" s="25"/>
    </row>
    <row r="7" spans="1:14" x14ac:dyDescent="0.2">
      <c r="B7" s="49" t="s">
        <v>43</v>
      </c>
      <c r="F7" s="25"/>
      <c r="G7" s="25"/>
      <c r="H7" s="25"/>
      <c r="I7" s="25"/>
      <c r="J7" s="25"/>
      <c r="K7" s="25"/>
      <c r="L7" s="25"/>
      <c r="M7" s="25"/>
    </row>
    <row r="8" spans="1:14" x14ac:dyDescent="0.2">
      <c r="C8" s="49" t="s">
        <v>44</v>
      </c>
      <c r="F8" s="25">
        <v>0</v>
      </c>
      <c r="G8" s="25">
        <f t="shared" ref="G8:H9" si="0">F13</f>
        <v>0</v>
      </c>
      <c r="H8" s="25">
        <f t="shared" si="0"/>
        <v>0</v>
      </c>
      <c r="I8" s="60">
        <f>+'HONI SM Min Fucnt'!I7+'HONI SM &gt; Min Fucnt'!I7</f>
        <v>0</v>
      </c>
      <c r="J8" s="60">
        <f>+'HONI SM Min Fucnt'!J7+'HONI SM &gt; Min Fucnt'!J7</f>
        <v>160.50481116000003</v>
      </c>
      <c r="K8" s="60">
        <f>+'HONI SM Min Fucnt'!K7+'HONI SM &gt; Min Fucnt'!K7</f>
        <v>270.52437418</v>
      </c>
      <c r="L8" s="60">
        <f>+'HONI SM Min Fucnt'!L7+'HONI SM &gt; Min Fucnt'!L7</f>
        <v>342.38269618000004</v>
      </c>
      <c r="M8" s="60">
        <f>+'HONI SM Min Fucnt'!M7+'HONI SM &gt; Min Fucnt'!M7</f>
        <v>406.36990461000005</v>
      </c>
    </row>
    <row r="9" spans="1:14" x14ac:dyDescent="0.2">
      <c r="C9" s="49" t="s">
        <v>45</v>
      </c>
      <c r="F9" s="25">
        <v>0</v>
      </c>
      <c r="G9" s="25">
        <f t="shared" si="0"/>
        <v>0</v>
      </c>
      <c r="H9" s="25">
        <f t="shared" si="0"/>
        <v>0</v>
      </c>
      <c r="I9" s="60">
        <f>+'HONI SM Min Fucnt'!I8+'HONI SM &gt; Min Fucnt'!I8</f>
        <v>0</v>
      </c>
      <c r="J9" s="60">
        <f>+'HONI SM Min Fucnt'!J8+'HONI SM &gt; Min Fucnt'!J8</f>
        <v>-5.3528354521860004</v>
      </c>
      <c r="K9" s="60">
        <f>+'HONI SM Min Fucnt'!K8+'HONI SM &gt; Min Fucnt'!K8</f>
        <v>-21.099333793682252</v>
      </c>
      <c r="L9" s="60">
        <f>+'HONI SM Min Fucnt'!L8+'HONI SM &gt; Min Fucnt'!L8</f>
        <v>-43.410896057199416</v>
      </c>
      <c r="M9" s="60">
        <f>+'HONI SM Min Fucnt'!M8+'HONI SM &gt; Min Fucnt'!M8</f>
        <v>-70.840305787078975</v>
      </c>
    </row>
    <row r="10" spans="1:14" x14ac:dyDescent="0.2">
      <c r="C10" s="49" t="s">
        <v>46</v>
      </c>
      <c r="E10" s="84"/>
      <c r="F10" s="26">
        <f t="shared" ref="F10:H10" si="1">SUM(F8:F9)</f>
        <v>0</v>
      </c>
      <c r="G10" s="26">
        <f t="shared" si="1"/>
        <v>0</v>
      </c>
      <c r="H10" s="26">
        <f t="shared" si="1"/>
        <v>0</v>
      </c>
      <c r="I10" s="61">
        <f>+'HONI SM Min Fucnt'!I9+'HONI SM &gt; Min Fucnt'!I9</f>
        <v>0</v>
      </c>
      <c r="J10" s="61">
        <f>+'HONI SM Min Fucnt'!J9+'HONI SM &gt; Min Fucnt'!J9</f>
        <v>155.15197570781402</v>
      </c>
      <c r="K10" s="61">
        <f>+'HONI SM Min Fucnt'!K9+'HONI SM &gt; Min Fucnt'!K9</f>
        <v>249.42504038631773</v>
      </c>
      <c r="L10" s="61">
        <f>+'HONI SM Min Fucnt'!L9+'HONI SM &gt; Min Fucnt'!L9</f>
        <v>298.97180012280063</v>
      </c>
      <c r="M10" s="61">
        <f>+'HONI SM Min Fucnt'!M9+'HONI SM &gt; Min Fucnt'!M9</f>
        <v>335.529598822921</v>
      </c>
    </row>
    <row r="11" spans="1:14" x14ac:dyDescent="0.2">
      <c r="F11" s="25"/>
      <c r="G11" s="25"/>
      <c r="H11" s="25"/>
      <c r="I11" s="60">
        <f>+'HONI SM Min Fucnt'!I10+'HONI SM &gt; Min Fucnt'!I10</f>
        <v>0</v>
      </c>
      <c r="J11" s="60">
        <f>+'HONI SM Min Fucnt'!J10+'HONI SM &gt; Min Fucnt'!J10</f>
        <v>0</v>
      </c>
      <c r="K11" s="60">
        <f>+'HONI SM Min Fucnt'!K10+'HONI SM &gt; Min Fucnt'!K10</f>
        <v>0</v>
      </c>
      <c r="L11" s="60">
        <f>+'HONI SM Min Fucnt'!L10+'HONI SM &gt; Min Fucnt'!L10</f>
        <v>0</v>
      </c>
      <c r="M11" s="60">
        <f>+'HONI SM Min Fucnt'!M10+'HONI SM &gt; Min Fucnt'!M10</f>
        <v>0</v>
      </c>
    </row>
    <row r="12" spans="1:14" x14ac:dyDescent="0.2">
      <c r="B12" s="49" t="s">
        <v>47</v>
      </c>
      <c r="F12" s="27"/>
      <c r="G12" s="27"/>
      <c r="H12" s="27"/>
      <c r="I12" s="60">
        <f>+'HONI SM Min Fucnt'!I11+'HONI SM &gt; Min Fucnt'!I11</f>
        <v>0</v>
      </c>
      <c r="J12" s="60">
        <f>+'HONI SM Min Fucnt'!J11+'HONI SM &gt; Min Fucnt'!J11</f>
        <v>0</v>
      </c>
      <c r="K12" s="60">
        <f>+'HONI SM Min Fucnt'!K11+'HONI SM &gt; Min Fucnt'!K11</f>
        <v>0</v>
      </c>
      <c r="L12" s="60">
        <f>+'HONI SM Min Fucnt'!L11+'HONI SM &gt; Min Fucnt'!L11</f>
        <v>0</v>
      </c>
      <c r="M12" s="60">
        <f>+'HONI SM Min Fucnt'!M11+'HONI SM &gt; Min Fucnt'!M11</f>
        <v>31.361290469340304</v>
      </c>
    </row>
    <row r="13" spans="1:14" x14ac:dyDescent="0.2">
      <c r="C13" s="49" t="s">
        <v>44</v>
      </c>
      <c r="F13" s="25">
        <f>F8+F71+F72+F73</f>
        <v>0</v>
      </c>
      <c r="G13" s="25">
        <f>G8+G71+G72+G73</f>
        <v>0</v>
      </c>
      <c r="H13" s="25">
        <f>H8+H71+H72+H73</f>
        <v>0</v>
      </c>
      <c r="I13" s="60">
        <f>+'HONI SM Min Fucnt'!I12+'HONI SM &gt; Min Fucnt'!I12</f>
        <v>160.50481116000003</v>
      </c>
      <c r="J13" s="60">
        <f>+'HONI SM Min Fucnt'!J12+'HONI SM &gt; Min Fucnt'!J12</f>
        <v>270.52437418</v>
      </c>
      <c r="K13" s="60">
        <f>+'HONI SM Min Fucnt'!K12+'HONI SM &gt; Min Fucnt'!K12</f>
        <v>342.38269618000004</v>
      </c>
      <c r="L13" s="60">
        <f>+'HONI SM Min Fucnt'!L12+'HONI SM &gt; Min Fucnt'!L12</f>
        <v>406.36990461000005</v>
      </c>
      <c r="M13" s="60">
        <f>+'HONI SM Min Fucnt'!M12+'HONI SM &gt; Min Fucnt'!M12</f>
        <v>437.73119507934035</v>
      </c>
    </row>
    <row r="14" spans="1:14" x14ac:dyDescent="0.2">
      <c r="C14" s="49" t="s">
        <v>45</v>
      </c>
      <c r="F14" s="25">
        <f>-SUM($F124:F124)</f>
        <v>0</v>
      </c>
      <c r="G14" s="25">
        <f>-SUM($F124:G124)</f>
        <v>0</v>
      </c>
      <c r="H14" s="25">
        <f>-SUM($F124:H124)</f>
        <v>0</v>
      </c>
      <c r="I14" s="60">
        <f>+'HONI SM Min Fucnt'!I13+'HONI SM &gt; Min Fucnt'!I13</f>
        <v>-5.3528354521860004</v>
      </c>
      <c r="J14" s="60">
        <f>+'HONI SM Min Fucnt'!J13+'HONI SM &gt; Min Fucnt'!J13</f>
        <v>-21.099333793682252</v>
      </c>
      <c r="K14" s="60">
        <f>+'HONI SM Min Fucnt'!K13+'HONI SM &gt; Min Fucnt'!K13</f>
        <v>-43.410896057199416</v>
      </c>
      <c r="L14" s="60">
        <f>+'HONI SM Min Fucnt'!L13+'HONI SM &gt; Min Fucnt'!L13</f>
        <v>-70.840305787078975</v>
      </c>
      <c r="M14" s="60">
        <f>+'HONI SM Min Fucnt'!M13+'HONI SM &gt; Min Fucnt'!M13</f>
        <v>-101.71580444352225</v>
      </c>
    </row>
    <row r="15" spans="1:14" x14ac:dyDescent="0.2">
      <c r="C15" s="49" t="s">
        <v>46</v>
      </c>
      <c r="E15" s="84"/>
      <c r="F15" s="26">
        <f t="shared" ref="F15:H15" si="2">SUM(F13:F14)</f>
        <v>0</v>
      </c>
      <c r="G15" s="26">
        <f t="shared" si="2"/>
        <v>0</v>
      </c>
      <c r="H15" s="26">
        <f t="shared" si="2"/>
        <v>0</v>
      </c>
      <c r="I15" s="61">
        <f>+'HONI SM Min Fucnt'!I14+'HONI SM &gt; Min Fucnt'!I14</f>
        <v>155.15197570781402</v>
      </c>
      <c r="J15" s="61">
        <f>+'HONI SM Min Fucnt'!J14+'HONI SM &gt; Min Fucnt'!J14</f>
        <v>249.42504038631773</v>
      </c>
      <c r="K15" s="61">
        <f>+'HONI SM Min Fucnt'!K14+'HONI SM &gt; Min Fucnt'!K14</f>
        <v>298.97180012280063</v>
      </c>
      <c r="L15" s="61">
        <f>+'HONI SM Min Fucnt'!L14+'HONI SM &gt; Min Fucnt'!L14</f>
        <v>335.529598822921</v>
      </c>
      <c r="M15" s="61">
        <f>+'HONI SM Min Fucnt'!M14+'HONI SM &gt; Min Fucnt'!M14</f>
        <v>336.01539063581811</v>
      </c>
      <c r="N15" s="87"/>
    </row>
    <row r="16" spans="1:14" x14ac:dyDescent="0.2">
      <c r="F16" s="25"/>
      <c r="G16" s="25"/>
      <c r="H16" s="25"/>
      <c r="I16" s="60">
        <f>+'HONI SM Min Fucnt'!I15+'HONI SM &gt; Min Fucnt'!I15</f>
        <v>0</v>
      </c>
      <c r="J16" s="60">
        <f>+'HONI SM Min Fucnt'!J15+'HONI SM &gt; Min Fucnt'!J15</f>
        <v>0</v>
      </c>
      <c r="K16" s="60">
        <f>+'HONI SM Min Fucnt'!K15+'HONI SM &gt; Min Fucnt'!K15</f>
        <v>0</v>
      </c>
      <c r="L16" s="60">
        <f>+'HONI SM Min Fucnt'!L15+'HONI SM &gt; Min Fucnt'!L15</f>
        <v>0</v>
      </c>
      <c r="M16" s="60">
        <f>+'HONI SM Min Fucnt'!M15+'HONI SM &gt; Min Fucnt'!M15</f>
        <v>0</v>
      </c>
      <c r="N16" s="88"/>
    </row>
    <row r="17" spans="1:14" x14ac:dyDescent="0.2">
      <c r="B17" s="49" t="s">
        <v>48</v>
      </c>
      <c r="F17" s="25">
        <f t="shared" ref="F17:H17" si="3">(F10+F15)/2</f>
        <v>0</v>
      </c>
      <c r="G17" s="25">
        <f t="shared" si="3"/>
        <v>0</v>
      </c>
      <c r="H17" s="25">
        <f t="shared" si="3"/>
        <v>0</v>
      </c>
      <c r="I17" s="60">
        <f>+'HONI SM Min Fucnt'!I16+'HONI SM &gt; Min Fucnt'!I16</f>
        <v>77.575987853907009</v>
      </c>
      <c r="J17" s="60">
        <f>+'HONI SM Min Fucnt'!J16+'HONI SM &gt; Min Fucnt'!J16</f>
        <v>202.2885080470659</v>
      </c>
      <c r="K17" s="60">
        <f>+'HONI SM Min Fucnt'!K16+'HONI SM &gt; Min Fucnt'!K16</f>
        <v>274.19842025455915</v>
      </c>
      <c r="L17" s="60">
        <f>+'HONI SM Min Fucnt'!L16+'HONI SM &gt; Min Fucnt'!L16</f>
        <v>317.25069947286084</v>
      </c>
      <c r="M17" s="60">
        <f>+'HONI SM Min Fucnt'!M16+'HONI SM &gt; Min Fucnt'!M16</f>
        <v>335.77249472936955</v>
      </c>
      <c r="N17" s="88"/>
    </row>
    <row r="18" spans="1:14" x14ac:dyDescent="0.2">
      <c r="B18" s="49" t="s">
        <v>49</v>
      </c>
      <c r="F18" s="25">
        <f t="shared" ref="F18:H18" si="4">(F69-F70)*F78</f>
        <v>0</v>
      </c>
      <c r="G18" s="25">
        <f t="shared" si="4"/>
        <v>0</v>
      </c>
      <c r="H18" s="25">
        <f t="shared" si="4"/>
        <v>0</v>
      </c>
      <c r="I18" s="60">
        <f>+'HONI SM Min Fucnt'!I17+'HONI SM &gt; Min Fucnt'!I17</f>
        <v>1.1541184776</v>
      </c>
      <c r="J18" s="60">
        <f>+'HONI SM Min Fucnt'!J17+'HONI SM &gt; Min Fucnt'!J17</f>
        <v>0.97571789083820981</v>
      </c>
      <c r="K18" s="60">
        <f>+'HONI SM Min Fucnt'!K17+'HONI SM &gt; Min Fucnt'!K17</f>
        <v>1.0360194482809886</v>
      </c>
      <c r="L18" s="60">
        <f>+'HONI SM Min Fucnt'!L17+'HONI SM &gt; Min Fucnt'!L17</f>
        <v>0.97407825700117745</v>
      </c>
      <c r="M18" s="60">
        <f>+'HONI SM Min Fucnt'!M17+'HONI SM &gt; Min Fucnt'!M17</f>
        <v>1.1595667894019919</v>
      </c>
      <c r="N18" s="88"/>
    </row>
    <row r="19" spans="1:14" x14ac:dyDescent="0.2">
      <c r="B19" s="49" t="s">
        <v>50</v>
      </c>
      <c r="E19" s="84"/>
      <c r="F19" s="26">
        <f t="shared" ref="F19:H19" si="5">SUM(F17:F18)</f>
        <v>0</v>
      </c>
      <c r="G19" s="26">
        <f t="shared" si="5"/>
        <v>0</v>
      </c>
      <c r="H19" s="26">
        <f t="shared" si="5"/>
        <v>0</v>
      </c>
      <c r="I19" s="61">
        <f>+'HONI SM Min Fucnt'!I18+'HONI SM &gt; Min Fucnt'!I18</f>
        <v>78.730106331507017</v>
      </c>
      <c r="J19" s="61">
        <f>+'HONI SM Min Fucnt'!J18+'HONI SM &gt; Min Fucnt'!J18</f>
        <v>203.26422593790409</v>
      </c>
      <c r="K19" s="61">
        <f>+'HONI SM Min Fucnt'!K18+'HONI SM &gt; Min Fucnt'!K18</f>
        <v>275.23443970284012</v>
      </c>
      <c r="L19" s="61">
        <f>+'HONI SM Min Fucnt'!L18+'HONI SM &gt; Min Fucnt'!L18</f>
        <v>318.22477772986201</v>
      </c>
      <c r="M19" s="61">
        <f>+'HONI SM Min Fucnt'!M18+'HONI SM &gt; Min Fucnt'!M18</f>
        <v>336.9320615187716</v>
      </c>
      <c r="N19" s="88"/>
    </row>
    <row r="20" spans="1:14" x14ac:dyDescent="0.2">
      <c r="E20" s="29"/>
      <c r="F20" s="25"/>
      <c r="G20" s="25"/>
      <c r="H20" s="25"/>
      <c r="I20" s="60">
        <f>+'HONI SM Min Fucnt'!I19+'HONI SM &gt; Min Fucnt'!I19</f>
        <v>0</v>
      </c>
      <c r="J20" s="60">
        <f>+'HONI SM Min Fucnt'!J19+'HONI SM &gt; Min Fucnt'!J19</f>
        <v>0</v>
      </c>
      <c r="K20" s="60">
        <f>+'HONI SM Min Fucnt'!K19+'HONI SM &gt; Min Fucnt'!K19</f>
        <v>0</v>
      </c>
      <c r="L20" s="60">
        <f>+'HONI SM Min Fucnt'!L19+'HONI SM &gt; Min Fucnt'!L19</f>
        <v>0</v>
      </c>
      <c r="M20" s="60">
        <f>+'HONI SM Min Fucnt'!M19+'HONI SM &gt; Min Fucnt'!M19</f>
        <v>0</v>
      </c>
      <c r="N20" s="88"/>
    </row>
    <row r="21" spans="1:14" x14ac:dyDescent="0.2">
      <c r="B21" s="29" t="s">
        <v>51</v>
      </c>
      <c r="E21" s="29"/>
      <c r="F21" s="25">
        <f>F19*(1-F87)*F85*(F76/12)</f>
        <v>0</v>
      </c>
      <c r="G21" s="25">
        <f>G19*(1-G87)*G85*(G76/12)</f>
        <v>0</v>
      </c>
      <c r="H21" s="25">
        <f>H19*(1-H87)*H85*(H76/12)</f>
        <v>0</v>
      </c>
      <c r="I21" s="60">
        <f>+'HONI SM Min Fucnt'!I20+'HONI SM &gt; Min Fucnt'!I20</f>
        <v>2.663309848417946</v>
      </c>
      <c r="J21" s="60">
        <f>+'HONI SM Min Fucnt'!J20+'HONI SM &gt; Min Fucnt'!J20</f>
        <v>6.6261329983169155</v>
      </c>
      <c r="K21" s="60">
        <f>+'HONI SM Min Fucnt'!K20+'HONI SM &gt; Min Fucnt'!K20</f>
        <v>8.9010817799898501</v>
      </c>
      <c r="L21" s="60">
        <f>+'HONI SM Min Fucnt'!L20+'HONI SM &gt; Min Fucnt'!L20</f>
        <v>10.291389311783737</v>
      </c>
      <c r="M21" s="60">
        <f>+'HONI SM Min Fucnt'!M20+'HONI SM &gt; Min Fucnt'!M20</f>
        <v>9.7238592954317475</v>
      </c>
      <c r="N21" s="89"/>
    </row>
    <row r="22" spans="1:14" x14ac:dyDescent="0.2">
      <c r="B22" s="29" t="s">
        <v>19</v>
      </c>
      <c r="E22" s="29"/>
      <c r="F22" s="25">
        <f>F19*F87*F86*(F76/12)</f>
        <v>0</v>
      </c>
      <c r="G22" s="25">
        <f>G19*G87*G86*(G76/12)</f>
        <v>0</v>
      </c>
      <c r="H22" s="25">
        <f>H19*H87*H86*(H76/12)</f>
        <v>0</v>
      </c>
      <c r="I22" s="60">
        <f>+'HONI SM Min Fucnt'!I21+'HONI SM &gt; Min Fucnt'!I21</f>
        <v>2.6988680450440605</v>
      </c>
      <c r="J22" s="60">
        <f>+'HONI SM Min Fucnt'!J21+'HONI SM &gt; Min Fucnt'!J21</f>
        <v>7.6257954119814979</v>
      </c>
      <c r="K22" s="60">
        <f>+'HONI SM Min Fucnt'!K21+'HONI SM &gt; Min Fucnt'!K21</f>
        <v>10.635058750117743</v>
      </c>
      <c r="L22" s="60">
        <f>+'HONI SM Min Fucnt'!L21+'HONI SM &gt; Min Fucnt'!L21</f>
        <v>12.296205411481868</v>
      </c>
      <c r="M22" s="60">
        <f>+'HONI SM Min Fucnt'!M21+'HONI SM &gt; Min Fucnt'!M21</f>
        <v>12.03521323745052</v>
      </c>
    </row>
    <row r="23" spans="1:14" x14ac:dyDescent="0.2">
      <c r="B23" s="29" t="s">
        <v>42</v>
      </c>
      <c r="E23" s="84"/>
      <c r="F23" s="26">
        <f t="shared" ref="F23:H23" si="6">SUM(F21:F22)</f>
        <v>0</v>
      </c>
      <c r="G23" s="26">
        <f t="shared" si="6"/>
        <v>0</v>
      </c>
      <c r="H23" s="26">
        <f t="shared" si="6"/>
        <v>0</v>
      </c>
      <c r="I23" s="61">
        <f>+'HONI SM Min Fucnt'!I22+'HONI SM &gt; Min Fucnt'!I22</f>
        <v>5.3621778934620066</v>
      </c>
      <c r="J23" s="61">
        <f>+'HONI SM Min Fucnt'!J22+'HONI SM &gt; Min Fucnt'!J22</f>
        <v>14.251928410298413</v>
      </c>
      <c r="K23" s="61">
        <f>+'HONI SM Min Fucnt'!K22+'HONI SM &gt; Min Fucnt'!K22</f>
        <v>19.536140530107595</v>
      </c>
      <c r="L23" s="61">
        <f>+'HONI SM Min Fucnt'!L22+'HONI SM &gt; Min Fucnt'!L22</f>
        <v>22.587594723265607</v>
      </c>
      <c r="M23" s="61">
        <f>+'HONI SM Min Fucnt'!M22+'HONI SM &gt; Min Fucnt'!M22</f>
        <v>21.759072532882268</v>
      </c>
      <c r="N23" s="90"/>
    </row>
    <row r="24" spans="1:14" x14ac:dyDescent="0.2">
      <c r="E24" s="29"/>
      <c r="F24" s="25"/>
      <c r="G24" s="25"/>
      <c r="H24" s="25"/>
      <c r="I24" s="60">
        <f>+'HONI SM Min Fucnt'!I23+'HONI SM &gt; Min Fucnt'!I23</f>
        <v>0</v>
      </c>
      <c r="J24" s="60">
        <f>+'HONI SM Min Fucnt'!J23+'HONI SM &gt; Min Fucnt'!J23</f>
        <v>0</v>
      </c>
      <c r="K24" s="60">
        <f>+'HONI SM Min Fucnt'!K23+'HONI SM &gt; Min Fucnt'!K23</f>
        <v>0</v>
      </c>
      <c r="L24" s="60">
        <f>+'HONI SM Min Fucnt'!L23+'HONI SM &gt; Min Fucnt'!L23</f>
        <v>0</v>
      </c>
      <c r="M24" s="60">
        <f>+'HONI SM Min Fucnt'!M23+'HONI SM &gt; Min Fucnt'!M23</f>
        <v>0</v>
      </c>
      <c r="N24" s="88"/>
    </row>
    <row r="25" spans="1:14" x14ac:dyDescent="0.2">
      <c r="A25" s="30" t="s">
        <v>52</v>
      </c>
      <c r="E25" s="29"/>
      <c r="F25" s="25"/>
      <c r="G25" s="25"/>
      <c r="H25" s="25"/>
      <c r="I25" s="60">
        <f>+'HONI SM Min Fucnt'!I24+'HONI SM &gt; Min Fucnt'!I24</f>
        <v>0</v>
      </c>
      <c r="J25" s="60">
        <f>+'HONI SM Min Fucnt'!J24+'HONI SM &gt; Min Fucnt'!J24</f>
        <v>0</v>
      </c>
      <c r="K25" s="60">
        <f>+'HONI SM Min Fucnt'!K24+'HONI SM &gt; Min Fucnt'!K24</f>
        <v>0</v>
      </c>
      <c r="L25" s="60">
        <f>+'HONI SM Min Fucnt'!L24+'HONI SM &gt; Min Fucnt'!L24</f>
        <v>0</v>
      </c>
      <c r="M25" s="60">
        <f>+'HONI SM Min Fucnt'!M24+'HONI SM &gt; Min Fucnt'!M24</f>
        <v>0</v>
      </c>
    </row>
    <row r="26" spans="1:14" x14ac:dyDescent="0.2">
      <c r="A26" s="30"/>
      <c r="E26" s="29"/>
      <c r="F26" s="25"/>
      <c r="G26" s="25"/>
      <c r="H26" s="25"/>
      <c r="I26" s="60">
        <f>+'HONI SM Min Fucnt'!I25+'HONI SM &gt; Min Fucnt'!I25</f>
        <v>0</v>
      </c>
      <c r="J26" s="60">
        <f>+'HONI SM Min Fucnt'!J25+'HONI SM &gt; Min Fucnt'!J25</f>
        <v>0</v>
      </c>
      <c r="K26" s="60">
        <f>+'HONI SM Min Fucnt'!K25+'HONI SM &gt; Min Fucnt'!K25</f>
        <v>0</v>
      </c>
      <c r="L26" s="60">
        <f>+'HONI SM Min Fucnt'!L25+'HONI SM &gt; Min Fucnt'!L25</f>
        <v>0</v>
      </c>
      <c r="M26" s="60">
        <f>+'HONI SM Min Fucnt'!M25+'HONI SM &gt; Min Fucnt'!M25</f>
        <v>0</v>
      </c>
    </row>
    <row r="27" spans="1:14" x14ac:dyDescent="0.2">
      <c r="B27" s="29" t="s">
        <v>15</v>
      </c>
      <c r="C27" s="52"/>
      <c r="F27" s="25">
        <f t="shared" ref="F27:H27" si="7">(F69-F70)*(F76/12)</f>
        <v>0</v>
      </c>
      <c r="G27" s="25">
        <f t="shared" si="7"/>
        <v>0</v>
      </c>
      <c r="H27" s="25">
        <f t="shared" si="7"/>
        <v>0</v>
      </c>
      <c r="I27" s="60">
        <f>+'HONI SM Min Fucnt'!I26+'HONI SM &gt; Min Fucnt'!I26</f>
        <v>9.61765398</v>
      </c>
      <c r="J27" s="60">
        <f>+'HONI SM Min Fucnt'!J26+'HONI SM &gt; Min Fucnt'!J26</f>
        <v>8.3283459999999998</v>
      </c>
      <c r="K27" s="60">
        <f>+'HONI SM Min Fucnt'!K26+'HONI SM &gt; Min Fucnt'!K26</f>
        <v>8.4229223437478744</v>
      </c>
      <c r="L27" s="60">
        <f>+'HONI SM Min Fucnt'!L26+'HONI SM &gt; Min Fucnt'!L26</f>
        <v>7.9193354227738011</v>
      </c>
      <c r="M27" s="115">
        <f>+'HONI SM Min Fucnt'!M26+'HONI SM &gt; Min Fucnt'!M26</f>
        <v>12.603986841325998</v>
      </c>
    </row>
    <row r="28" spans="1:14" x14ac:dyDescent="0.2">
      <c r="B28" s="29" t="s">
        <v>16</v>
      </c>
      <c r="C28" s="52"/>
      <c r="F28" s="25">
        <f t="shared" ref="F28:H28" si="8">F124*(F76/12)</f>
        <v>0</v>
      </c>
      <c r="G28" s="25">
        <f t="shared" si="8"/>
        <v>0</v>
      </c>
      <c r="H28" s="25">
        <f t="shared" si="8"/>
        <v>0</v>
      </c>
      <c r="I28" s="60">
        <f>+'HONI SM Min Fucnt'!I27+'HONI SM &gt; Min Fucnt'!I27</f>
        <v>5.3528354521860004</v>
      </c>
      <c r="J28" s="60">
        <f>+'HONI SM Min Fucnt'!J27+'HONI SM &gt; Min Fucnt'!J27</f>
        <v>17.883498341496249</v>
      </c>
      <c r="K28" s="60">
        <f>+'HONI SM Min Fucnt'!K27+'HONI SM &gt; Min Fucnt'!K27</f>
        <v>22.311562263517164</v>
      </c>
      <c r="L28" s="60">
        <f>+'HONI SM Min Fucnt'!L27+'HONI SM &gt; Min Fucnt'!L27</f>
        <v>27.429409729879556</v>
      </c>
      <c r="M28" s="60">
        <f>+'HONI SM Min Fucnt'!M27+'HONI SM &gt; Min Fucnt'!M27</f>
        <v>30.875498656443263</v>
      </c>
    </row>
    <row r="29" spans="1:14" x14ac:dyDescent="0.2">
      <c r="B29" s="29" t="s">
        <v>17</v>
      </c>
      <c r="C29" s="52"/>
      <c r="F29" s="25">
        <f>F19*F89*(F76/12)</f>
        <v>0</v>
      </c>
      <c r="G29" s="25">
        <f>G19*G89*(G76/12)</f>
        <v>0</v>
      </c>
      <c r="H29" s="25">
        <f>H19*H89*(H76/12)</f>
        <v>0</v>
      </c>
      <c r="I29" s="60">
        <f>+'HONI SM Min Fucnt'!I28+'HONI SM &gt; Min Fucnt'!I28</f>
        <v>0.17714273924589077</v>
      </c>
      <c r="J29" s="60">
        <f>+'HONI SM Min Fucnt'!J28+'HONI SM &gt; Min Fucnt'!J28</f>
        <v>0.1524481694534281</v>
      </c>
      <c r="K29" s="60">
        <f>+'HONI SM Min Fucnt'!K28+'HONI SM &gt; Min Fucnt'!K28</f>
        <v>0</v>
      </c>
      <c r="L29" s="60">
        <f>+'HONI SM Min Fucnt'!L28+'HONI SM &gt; Min Fucnt'!L28</f>
        <v>0</v>
      </c>
      <c r="M29" s="60">
        <f>+'HONI SM Min Fucnt'!M28+'HONI SM &gt; Min Fucnt'!M28</f>
        <v>0</v>
      </c>
    </row>
    <row r="30" spans="1:14" x14ac:dyDescent="0.2">
      <c r="B30" s="29" t="s">
        <v>42</v>
      </c>
      <c r="E30" s="29"/>
      <c r="F30" s="25">
        <f t="shared" ref="F30:H30" si="9">F23</f>
        <v>0</v>
      </c>
      <c r="G30" s="25">
        <f t="shared" si="9"/>
        <v>0</v>
      </c>
      <c r="H30" s="25">
        <f t="shared" si="9"/>
        <v>0</v>
      </c>
      <c r="I30" s="60">
        <f>+'HONI SM Min Fucnt'!I29+'HONI SM &gt; Min Fucnt'!I29</f>
        <v>5.3621778934620066</v>
      </c>
      <c r="J30" s="60">
        <f>+'HONI SM Min Fucnt'!J29+'HONI SM &gt; Min Fucnt'!J29</f>
        <v>14.251928410298413</v>
      </c>
      <c r="K30" s="60">
        <f>+'HONI SM Min Fucnt'!K29+'HONI SM &gt; Min Fucnt'!K29</f>
        <v>19.536140530107595</v>
      </c>
      <c r="L30" s="60">
        <f>+'HONI SM Min Fucnt'!L29+'HONI SM &gt; Min Fucnt'!L29</f>
        <v>22.587594723265607</v>
      </c>
      <c r="M30" s="60">
        <f>+'HONI SM Min Fucnt'!M29+'HONI SM &gt; Min Fucnt'!M29</f>
        <v>21.759072532882268</v>
      </c>
    </row>
    <row r="31" spans="1:14" x14ac:dyDescent="0.2">
      <c r="B31" s="49" t="s">
        <v>52</v>
      </c>
      <c r="E31" s="84"/>
      <c r="F31" s="26">
        <f t="shared" ref="F31:H31" si="10">SUM(F27:F30)</f>
        <v>0</v>
      </c>
      <c r="G31" s="26">
        <f t="shared" si="10"/>
        <v>0</v>
      </c>
      <c r="H31" s="26">
        <f t="shared" si="10"/>
        <v>0</v>
      </c>
      <c r="I31" s="61">
        <f>+'HONI SM Min Fucnt'!I30+'HONI SM &gt; Min Fucnt'!I30</f>
        <v>20.509810064893902</v>
      </c>
      <c r="J31" s="61">
        <f>+'HONI SM Min Fucnt'!J30+'HONI SM &gt; Min Fucnt'!J30</f>
        <v>40.616220921248086</v>
      </c>
      <c r="K31" s="61">
        <f>+'HONI SM Min Fucnt'!K30+'HONI SM &gt; Min Fucnt'!K30</f>
        <v>50.270625137372633</v>
      </c>
      <c r="L31" s="61">
        <f>+'HONI SM Min Fucnt'!L30+'HONI SM &gt; Min Fucnt'!L30</f>
        <v>57.936339875918961</v>
      </c>
      <c r="M31" s="61">
        <f>+'HONI SM Min Fucnt'!M30+'HONI SM &gt; Min Fucnt'!M30</f>
        <v>65.238558030651532</v>
      </c>
    </row>
    <row r="32" spans="1:14" x14ac:dyDescent="0.2">
      <c r="E32" s="29"/>
      <c r="F32" s="25"/>
      <c r="G32" s="25"/>
      <c r="H32" s="25"/>
      <c r="I32" s="60">
        <f>+'HONI SM Min Fucnt'!I31+'HONI SM &gt; Min Fucnt'!I31</f>
        <v>0</v>
      </c>
      <c r="J32" s="60">
        <f>+'HONI SM Min Fucnt'!J31+'HONI SM &gt; Min Fucnt'!J31</f>
        <v>0</v>
      </c>
      <c r="K32" s="60">
        <f>+'HONI SM Min Fucnt'!K31+'HONI SM &gt; Min Fucnt'!K31</f>
        <v>0</v>
      </c>
      <c r="L32" s="60">
        <f>+'HONI SM Min Fucnt'!L31+'HONI SM &gt; Min Fucnt'!L31</f>
        <v>0</v>
      </c>
      <c r="M32" s="60">
        <f>+'HONI SM Min Fucnt'!M31+'HONI SM &gt; Min Fucnt'!M31</f>
        <v>0</v>
      </c>
    </row>
    <row r="33" spans="1:13" x14ac:dyDescent="0.2">
      <c r="A33" s="48" t="s">
        <v>53</v>
      </c>
      <c r="E33" s="29"/>
      <c r="F33" s="25"/>
      <c r="G33" s="25"/>
      <c r="H33" s="25"/>
      <c r="I33" s="60">
        <f>+'HONI SM Min Fucnt'!I32+'HONI SM &gt; Min Fucnt'!I32</f>
        <v>0</v>
      </c>
      <c r="J33" s="60">
        <f>+'HONI SM Min Fucnt'!J32+'HONI SM &gt; Min Fucnt'!J32</f>
        <v>0</v>
      </c>
      <c r="K33" s="60">
        <f>+'HONI SM Min Fucnt'!K32+'HONI SM &gt; Min Fucnt'!K32</f>
        <v>0</v>
      </c>
      <c r="L33" s="60">
        <f>+'HONI SM Min Fucnt'!L32+'HONI SM &gt; Min Fucnt'!L32</f>
        <v>0</v>
      </c>
      <c r="M33" s="60">
        <f>+'HONI SM Min Fucnt'!M32+'HONI SM &gt; Min Fucnt'!M32</f>
        <v>0</v>
      </c>
    </row>
    <row r="34" spans="1:13" x14ac:dyDescent="0.2">
      <c r="E34" s="29"/>
      <c r="F34" s="25"/>
      <c r="G34" s="25"/>
      <c r="H34" s="25"/>
      <c r="I34" s="60">
        <f>+'HONI SM Min Fucnt'!I33+'HONI SM &gt; Min Fucnt'!I33</f>
        <v>0</v>
      </c>
      <c r="J34" s="60">
        <f>+'HONI SM Min Fucnt'!J33+'HONI SM &gt; Min Fucnt'!J33</f>
        <v>0</v>
      </c>
      <c r="K34" s="60">
        <f>+'HONI SM Min Fucnt'!K33+'HONI SM &gt; Min Fucnt'!K33</f>
        <v>0</v>
      </c>
      <c r="L34" s="60">
        <f>+'HONI SM Min Fucnt'!L33+'HONI SM &gt; Min Fucnt'!L33</f>
        <v>0</v>
      </c>
      <c r="M34" s="60">
        <f>+'HONI SM Min Fucnt'!M33+'HONI SM &gt; Min Fucnt'!M33</f>
        <v>0</v>
      </c>
    </row>
    <row r="35" spans="1:13" x14ac:dyDescent="0.2">
      <c r="B35" s="49" t="s">
        <v>52</v>
      </c>
      <c r="E35" s="29"/>
      <c r="F35" s="25">
        <f t="shared" ref="F35:H35" si="11">F31</f>
        <v>0</v>
      </c>
      <c r="G35" s="25">
        <f t="shared" si="11"/>
        <v>0</v>
      </c>
      <c r="H35" s="25">
        <f t="shared" si="11"/>
        <v>0</v>
      </c>
      <c r="I35" s="60">
        <f>+'HONI SM Min Fucnt'!I34+'HONI SM &gt; Min Fucnt'!I34</f>
        <v>20.509810064893902</v>
      </c>
      <c r="J35" s="60">
        <f>+'HONI SM Min Fucnt'!J34+'HONI SM &gt; Min Fucnt'!J34</f>
        <v>40.616220921248086</v>
      </c>
      <c r="K35" s="60">
        <f>+'HONI SM Min Fucnt'!K34+'HONI SM &gt; Min Fucnt'!K34</f>
        <v>50.270625137372633</v>
      </c>
      <c r="L35" s="60">
        <f>+'HONI SM Min Fucnt'!L34+'HONI SM &gt; Min Fucnt'!L34</f>
        <v>57.936339875918961</v>
      </c>
      <c r="M35" s="60">
        <f>+'HONI SM Min Fucnt'!M34+'HONI SM &gt; Min Fucnt'!M34</f>
        <v>65.238558030651532</v>
      </c>
    </row>
    <row r="36" spans="1:13" x14ac:dyDescent="0.2">
      <c r="B36" s="49" t="s">
        <v>54</v>
      </c>
      <c r="E36" s="29"/>
      <c r="F36" s="25">
        <f t="shared" ref="F36:H38" si="12">-F27</f>
        <v>0</v>
      </c>
      <c r="G36" s="25">
        <f t="shared" si="12"/>
        <v>0</v>
      </c>
      <c r="H36" s="25">
        <f t="shared" si="12"/>
        <v>0</v>
      </c>
      <c r="I36" s="60">
        <f>+'HONI SM Min Fucnt'!I35+'HONI SM &gt; Min Fucnt'!I35</f>
        <v>-9.61765398</v>
      </c>
      <c r="J36" s="60">
        <f>+'HONI SM Min Fucnt'!J35+'HONI SM &gt; Min Fucnt'!J35</f>
        <v>-8.3283459999999998</v>
      </c>
      <c r="K36" s="60">
        <f>+'HONI SM Min Fucnt'!K35+'HONI SM &gt; Min Fucnt'!K35</f>
        <v>-8.4229223437478744</v>
      </c>
      <c r="L36" s="60">
        <f>+'HONI SM Min Fucnt'!L35+'HONI SM &gt; Min Fucnt'!L35</f>
        <v>-7.9193354227738011</v>
      </c>
      <c r="M36" s="60">
        <f>+'HONI SM Min Fucnt'!M35+'HONI SM &gt; Min Fucnt'!M35</f>
        <v>-12.603986841325998</v>
      </c>
    </row>
    <row r="37" spans="1:13" x14ac:dyDescent="0.2">
      <c r="B37" s="49" t="s">
        <v>55</v>
      </c>
      <c r="E37" s="29"/>
      <c r="F37" s="25">
        <f t="shared" si="12"/>
        <v>0</v>
      </c>
      <c r="G37" s="25">
        <f t="shared" si="12"/>
        <v>0</v>
      </c>
      <c r="H37" s="25">
        <f t="shared" si="12"/>
        <v>0</v>
      </c>
      <c r="I37" s="60">
        <f>+'HONI SM Min Fucnt'!I36+'HONI SM &gt; Min Fucnt'!I36</f>
        <v>-5.3528354521860004</v>
      </c>
      <c r="J37" s="60">
        <f>+'HONI SM Min Fucnt'!J36+'HONI SM &gt; Min Fucnt'!J36</f>
        <v>-17.883498341496249</v>
      </c>
      <c r="K37" s="60">
        <f>+'HONI SM Min Fucnt'!K36+'HONI SM &gt; Min Fucnt'!K36</f>
        <v>-22.311562263517164</v>
      </c>
      <c r="L37" s="60">
        <f>+'HONI SM Min Fucnt'!L36+'HONI SM &gt; Min Fucnt'!L36</f>
        <v>-27.429409729879556</v>
      </c>
      <c r="M37" s="60">
        <f>+'HONI SM Min Fucnt'!M36+'HONI SM &gt; Min Fucnt'!M36</f>
        <v>-30.875498656443263</v>
      </c>
    </row>
    <row r="38" spans="1:13" x14ac:dyDescent="0.2">
      <c r="B38" s="49" t="s">
        <v>56</v>
      </c>
      <c r="E38" s="29"/>
      <c r="F38" s="25">
        <f t="shared" si="12"/>
        <v>0</v>
      </c>
      <c r="G38" s="25">
        <f t="shared" si="12"/>
        <v>0</v>
      </c>
      <c r="H38" s="25">
        <f t="shared" si="12"/>
        <v>0</v>
      </c>
      <c r="I38" s="60">
        <f>+'HONI SM Min Fucnt'!I37+'HONI SM &gt; Min Fucnt'!I37</f>
        <v>-0.17714273924589077</v>
      </c>
      <c r="J38" s="60">
        <f>+'HONI SM Min Fucnt'!J37+'HONI SM &gt; Min Fucnt'!J37</f>
        <v>-0.1524481694534281</v>
      </c>
      <c r="K38" s="60">
        <f>+'HONI SM Min Fucnt'!K37+'HONI SM &gt; Min Fucnt'!K37</f>
        <v>0</v>
      </c>
      <c r="L38" s="60">
        <f>+'HONI SM Min Fucnt'!L37+'HONI SM &gt; Min Fucnt'!L37</f>
        <v>0</v>
      </c>
      <c r="M38" s="60">
        <f>+'HONI SM Min Fucnt'!M37+'HONI SM &gt; Min Fucnt'!M37</f>
        <v>0</v>
      </c>
    </row>
    <row r="39" spans="1:13" x14ac:dyDescent="0.2">
      <c r="B39" s="49" t="s">
        <v>57</v>
      </c>
      <c r="E39" s="29"/>
      <c r="F39" s="25">
        <f t="shared" ref="F39:H39" si="13">-F21</f>
        <v>0</v>
      </c>
      <c r="G39" s="25">
        <f t="shared" si="13"/>
        <v>0</v>
      </c>
      <c r="H39" s="25">
        <f t="shared" si="13"/>
        <v>0</v>
      </c>
      <c r="I39" s="60">
        <f>+'HONI SM Min Fucnt'!I38+'HONI SM &gt; Min Fucnt'!I38</f>
        <v>-2.663309848417946</v>
      </c>
      <c r="J39" s="60">
        <f>+'HONI SM Min Fucnt'!J38+'HONI SM &gt; Min Fucnt'!J38</f>
        <v>-6.6261329983169155</v>
      </c>
      <c r="K39" s="60">
        <f>+'HONI SM Min Fucnt'!K38+'HONI SM &gt; Min Fucnt'!K38</f>
        <v>-8.9010817799898501</v>
      </c>
      <c r="L39" s="60">
        <f>+'HONI SM Min Fucnt'!L38+'HONI SM &gt; Min Fucnt'!L38</f>
        <v>-10.291389311783737</v>
      </c>
      <c r="M39" s="60">
        <f>+'HONI SM Min Fucnt'!M38+'HONI SM &gt; Min Fucnt'!M38</f>
        <v>-9.7238592954317475</v>
      </c>
    </row>
    <row r="40" spans="1:13" x14ac:dyDescent="0.2">
      <c r="B40" s="29" t="s">
        <v>58</v>
      </c>
      <c r="E40" s="84"/>
      <c r="F40" s="26">
        <f t="shared" ref="F40:H40" si="14">SUM(F35:F39)</f>
        <v>0</v>
      </c>
      <c r="G40" s="26">
        <f t="shared" si="14"/>
        <v>0</v>
      </c>
      <c r="H40" s="26">
        <f t="shared" si="14"/>
        <v>0</v>
      </c>
      <c r="I40" s="61">
        <f>+'HONI SM Min Fucnt'!I39+'HONI SM &gt; Min Fucnt'!I39</f>
        <v>2.6988680450440641</v>
      </c>
      <c r="J40" s="61">
        <f>+'HONI SM Min Fucnt'!J39+'HONI SM &gt; Min Fucnt'!J39</f>
        <v>7.6257954119814961</v>
      </c>
      <c r="K40" s="61">
        <f>+'HONI SM Min Fucnt'!K39+'HONI SM &gt; Min Fucnt'!K39</f>
        <v>10.635058750117743</v>
      </c>
      <c r="L40" s="61">
        <f>+'HONI SM Min Fucnt'!L39+'HONI SM &gt; Min Fucnt'!L39</f>
        <v>12.296205411481864</v>
      </c>
      <c r="M40" s="61">
        <f>+'HONI SM Min Fucnt'!M39+'HONI SM &gt; Min Fucnt'!M39</f>
        <v>12.035213237450526</v>
      </c>
    </row>
    <row r="41" spans="1:13" x14ac:dyDescent="0.2">
      <c r="B41" s="29" t="s">
        <v>59</v>
      </c>
      <c r="E41" s="29"/>
      <c r="F41" s="25">
        <f t="shared" ref="F41:H41" si="15">F28</f>
        <v>0</v>
      </c>
      <c r="G41" s="25">
        <f t="shared" si="15"/>
        <v>0</v>
      </c>
      <c r="H41" s="25">
        <f t="shared" si="15"/>
        <v>0</v>
      </c>
      <c r="I41" s="60">
        <f>+'HONI SM Min Fucnt'!I40+'HONI SM &gt; Min Fucnt'!I40</f>
        <v>5.3528354521860004</v>
      </c>
      <c r="J41" s="60">
        <f>+'HONI SM Min Fucnt'!J40+'HONI SM &gt; Min Fucnt'!J40</f>
        <v>17.883498341496249</v>
      </c>
      <c r="K41" s="60">
        <f>+'HONI SM Min Fucnt'!K40+'HONI SM &gt; Min Fucnt'!K40</f>
        <v>22.311562263517164</v>
      </c>
      <c r="L41" s="60">
        <f>+'HONI SM Min Fucnt'!L40+'HONI SM &gt; Min Fucnt'!L40</f>
        <v>27.429409729879556</v>
      </c>
      <c r="M41" s="60">
        <f>+'HONI SM Min Fucnt'!M40+'HONI SM &gt; Min Fucnt'!M40</f>
        <v>30.875498656443263</v>
      </c>
    </row>
    <row r="42" spans="1:13" x14ac:dyDescent="0.2">
      <c r="B42" s="29" t="s">
        <v>60</v>
      </c>
      <c r="E42" s="29"/>
      <c r="F42" s="25">
        <f t="shared" ref="F42:H42" si="16">-F159*(F76/12)</f>
        <v>0</v>
      </c>
      <c r="G42" s="25">
        <f t="shared" si="16"/>
        <v>0</v>
      </c>
      <c r="H42" s="25">
        <f t="shared" si="16"/>
        <v>0</v>
      </c>
      <c r="I42" s="60">
        <f>+'HONI SM Min Fucnt'!I41+'HONI SM &gt; Min Fucnt'!I41</f>
        <v>-6.4201924464000006</v>
      </c>
      <c r="J42" s="60">
        <f>+'HONI SM Min Fucnt'!J41+'HONI SM &gt; Min Fucnt'!J41</f>
        <v>-51.994538724096003</v>
      </c>
      <c r="K42" s="60">
        <f>+'HONI SM Min Fucnt'!K41+'HONI SM &gt; Min Fucnt'!K41</f>
        <v>-33.179715592760324</v>
      </c>
      <c r="L42" s="60">
        <f>+'HONI SM Min Fucnt'!L41+'HONI SM &gt; Min Fucnt'!L41</f>
        <v>-38.308052171339504</v>
      </c>
      <c r="M42" s="60">
        <f>+'HONI SM Min Fucnt'!M41+'HONI SM &gt; Min Fucnt'!M41</f>
        <v>-30.480708015990434</v>
      </c>
    </row>
    <row r="43" spans="1:13" x14ac:dyDescent="0.2">
      <c r="B43" s="49" t="s">
        <v>61</v>
      </c>
      <c r="E43" s="84"/>
      <c r="F43" s="26">
        <f t="shared" ref="F43:H43" si="17">SUM(F40:F42)</f>
        <v>0</v>
      </c>
      <c r="G43" s="26">
        <f t="shared" si="17"/>
        <v>0</v>
      </c>
      <c r="H43" s="26">
        <f t="shared" si="17"/>
        <v>0</v>
      </c>
      <c r="I43" s="61">
        <f>+'HONI SM Min Fucnt'!I42+'HONI SM &gt; Min Fucnt'!I42</f>
        <v>1.6315110508300641</v>
      </c>
      <c r="J43" s="61">
        <f>+'HONI SM Min Fucnt'!J42+'HONI SM &gt; Min Fucnt'!J42</f>
        <v>-26.485244970618258</v>
      </c>
      <c r="K43" s="61">
        <f>+'HONI SM Min Fucnt'!K42+'HONI SM &gt; Min Fucnt'!K42</f>
        <v>-0.2330945791254142</v>
      </c>
      <c r="L43" s="61">
        <f>+'HONI SM Min Fucnt'!L42+'HONI SM &gt; Min Fucnt'!L42</f>
        <v>1.4175629700219117</v>
      </c>
      <c r="M43" s="61">
        <f>+'HONI SM Min Fucnt'!M42+'HONI SM &gt; Min Fucnt'!M42</f>
        <v>12.430003877903353</v>
      </c>
    </row>
    <row r="44" spans="1:13" x14ac:dyDescent="0.2">
      <c r="E44" s="29"/>
      <c r="F44" s="25"/>
      <c r="G44" s="25"/>
      <c r="H44" s="25"/>
      <c r="I44" s="60">
        <f>+'HONI SM Min Fucnt'!I43+'HONI SM &gt; Min Fucnt'!I43</f>
        <v>0</v>
      </c>
      <c r="J44" s="60">
        <f>+'HONI SM Min Fucnt'!J43+'HONI SM &gt; Min Fucnt'!J43</f>
        <v>0</v>
      </c>
      <c r="K44" s="60">
        <f>+'HONI SM Min Fucnt'!K43+'HONI SM &gt; Min Fucnt'!K43</f>
        <v>0</v>
      </c>
      <c r="L44" s="60">
        <f>+'HONI SM Min Fucnt'!L43+'HONI SM &gt; Min Fucnt'!L43</f>
        <v>0</v>
      </c>
      <c r="M44" s="60">
        <f>+'HONI SM Min Fucnt'!M43+'HONI SM &gt; Min Fucnt'!M43</f>
        <v>0</v>
      </c>
    </row>
    <row r="45" spans="1:13" x14ac:dyDescent="0.2">
      <c r="B45" s="49" t="s">
        <v>62</v>
      </c>
      <c r="E45" s="29"/>
      <c r="F45" s="25">
        <f>F43*F88</f>
        <v>0</v>
      </c>
      <c r="G45" s="25">
        <f>G43*G88</f>
        <v>0</v>
      </c>
      <c r="H45" s="25">
        <f>H43*H88</f>
        <v>0</v>
      </c>
      <c r="I45" s="60">
        <f>+'HONI SM Min Fucnt'!I44+'HONI SM &gt; Min Fucnt'!I44</f>
        <v>0.53839864677392113</v>
      </c>
      <c r="J45" s="60">
        <f>+'HONI SM Min Fucnt'!J44+'HONI SM &gt; Min Fucnt'!J44</f>
        <v>-7.4820817041996577</v>
      </c>
      <c r="K45" s="60">
        <f>+'HONI SM Min Fucnt'!K44+'HONI SM &gt; Min Fucnt'!K44</f>
        <v>-6.5849218602929499E-2</v>
      </c>
      <c r="L45" s="60">
        <f>+'HONI SM Min Fucnt'!L44+'HONI SM &gt; Min Fucnt'!L44</f>
        <v>0.37565418705580661</v>
      </c>
      <c r="M45" s="60">
        <f>+'HONI SM Min Fucnt'!M44+'HONI SM &gt; Min Fucnt'!M44</f>
        <v>3.2939510276443884</v>
      </c>
    </row>
    <row r="46" spans="1:13" x14ac:dyDescent="0.2">
      <c r="E46" s="29"/>
      <c r="F46" s="25"/>
      <c r="G46" s="25"/>
      <c r="H46" s="25"/>
      <c r="I46" s="60">
        <f>+'HONI SM Min Fucnt'!I45+'HONI SM &gt; Min Fucnt'!I45</f>
        <v>0</v>
      </c>
      <c r="J46" s="60">
        <f>+'HONI SM Min Fucnt'!J45+'HONI SM &gt; Min Fucnt'!J45</f>
        <v>0</v>
      </c>
      <c r="K46" s="60">
        <f>+'HONI SM Min Fucnt'!K45+'HONI SM &gt; Min Fucnt'!K45</f>
        <v>0</v>
      </c>
      <c r="L46" s="60">
        <f>+'HONI SM Min Fucnt'!L45+'HONI SM &gt; Min Fucnt'!L45</f>
        <v>0</v>
      </c>
      <c r="M46" s="60">
        <f>+'HONI SM Min Fucnt'!M45+'HONI SM &gt; Min Fucnt'!M45</f>
        <v>0</v>
      </c>
    </row>
    <row r="47" spans="1:13" x14ac:dyDescent="0.2">
      <c r="B47" s="49" t="s">
        <v>63</v>
      </c>
      <c r="E47" s="29"/>
      <c r="F47" s="25">
        <f>F45/(1-F88)</f>
        <v>0</v>
      </c>
      <c r="G47" s="25">
        <f>G45/(1-G88)</f>
        <v>0</v>
      </c>
      <c r="H47" s="25">
        <f>H45/(1-H88)</f>
        <v>0</v>
      </c>
      <c r="I47" s="60">
        <f>+'HONI SM Min Fucnt'!I46+'HONI SM &gt; Min Fucnt'!I46</f>
        <v>0.80358006981182273</v>
      </c>
      <c r="J47" s="60">
        <f>+'HONI SM Min Fucnt'!J46+'HONI SM &gt; Min Fucnt'!J46</f>
        <v>-10.42798843790893</v>
      </c>
      <c r="K47" s="60">
        <f>+'HONI SM Min Fucnt'!K46+'HONI SM &gt; Min Fucnt'!K46</f>
        <v>-9.1775914429170019E-2</v>
      </c>
      <c r="L47" s="60">
        <f>+'HONI SM Min Fucnt'!L46+'HONI SM &gt; Min Fucnt'!L46</f>
        <v>0.51109413204871645</v>
      </c>
      <c r="M47" s="60">
        <f>+'HONI SM Min Fucnt'!M46+'HONI SM &gt; Min Fucnt'!M46</f>
        <v>4.4815660240059705</v>
      </c>
    </row>
    <row r="48" spans="1:13" x14ac:dyDescent="0.2">
      <c r="E48" s="29"/>
      <c r="F48" s="25"/>
      <c r="G48" s="25"/>
      <c r="H48" s="25"/>
      <c r="I48" s="60">
        <f>+'HONI SM Min Fucnt'!I47+'HONI SM &gt; Min Fucnt'!I47</f>
        <v>0</v>
      </c>
      <c r="J48" s="60">
        <f>+'HONI SM Min Fucnt'!J47+'HONI SM &gt; Min Fucnt'!J47</f>
        <v>0</v>
      </c>
      <c r="K48" s="60">
        <f>+'HONI SM Min Fucnt'!K47+'HONI SM &gt; Min Fucnt'!K47</f>
        <v>0</v>
      </c>
      <c r="L48" s="60">
        <f>+'HONI SM Min Fucnt'!L47+'HONI SM &gt; Min Fucnt'!L47</f>
        <v>0</v>
      </c>
      <c r="M48" s="60">
        <f>+'HONI SM Min Fucnt'!M47+'HONI SM &gt; Min Fucnt'!M47</f>
        <v>0</v>
      </c>
    </row>
    <row r="49" spans="1:16384" x14ac:dyDescent="0.2">
      <c r="A49" s="48" t="s">
        <v>64</v>
      </c>
      <c r="E49" s="29"/>
      <c r="F49" s="25"/>
      <c r="G49" s="25"/>
      <c r="H49" s="25"/>
      <c r="I49" s="60">
        <f>+'HONI SM Min Fucnt'!I48+'HONI SM &gt; Min Fucnt'!I48</f>
        <v>0</v>
      </c>
      <c r="J49" s="60">
        <f>+'HONI SM Min Fucnt'!J48+'HONI SM &gt; Min Fucnt'!J48</f>
        <v>0</v>
      </c>
      <c r="K49" s="60">
        <f>+'HONI SM Min Fucnt'!K48+'HONI SM &gt; Min Fucnt'!K48</f>
        <v>0</v>
      </c>
      <c r="L49" s="60">
        <f>+'HONI SM Min Fucnt'!L48+'HONI SM &gt; Min Fucnt'!L48</f>
        <v>0</v>
      </c>
      <c r="M49" s="60">
        <f>+'HONI SM Min Fucnt'!M48+'HONI SM &gt; Min Fucnt'!M48</f>
        <v>0</v>
      </c>
    </row>
    <row r="50" spans="1:16384" x14ac:dyDescent="0.2">
      <c r="E50" s="29"/>
      <c r="F50" s="25"/>
      <c r="G50" s="25"/>
      <c r="H50" s="25"/>
      <c r="I50" s="60">
        <f>+'HONI SM Min Fucnt'!I49+'HONI SM &gt; Min Fucnt'!I49</f>
        <v>0</v>
      </c>
      <c r="J50" s="60">
        <f>+'HONI SM Min Fucnt'!J49+'HONI SM &gt; Min Fucnt'!J49</f>
        <v>0</v>
      </c>
      <c r="K50" s="60">
        <f>+'HONI SM Min Fucnt'!K49+'HONI SM &gt; Min Fucnt'!K49</f>
        <v>0</v>
      </c>
      <c r="L50" s="60">
        <f>+'HONI SM Min Fucnt'!L49+'HONI SM &gt; Min Fucnt'!L49</f>
        <v>0</v>
      </c>
      <c r="M50" s="60">
        <f>+'HONI SM Min Fucnt'!M49+'HONI SM &gt; Min Fucnt'!M49</f>
        <v>0</v>
      </c>
    </row>
    <row r="51" spans="1:16384" x14ac:dyDescent="0.2">
      <c r="B51" s="49" t="s">
        <v>52</v>
      </c>
      <c r="E51" s="29"/>
      <c r="F51" s="25">
        <f>F31</f>
        <v>0</v>
      </c>
      <c r="G51" s="25">
        <f>G31</f>
        <v>0</v>
      </c>
      <c r="H51" s="25">
        <f>H31</f>
        <v>0</v>
      </c>
      <c r="I51" s="60">
        <f>+'HONI SM Min Fucnt'!I50+'HONI SM &gt; Min Fucnt'!I50</f>
        <v>20.509810064893902</v>
      </c>
      <c r="J51" s="60">
        <f>+'HONI SM Min Fucnt'!J50+'HONI SM &gt; Min Fucnt'!J50</f>
        <v>40.616220921248086</v>
      </c>
      <c r="K51" s="60">
        <f>+'HONI SM Min Fucnt'!K50+'HONI SM &gt; Min Fucnt'!K50</f>
        <v>50.270625137372633</v>
      </c>
      <c r="L51" s="60">
        <f>+'HONI SM Min Fucnt'!L50+'HONI SM &gt; Min Fucnt'!L50</f>
        <v>57.936339875918961</v>
      </c>
      <c r="M51" s="60">
        <f>+'HONI SM Min Fucnt'!M50+'HONI SM &gt; Min Fucnt'!M50</f>
        <v>65.238558030651532</v>
      </c>
    </row>
    <row r="52" spans="1:16384" x14ac:dyDescent="0.2">
      <c r="B52" s="49" t="s">
        <v>63</v>
      </c>
      <c r="E52" s="29"/>
      <c r="F52" s="25">
        <f>F47</f>
        <v>0</v>
      </c>
      <c r="G52" s="25">
        <f>G47</f>
        <v>0</v>
      </c>
      <c r="H52" s="25">
        <f>H47</f>
        <v>0</v>
      </c>
      <c r="I52" s="60">
        <f>+'HONI SM Min Fucnt'!I51+'HONI SM &gt; Min Fucnt'!I51</f>
        <v>0.80358006981182273</v>
      </c>
      <c r="J52" s="60">
        <f>+'HONI SM Min Fucnt'!J51+'HONI SM &gt; Min Fucnt'!J51</f>
        <v>-10.42798843790893</v>
      </c>
      <c r="K52" s="60">
        <f>+'HONI SM Min Fucnt'!K51+'HONI SM &gt; Min Fucnt'!K51</f>
        <v>-9.1775914429170019E-2</v>
      </c>
      <c r="L52" s="60">
        <f>+'HONI SM Min Fucnt'!L51+'HONI SM &gt; Min Fucnt'!L51</f>
        <v>0.51109413204871645</v>
      </c>
      <c r="M52" s="60">
        <f>+'HONI SM Min Fucnt'!M51+'HONI SM &gt; Min Fucnt'!M51</f>
        <v>4.4815660240059705</v>
      </c>
    </row>
    <row r="53" spans="1:16384" x14ac:dyDescent="0.2">
      <c r="B53" s="49" t="s">
        <v>64</v>
      </c>
      <c r="E53" s="84"/>
      <c r="F53" s="26">
        <f t="shared" ref="F53:H53" si="18">SUM(F51:F52)</f>
        <v>0</v>
      </c>
      <c r="G53" s="26">
        <f t="shared" si="18"/>
        <v>0</v>
      </c>
      <c r="H53" s="26">
        <f t="shared" si="18"/>
        <v>0</v>
      </c>
      <c r="I53" s="61">
        <f>+'HONI SM Min Fucnt'!I52+'HONI SM &gt; Min Fucnt'!I52</f>
        <v>21.313390134705724</v>
      </c>
      <c r="J53" s="61">
        <f>+'HONI SM Min Fucnt'!J52+'HONI SM &gt; Min Fucnt'!J52</f>
        <v>30.188232483339156</v>
      </c>
      <c r="K53" s="61">
        <f>+'HONI SM Min Fucnt'!K52+'HONI SM &gt; Min Fucnt'!K52</f>
        <v>50.178849222943469</v>
      </c>
      <c r="L53" s="61">
        <f>+'HONI SM Min Fucnt'!L52+'HONI SM &gt; Min Fucnt'!L52</f>
        <v>58.447434007967672</v>
      </c>
      <c r="M53" s="61">
        <f>+'HONI SM Min Fucnt'!M52+'HONI SM &gt; Min Fucnt'!M52</f>
        <v>69.720124054657504</v>
      </c>
    </row>
    <row r="54" spans="1:16384" x14ac:dyDescent="0.2">
      <c r="E54" s="29"/>
      <c r="F54" s="25"/>
      <c r="G54" s="25"/>
      <c r="H54" s="25"/>
      <c r="I54" s="60"/>
      <c r="J54" s="60"/>
      <c r="K54" s="60"/>
      <c r="L54" s="60"/>
      <c r="M54" s="60"/>
    </row>
    <row r="55" spans="1:16384" x14ac:dyDescent="0.2">
      <c r="A55" s="48" t="s">
        <v>153</v>
      </c>
      <c r="B55" s="48"/>
      <c r="C55" s="48"/>
      <c r="D55" s="274"/>
      <c r="E55" s="274"/>
      <c r="F55" s="275"/>
      <c r="G55" s="275"/>
      <c r="H55" s="275"/>
      <c r="I55" s="275"/>
      <c r="J55" s="275"/>
      <c r="K55" s="275"/>
      <c r="L55" s="275"/>
      <c r="M55" s="48"/>
      <c r="N55" s="48"/>
      <c r="O55" s="48"/>
      <c r="P55" s="48"/>
      <c r="Q55" s="274"/>
      <c r="R55" s="274"/>
      <c r="S55" s="275"/>
      <c r="T55" s="275"/>
      <c r="U55" s="275"/>
      <c r="V55" s="275"/>
      <c r="W55" s="275"/>
      <c r="X55" s="275"/>
      <c r="Y55" s="275"/>
      <c r="Z55" s="48"/>
      <c r="AA55" s="48"/>
      <c r="AB55" s="48"/>
      <c r="AC55" s="48"/>
      <c r="AD55" s="274"/>
      <c r="AE55" s="274"/>
      <c r="AF55" s="275"/>
      <c r="AG55" s="275"/>
      <c r="AH55" s="275"/>
      <c r="AI55" s="275"/>
      <c r="AJ55" s="275"/>
      <c r="AK55" s="275"/>
      <c r="AL55" s="275"/>
      <c r="AM55" s="48"/>
      <c r="AN55" s="48"/>
      <c r="AO55" s="48"/>
      <c r="AP55" s="48"/>
      <c r="AQ55" s="274"/>
      <c r="AR55" s="274"/>
      <c r="AS55" s="275"/>
      <c r="AT55" s="275"/>
      <c r="AU55" s="275"/>
      <c r="AV55" s="275"/>
      <c r="AW55" s="275"/>
      <c r="AX55" s="275"/>
      <c r="AY55" s="275"/>
      <c r="AZ55" s="48"/>
      <c r="BA55" s="48"/>
      <c r="BB55" s="48"/>
      <c r="BC55" s="48"/>
      <c r="BD55" s="274"/>
      <c r="BE55" s="274"/>
      <c r="BF55" s="275"/>
      <c r="BG55" s="275"/>
      <c r="BH55" s="275"/>
      <c r="BI55" s="275"/>
      <c r="BJ55" s="275"/>
      <c r="BK55" s="275"/>
      <c r="BL55" s="275"/>
      <c r="BM55" s="48"/>
      <c r="BN55" s="48"/>
      <c r="BO55" s="48"/>
      <c r="BP55" s="48"/>
      <c r="BQ55" s="274"/>
      <c r="BR55" s="274"/>
      <c r="BS55" s="275"/>
      <c r="BT55" s="275"/>
      <c r="BU55" s="275"/>
      <c r="BV55" s="275"/>
      <c r="BW55" s="275"/>
      <c r="BX55" s="275"/>
      <c r="BY55" s="275"/>
      <c r="BZ55" s="48"/>
      <c r="CA55" s="48"/>
      <c r="CB55" s="48"/>
      <c r="CC55" s="48"/>
      <c r="CD55" s="274"/>
      <c r="CE55" s="274"/>
      <c r="CF55" s="275"/>
      <c r="CG55" s="275"/>
      <c r="CH55" s="275"/>
      <c r="CI55" s="275"/>
      <c r="CJ55" s="275"/>
      <c r="CK55" s="275"/>
      <c r="CL55" s="275"/>
      <c r="CM55" s="48"/>
      <c r="CN55" s="48"/>
      <c r="CO55" s="48"/>
      <c r="CP55" s="48"/>
      <c r="CQ55" s="274"/>
      <c r="CR55" s="274"/>
      <c r="CS55" s="275"/>
      <c r="CT55" s="275"/>
      <c r="CU55" s="275"/>
      <c r="CV55" s="275"/>
      <c r="CW55" s="275"/>
      <c r="CX55" s="275"/>
      <c r="CY55" s="275"/>
      <c r="CZ55" s="48"/>
      <c r="DA55" s="48"/>
      <c r="DB55" s="48"/>
      <c r="DC55" s="48"/>
      <c r="DD55" s="274"/>
      <c r="DE55" s="274"/>
      <c r="DF55" s="275"/>
      <c r="DG55" s="275"/>
      <c r="DH55" s="275"/>
      <c r="DI55" s="275"/>
      <c r="DJ55" s="275"/>
      <c r="DK55" s="275"/>
      <c r="DL55" s="275"/>
      <c r="DM55" s="48"/>
      <c r="DN55" s="48"/>
      <c r="DO55" s="48"/>
      <c r="DP55" s="48"/>
      <c r="DQ55" s="274"/>
      <c r="DR55" s="274"/>
      <c r="DS55" s="275"/>
      <c r="DT55" s="275"/>
      <c r="DU55" s="275"/>
      <c r="DV55" s="275"/>
      <c r="DW55" s="275"/>
      <c r="DX55" s="275"/>
      <c r="DY55" s="275"/>
      <c r="DZ55" s="48"/>
      <c r="EA55" s="48"/>
      <c r="EB55" s="48"/>
      <c r="EC55" s="48"/>
      <c r="ED55" s="274"/>
      <c r="EE55" s="274"/>
      <c r="EF55" s="275"/>
      <c r="EG55" s="275"/>
      <c r="EH55" s="275"/>
      <c r="EI55" s="275"/>
      <c r="EJ55" s="275"/>
      <c r="EK55" s="275"/>
      <c r="EL55" s="275"/>
      <c r="EM55" s="48"/>
      <c r="EN55" s="48"/>
      <c r="EO55" s="48"/>
      <c r="EP55" s="48"/>
      <c r="EQ55" s="274"/>
      <c r="ER55" s="274"/>
      <c r="ES55" s="275"/>
      <c r="ET55" s="275"/>
      <c r="EU55" s="275"/>
      <c r="EV55" s="275"/>
      <c r="EW55" s="275"/>
      <c r="EX55" s="275"/>
      <c r="EY55" s="275"/>
      <c r="EZ55" s="48"/>
      <c r="FA55" s="48"/>
      <c r="FB55" s="48"/>
      <c r="FC55" s="48"/>
      <c r="FD55" s="274"/>
      <c r="FE55" s="274"/>
      <c r="FF55" s="275"/>
      <c r="FG55" s="275"/>
      <c r="FH55" s="275"/>
      <c r="FI55" s="275"/>
      <c r="FJ55" s="275"/>
      <c r="FK55" s="275"/>
      <c r="FL55" s="275"/>
      <c r="FM55" s="48"/>
      <c r="FN55" s="48"/>
      <c r="FO55" s="48"/>
      <c r="FP55" s="48"/>
      <c r="FQ55" s="274"/>
      <c r="FR55" s="274"/>
      <c r="FS55" s="275"/>
      <c r="FT55" s="275"/>
      <c r="FU55" s="275"/>
      <c r="FV55" s="275"/>
      <c r="FW55" s="275"/>
      <c r="FX55" s="275"/>
      <c r="FY55" s="275"/>
      <c r="FZ55" s="48"/>
      <c r="GA55" s="48"/>
      <c r="GB55" s="48"/>
      <c r="GC55" s="48"/>
      <c r="GD55" s="274"/>
      <c r="GE55" s="274"/>
      <c r="GF55" s="275"/>
      <c r="GG55" s="275"/>
      <c r="GH55" s="275"/>
      <c r="GI55" s="275"/>
      <c r="GJ55" s="275"/>
      <c r="GK55" s="275"/>
      <c r="GL55" s="275"/>
      <c r="GM55" s="48"/>
      <c r="GN55" s="48"/>
      <c r="GO55" s="48"/>
      <c r="GP55" s="48"/>
      <c r="GQ55" s="274"/>
      <c r="GR55" s="274"/>
      <c r="GS55" s="275"/>
      <c r="GT55" s="275"/>
      <c r="GU55" s="275"/>
      <c r="GV55" s="275"/>
      <c r="GW55" s="275"/>
      <c r="GX55" s="275"/>
      <c r="GY55" s="275"/>
      <c r="GZ55" s="48"/>
      <c r="HA55" s="48"/>
      <c r="HB55" s="48"/>
      <c r="HC55" s="48"/>
      <c r="HD55" s="274"/>
      <c r="HE55" s="274"/>
      <c r="HF55" s="275"/>
      <c r="HG55" s="275"/>
      <c r="HH55" s="275"/>
      <c r="HI55" s="275"/>
      <c r="HJ55" s="275"/>
      <c r="HK55" s="275"/>
      <c r="HL55" s="275"/>
      <c r="HM55" s="48"/>
      <c r="HN55" s="48"/>
      <c r="HO55" s="48"/>
      <c r="HP55" s="48"/>
      <c r="HQ55" s="274"/>
      <c r="HR55" s="274"/>
      <c r="HS55" s="275"/>
      <c r="HT55" s="275"/>
      <c r="HU55" s="275"/>
      <c r="HV55" s="275"/>
      <c r="HW55" s="275"/>
      <c r="HX55" s="275"/>
      <c r="HY55" s="275"/>
      <c r="HZ55" s="48"/>
      <c r="IA55" s="48"/>
      <c r="IB55" s="48"/>
      <c r="IC55" s="48"/>
      <c r="ID55" s="274"/>
      <c r="IE55" s="274"/>
      <c r="IF55" s="275"/>
      <c r="IG55" s="275"/>
      <c r="IH55" s="275"/>
      <c r="II55" s="275"/>
      <c r="IJ55" s="275"/>
      <c r="IK55" s="275"/>
      <c r="IL55" s="275"/>
      <c r="IM55" s="48"/>
      <c r="IN55" s="48"/>
      <c r="IO55" s="48"/>
      <c r="IP55" s="48"/>
      <c r="IQ55" s="274"/>
      <c r="IR55" s="274"/>
      <c r="IS55" s="275"/>
      <c r="IT55" s="275"/>
      <c r="IU55" s="275"/>
      <c r="IV55" s="275"/>
      <c r="IW55" s="275"/>
      <c r="IX55" s="275"/>
      <c r="IY55" s="275"/>
      <c r="IZ55" s="48"/>
      <c r="JA55" s="48"/>
      <c r="JB55" s="48"/>
      <c r="JC55" s="48"/>
      <c r="JD55" s="274"/>
      <c r="JE55" s="274"/>
      <c r="JF55" s="275"/>
      <c r="JG55" s="275"/>
      <c r="JH55" s="275"/>
      <c r="JI55" s="275"/>
      <c r="JJ55" s="275"/>
      <c r="JK55" s="275"/>
      <c r="JL55" s="275"/>
      <c r="JM55" s="48"/>
      <c r="JN55" s="48"/>
      <c r="JO55" s="48"/>
      <c r="JP55" s="48"/>
      <c r="JQ55" s="274"/>
      <c r="JR55" s="274"/>
      <c r="JS55" s="275"/>
      <c r="JT55" s="275"/>
      <c r="JU55" s="275"/>
      <c r="JV55" s="275"/>
      <c r="JW55" s="275"/>
      <c r="JX55" s="275"/>
      <c r="JY55" s="275"/>
      <c r="JZ55" s="48"/>
      <c r="KA55" s="48"/>
      <c r="KB55" s="48"/>
      <c r="KC55" s="48"/>
      <c r="KD55" s="274"/>
      <c r="KE55" s="274"/>
      <c r="KF55" s="275"/>
      <c r="KG55" s="275"/>
      <c r="KH55" s="275"/>
      <c r="KI55" s="275"/>
      <c r="KJ55" s="275"/>
      <c r="KK55" s="275"/>
      <c r="KL55" s="275"/>
      <c r="KM55" s="48"/>
      <c r="KN55" s="48"/>
      <c r="KO55" s="48"/>
      <c r="KP55" s="48"/>
      <c r="KQ55" s="274"/>
      <c r="KR55" s="274"/>
      <c r="KS55" s="275"/>
      <c r="KT55" s="275"/>
      <c r="KU55" s="275"/>
      <c r="KV55" s="275"/>
      <c r="KW55" s="275"/>
      <c r="KX55" s="275"/>
      <c r="KY55" s="275"/>
      <c r="KZ55" s="48"/>
      <c r="LA55" s="48"/>
      <c r="LB55" s="48"/>
      <c r="LC55" s="48"/>
      <c r="LD55" s="274"/>
      <c r="LE55" s="274"/>
      <c r="LF55" s="275"/>
      <c r="LG55" s="275"/>
      <c r="LH55" s="275"/>
      <c r="LI55" s="275"/>
      <c r="LJ55" s="275"/>
      <c r="LK55" s="275"/>
      <c r="LL55" s="275"/>
      <c r="LM55" s="48"/>
      <c r="LN55" s="48"/>
      <c r="LO55" s="48"/>
      <c r="LP55" s="48"/>
      <c r="LQ55" s="274"/>
      <c r="LR55" s="274"/>
      <c r="LS55" s="275"/>
      <c r="LT55" s="275"/>
      <c r="LU55" s="275"/>
      <c r="LV55" s="275"/>
      <c r="LW55" s="275"/>
      <c r="LX55" s="275"/>
      <c r="LY55" s="275"/>
      <c r="LZ55" s="48"/>
      <c r="MA55" s="48"/>
      <c r="MB55" s="48"/>
      <c r="MC55" s="48"/>
      <c r="MD55" s="274"/>
      <c r="ME55" s="274"/>
      <c r="MF55" s="275"/>
      <c r="MG55" s="275"/>
      <c r="MH55" s="275"/>
      <c r="MI55" s="275"/>
      <c r="MJ55" s="275"/>
      <c r="MK55" s="275"/>
      <c r="ML55" s="275"/>
      <c r="MM55" s="48"/>
      <c r="MN55" s="48"/>
      <c r="MO55" s="48"/>
      <c r="MP55" s="48"/>
      <c r="MQ55" s="274"/>
      <c r="MR55" s="274"/>
      <c r="MS55" s="275"/>
      <c r="MT55" s="275"/>
      <c r="MU55" s="275"/>
      <c r="MV55" s="275"/>
      <c r="MW55" s="275"/>
      <c r="MX55" s="275"/>
      <c r="MY55" s="275"/>
      <c r="MZ55" s="48"/>
      <c r="NA55" s="48"/>
      <c r="NB55" s="48"/>
      <c r="NC55" s="48"/>
      <c r="ND55" s="274"/>
      <c r="NE55" s="274"/>
      <c r="NF55" s="275"/>
      <c r="NG55" s="275"/>
      <c r="NH55" s="275"/>
      <c r="NI55" s="275"/>
      <c r="NJ55" s="275"/>
      <c r="NK55" s="275"/>
      <c r="NL55" s="275"/>
      <c r="NM55" s="48"/>
      <c r="NN55" s="48"/>
      <c r="NO55" s="48"/>
      <c r="NP55" s="48"/>
      <c r="NQ55" s="274"/>
      <c r="NR55" s="274"/>
      <c r="NS55" s="275"/>
      <c r="NT55" s="275"/>
      <c r="NU55" s="275"/>
      <c r="NV55" s="275"/>
      <c r="NW55" s="275"/>
      <c r="NX55" s="275"/>
      <c r="NY55" s="275"/>
      <c r="NZ55" s="48"/>
      <c r="OA55" s="48"/>
      <c r="OB55" s="48"/>
      <c r="OC55" s="48"/>
      <c r="OD55" s="274"/>
      <c r="OE55" s="274"/>
      <c r="OF55" s="275"/>
      <c r="OG55" s="275"/>
      <c r="OH55" s="275"/>
      <c r="OI55" s="275"/>
      <c r="OJ55" s="275"/>
      <c r="OK55" s="275"/>
      <c r="OL55" s="275"/>
      <c r="OM55" s="48"/>
      <c r="ON55" s="48"/>
      <c r="OO55" s="48"/>
      <c r="OP55" s="48"/>
      <c r="OQ55" s="274"/>
      <c r="OR55" s="274"/>
      <c r="OS55" s="275"/>
      <c r="OT55" s="275"/>
      <c r="OU55" s="275"/>
      <c r="OV55" s="275"/>
      <c r="OW55" s="275"/>
      <c r="OX55" s="275"/>
      <c r="OY55" s="275"/>
      <c r="OZ55" s="48"/>
      <c r="PA55" s="48"/>
      <c r="PB55" s="48"/>
      <c r="PC55" s="48"/>
      <c r="PD55" s="274"/>
      <c r="PE55" s="274"/>
      <c r="PF55" s="275"/>
      <c r="PG55" s="275"/>
      <c r="PH55" s="275"/>
      <c r="PI55" s="275"/>
      <c r="PJ55" s="275"/>
      <c r="PK55" s="275"/>
      <c r="PL55" s="275"/>
      <c r="PM55" s="48"/>
      <c r="PN55" s="48"/>
      <c r="PO55" s="48"/>
      <c r="PP55" s="48"/>
      <c r="PQ55" s="274"/>
      <c r="PR55" s="274"/>
      <c r="PS55" s="275"/>
      <c r="PT55" s="275"/>
      <c r="PU55" s="275"/>
      <c r="PV55" s="275"/>
      <c r="PW55" s="275"/>
      <c r="PX55" s="275"/>
      <c r="PY55" s="275"/>
      <c r="PZ55" s="48"/>
      <c r="QA55" s="48"/>
      <c r="QB55" s="48"/>
      <c r="QC55" s="48"/>
      <c r="QD55" s="274"/>
      <c r="QE55" s="274"/>
      <c r="QF55" s="275"/>
      <c r="QG55" s="275"/>
      <c r="QH55" s="275"/>
      <c r="QI55" s="275"/>
      <c r="QJ55" s="275"/>
      <c r="QK55" s="275"/>
      <c r="QL55" s="275"/>
      <c r="QM55" s="48"/>
      <c r="QN55" s="48"/>
      <c r="QO55" s="48"/>
      <c r="QP55" s="48"/>
      <c r="QQ55" s="274"/>
      <c r="QR55" s="274"/>
      <c r="QS55" s="275"/>
      <c r="QT55" s="275"/>
      <c r="QU55" s="275"/>
      <c r="QV55" s="275"/>
      <c r="QW55" s="275"/>
      <c r="QX55" s="275"/>
      <c r="QY55" s="275"/>
      <c r="QZ55" s="48"/>
      <c r="RA55" s="48"/>
      <c r="RB55" s="48"/>
      <c r="RC55" s="48"/>
      <c r="RD55" s="274"/>
      <c r="RE55" s="274"/>
      <c r="RF55" s="275"/>
      <c r="RG55" s="275"/>
      <c r="RH55" s="275"/>
      <c r="RI55" s="275"/>
      <c r="RJ55" s="275"/>
      <c r="RK55" s="275"/>
      <c r="RL55" s="275"/>
      <c r="RM55" s="48"/>
      <c r="RN55" s="48"/>
      <c r="RO55" s="48"/>
      <c r="RP55" s="48"/>
      <c r="RQ55" s="274"/>
      <c r="RR55" s="274"/>
      <c r="RS55" s="275"/>
      <c r="RT55" s="275"/>
      <c r="RU55" s="275"/>
      <c r="RV55" s="275"/>
      <c r="RW55" s="275"/>
      <c r="RX55" s="275"/>
      <c r="RY55" s="275"/>
      <c r="RZ55" s="48"/>
      <c r="SA55" s="48"/>
      <c r="SB55" s="48"/>
      <c r="SC55" s="48"/>
      <c r="SD55" s="274"/>
      <c r="SE55" s="274"/>
      <c r="SF55" s="275"/>
      <c r="SG55" s="275"/>
      <c r="SH55" s="275"/>
      <c r="SI55" s="275"/>
      <c r="SJ55" s="275"/>
      <c r="SK55" s="275"/>
      <c r="SL55" s="275"/>
      <c r="SM55" s="48"/>
      <c r="SN55" s="48"/>
      <c r="SO55" s="48"/>
      <c r="SP55" s="48"/>
      <c r="SQ55" s="274"/>
      <c r="SR55" s="274"/>
      <c r="SS55" s="275"/>
      <c r="ST55" s="275"/>
      <c r="SU55" s="275"/>
      <c r="SV55" s="275"/>
      <c r="SW55" s="275"/>
      <c r="SX55" s="275"/>
      <c r="SY55" s="275"/>
      <c r="SZ55" s="48"/>
      <c r="TA55" s="48"/>
      <c r="TB55" s="48"/>
      <c r="TC55" s="48"/>
      <c r="TD55" s="274"/>
      <c r="TE55" s="274"/>
      <c r="TF55" s="275"/>
      <c r="TG55" s="275"/>
      <c r="TH55" s="275"/>
      <c r="TI55" s="275"/>
      <c r="TJ55" s="275"/>
      <c r="TK55" s="275"/>
      <c r="TL55" s="275"/>
      <c r="TM55" s="48"/>
      <c r="TN55" s="48"/>
      <c r="TO55" s="48"/>
      <c r="TP55" s="48"/>
      <c r="TQ55" s="274"/>
      <c r="TR55" s="274"/>
      <c r="TS55" s="275"/>
      <c r="TT55" s="275"/>
      <c r="TU55" s="275"/>
      <c r="TV55" s="275"/>
      <c r="TW55" s="275"/>
      <c r="TX55" s="275"/>
      <c r="TY55" s="275"/>
      <c r="TZ55" s="48"/>
      <c r="UA55" s="48"/>
      <c r="UB55" s="48"/>
      <c r="UC55" s="48"/>
      <c r="UD55" s="274"/>
      <c r="UE55" s="274"/>
      <c r="UF55" s="275"/>
      <c r="UG55" s="275"/>
      <c r="UH55" s="275"/>
      <c r="UI55" s="275"/>
      <c r="UJ55" s="275"/>
      <c r="UK55" s="275"/>
      <c r="UL55" s="275"/>
      <c r="UM55" s="48"/>
      <c r="UN55" s="48"/>
      <c r="UO55" s="48"/>
      <c r="UP55" s="48"/>
      <c r="UQ55" s="274"/>
      <c r="UR55" s="274"/>
      <c r="US55" s="275"/>
      <c r="UT55" s="275"/>
      <c r="UU55" s="275"/>
      <c r="UV55" s="275"/>
      <c r="UW55" s="275"/>
      <c r="UX55" s="275"/>
      <c r="UY55" s="275"/>
      <c r="UZ55" s="48"/>
      <c r="VA55" s="48"/>
      <c r="VB55" s="48"/>
      <c r="VC55" s="48"/>
      <c r="VD55" s="274"/>
      <c r="VE55" s="274"/>
      <c r="VF55" s="275"/>
      <c r="VG55" s="275"/>
      <c r="VH55" s="275"/>
      <c r="VI55" s="275"/>
      <c r="VJ55" s="275"/>
      <c r="VK55" s="275"/>
      <c r="VL55" s="275"/>
      <c r="VM55" s="48"/>
      <c r="VN55" s="48"/>
      <c r="VO55" s="48"/>
      <c r="VP55" s="48"/>
      <c r="VQ55" s="274"/>
      <c r="VR55" s="274"/>
      <c r="VS55" s="275"/>
      <c r="VT55" s="275"/>
      <c r="VU55" s="275"/>
      <c r="VV55" s="275"/>
      <c r="VW55" s="275"/>
      <c r="VX55" s="275"/>
      <c r="VY55" s="275"/>
      <c r="VZ55" s="48"/>
      <c r="WA55" s="48"/>
      <c r="WB55" s="48"/>
      <c r="WC55" s="48"/>
      <c r="WD55" s="274"/>
      <c r="WE55" s="274"/>
      <c r="WF55" s="275"/>
      <c r="WG55" s="275"/>
      <c r="WH55" s="275"/>
      <c r="WI55" s="275"/>
      <c r="WJ55" s="275"/>
      <c r="WK55" s="275"/>
      <c r="WL55" s="275"/>
      <c r="WM55" s="48"/>
      <c r="WN55" s="48"/>
      <c r="WO55" s="48"/>
      <c r="WP55" s="48"/>
      <c r="WQ55" s="274"/>
      <c r="WR55" s="274"/>
      <c r="WS55" s="275"/>
      <c r="WT55" s="275"/>
      <c r="WU55" s="275"/>
      <c r="WV55" s="275"/>
      <c r="WW55" s="275"/>
      <c r="WX55" s="275"/>
      <c r="WY55" s="275"/>
      <c r="WZ55" s="48"/>
      <c r="XA55" s="48"/>
      <c r="XB55" s="48"/>
      <c r="XC55" s="48"/>
      <c r="XD55" s="274"/>
      <c r="XE55" s="274"/>
      <c r="XF55" s="275"/>
      <c r="XG55" s="275"/>
      <c r="XH55" s="275"/>
      <c r="XI55" s="275"/>
      <c r="XJ55" s="275"/>
      <c r="XK55" s="275"/>
      <c r="XL55" s="275"/>
      <c r="XM55" s="48"/>
      <c r="XN55" s="48"/>
      <c r="XO55" s="48"/>
      <c r="XP55" s="48"/>
      <c r="XQ55" s="274"/>
      <c r="XR55" s="274"/>
      <c r="XS55" s="275"/>
      <c r="XT55" s="275"/>
      <c r="XU55" s="275"/>
      <c r="XV55" s="275"/>
      <c r="XW55" s="275"/>
      <c r="XX55" s="275"/>
      <c r="XY55" s="275"/>
      <c r="XZ55" s="48"/>
      <c r="YA55" s="48"/>
      <c r="YB55" s="48"/>
      <c r="YC55" s="48"/>
      <c r="YD55" s="274"/>
      <c r="YE55" s="274"/>
      <c r="YF55" s="275"/>
      <c r="YG55" s="275"/>
      <c r="YH55" s="275"/>
      <c r="YI55" s="275"/>
      <c r="YJ55" s="275"/>
      <c r="YK55" s="275"/>
      <c r="YL55" s="275"/>
      <c r="YM55" s="48"/>
      <c r="YN55" s="48"/>
      <c r="YO55" s="48"/>
      <c r="YP55" s="48"/>
      <c r="YQ55" s="274"/>
      <c r="YR55" s="274"/>
      <c r="YS55" s="275"/>
      <c r="YT55" s="275"/>
      <c r="YU55" s="275"/>
      <c r="YV55" s="275"/>
      <c r="YW55" s="275"/>
      <c r="YX55" s="275"/>
      <c r="YY55" s="275"/>
      <c r="YZ55" s="48"/>
      <c r="ZA55" s="48"/>
      <c r="ZB55" s="48"/>
      <c r="ZC55" s="48"/>
      <c r="ZD55" s="274"/>
      <c r="ZE55" s="274"/>
      <c r="ZF55" s="275"/>
      <c r="ZG55" s="275"/>
      <c r="ZH55" s="275"/>
      <c r="ZI55" s="275"/>
      <c r="ZJ55" s="275"/>
      <c r="ZK55" s="275"/>
      <c r="ZL55" s="275"/>
      <c r="ZM55" s="48"/>
      <c r="ZN55" s="48"/>
      <c r="ZO55" s="48"/>
      <c r="ZP55" s="48"/>
      <c r="ZQ55" s="274"/>
      <c r="ZR55" s="274"/>
      <c r="ZS55" s="275"/>
      <c r="ZT55" s="275"/>
      <c r="ZU55" s="275"/>
      <c r="ZV55" s="275"/>
      <c r="ZW55" s="275"/>
      <c r="ZX55" s="275"/>
      <c r="ZY55" s="275"/>
      <c r="ZZ55" s="48"/>
      <c r="AAA55" s="48"/>
      <c r="AAB55" s="48"/>
      <c r="AAC55" s="48"/>
      <c r="AAD55" s="274"/>
      <c r="AAE55" s="274"/>
      <c r="AAF55" s="275"/>
      <c r="AAG55" s="275"/>
      <c r="AAH55" s="275"/>
      <c r="AAI55" s="275"/>
      <c r="AAJ55" s="275"/>
      <c r="AAK55" s="275"/>
      <c r="AAL55" s="275"/>
      <c r="AAM55" s="48"/>
      <c r="AAN55" s="48"/>
      <c r="AAO55" s="48"/>
      <c r="AAP55" s="48"/>
      <c r="AAQ55" s="274"/>
      <c r="AAR55" s="274"/>
      <c r="AAS55" s="275"/>
      <c r="AAT55" s="275"/>
      <c r="AAU55" s="275"/>
      <c r="AAV55" s="275"/>
      <c r="AAW55" s="275"/>
      <c r="AAX55" s="275"/>
      <c r="AAY55" s="275"/>
      <c r="AAZ55" s="48"/>
      <c r="ABA55" s="48"/>
      <c r="ABB55" s="48"/>
      <c r="ABC55" s="48"/>
      <c r="ABD55" s="274"/>
      <c r="ABE55" s="274"/>
      <c r="ABF55" s="275"/>
      <c r="ABG55" s="275"/>
      <c r="ABH55" s="275"/>
      <c r="ABI55" s="275"/>
      <c r="ABJ55" s="275"/>
      <c r="ABK55" s="275"/>
      <c r="ABL55" s="275"/>
      <c r="ABM55" s="48"/>
      <c r="ABN55" s="48"/>
      <c r="ABO55" s="48"/>
      <c r="ABP55" s="48"/>
      <c r="ABQ55" s="274"/>
      <c r="ABR55" s="274"/>
      <c r="ABS55" s="275"/>
      <c r="ABT55" s="275"/>
      <c r="ABU55" s="275"/>
      <c r="ABV55" s="275"/>
      <c r="ABW55" s="275"/>
      <c r="ABX55" s="275"/>
      <c r="ABY55" s="275"/>
      <c r="ABZ55" s="48"/>
      <c r="ACA55" s="48"/>
      <c r="ACB55" s="48"/>
      <c r="ACC55" s="48"/>
      <c r="ACD55" s="274"/>
      <c r="ACE55" s="274"/>
      <c r="ACF55" s="275"/>
      <c r="ACG55" s="275"/>
      <c r="ACH55" s="275"/>
      <c r="ACI55" s="275"/>
      <c r="ACJ55" s="275"/>
      <c r="ACK55" s="275"/>
      <c r="ACL55" s="275"/>
      <c r="ACM55" s="48"/>
      <c r="ACN55" s="48"/>
      <c r="ACO55" s="48"/>
      <c r="ACP55" s="48"/>
      <c r="ACQ55" s="274"/>
      <c r="ACR55" s="274"/>
      <c r="ACS55" s="275"/>
      <c r="ACT55" s="275"/>
      <c r="ACU55" s="275"/>
      <c r="ACV55" s="275"/>
      <c r="ACW55" s="275"/>
      <c r="ACX55" s="275"/>
      <c r="ACY55" s="275"/>
      <c r="ACZ55" s="48"/>
      <c r="ADA55" s="48"/>
      <c r="ADB55" s="48"/>
      <c r="ADC55" s="48"/>
      <c r="ADD55" s="274"/>
      <c r="ADE55" s="274"/>
      <c r="ADF55" s="275"/>
      <c r="ADG55" s="275"/>
      <c r="ADH55" s="275"/>
      <c r="ADI55" s="275"/>
      <c r="ADJ55" s="275"/>
      <c r="ADK55" s="275"/>
      <c r="ADL55" s="275"/>
      <c r="ADM55" s="48"/>
      <c r="ADN55" s="48"/>
      <c r="ADO55" s="48"/>
      <c r="ADP55" s="48"/>
      <c r="ADQ55" s="274"/>
      <c r="ADR55" s="274"/>
      <c r="ADS55" s="275"/>
      <c r="ADT55" s="275"/>
      <c r="ADU55" s="275"/>
      <c r="ADV55" s="275"/>
      <c r="ADW55" s="275"/>
      <c r="ADX55" s="275"/>
      <c r="ADY55" s="275"/>
      <c r="ADZ55" s="48"/>
      <c r="AEA55" s="48"/>
      <c r="AEB55" s="48"/>
      <c r="AEC55" s="48"/>
      <c r="AED55" s="274"/>
      <c r="AEE55" s="274"/>
      <c r="AEF55" s="275"/>
      <c r="AEG55" s="275"/>
      <c r="AEH55" s="275"/>
      <c r="AEI55" s="275"/>
      <c r="AEJ55" s="275"/>
      <c r="AEK55" s="275"/>
      <c r="AEL55" s="275"/>
      <c r="AEM55" s="48"/>
      <c r="AEN55" s="48"/>
      <c r="AEO55" s="48"/>
      <c r="AEP55" s="48"/>
      <c r="AEQ55" s="274"/>
      <c r="AER55" s="274"/>
      <c r="AES55" s="275"/>
      <c r="AET55" s="275"/>
      <c r="AEU55" s="275"/>
      <c r="AEV55" s="275"/>
      <c r="AEW55" s="275"/>
      <c r="AEX55" s="275"/>
      <c r="AEY55" s="275"/>
      <c r="AEZ55" s="48"/>
      <c r="AFA55" s="48"/>
      <c r="AFB55" s="48"/>
      <c r="AFC55" s="48"/>
      <c r="AFD55" s="274"/>
      <c r="AFE55" s="274"/>
      <c r="AFF55" s="275"/>
      <c r="AFG55" s="275"/>
      <c r="AFH55" s="275"/>
      <c r="AFI55" s="275"/>
      <c r="AFJ55" s="275"/>
      <c r="AFK55" s="275"/>
      <c r="AFL55" s="275"/>
      <c r="AFM55" s="48"/>
      <c r="AFN55" s="48"/>
      <c r="AFO55" s="48"/>
      <c r="AFP55" s="48"/>
      <c r="AFQ55" s="274"/>
      <c r="AFR55" s="274"/>
      <c r="AFS55" s="275"/>
      <c r="AFT55" s="275"/>
      <c r="AFU55" s="275"/>
      <c r="AFV55" s="275"/>
      <c r="AFW55" s="275"/>
      <c r="AFX55" s="275"/>
      <c r="AFY55" s="275"/>
      <c r="AFZ55" s="48"/>
      <c r="AGA55" s="48"/>
      <c r="AGB55" s="48"/>
      <c r="AGC55" s="48"/>
      <c r="AGD55" s="274"/>
      <c r="AGE55" s="274"/>
      <c r="AGF55" s="275"/>
      <c r="AGG55" s="275"/>
      <c r="AGH55" s="275"/>
      <c r="AGI55" s="275"/>
      <c r="AGJ55" s="275"/>
      <c r="AGK55" s="275"/>
      <c r="AGL55" s="275"/>
      <c r="AGM55" s="48"/>
      <c r="AGN55" s="48"/>
      <c r="AGO55" s="48"/>
      <c r="AGP55" s="48"/>
      <c r="AGQ55" s="274"/>
      <c r="AGR55" s="274"/>
      <c r="AGS55" s="275"/>
      <c r="AGT55" s="275"/>
      <c r="AGU55" s="275"/>
      <c r="AGV55" s="275"/>
      <c r="AGW55" s="275"/>
      <c r="AGX55" s="275"/>
      <c r="AGY55" s="275"/>
      <c r="AGZ55" s="48"/>
      <c r="AHA55" s="48"/>
      <c r="AHB55" s="48"/>
      <c r="AHC55" s="48"/>
      <c r="AHD55" s="274"/>
      <c r="AHE55" s="274"/>
      <c r="AHF55" s="275"/>
      <c r="AHG55" s="275"/>
      <c r="AHH55" s="275"/>
      <c r="AHI55" s="275"/>
      <c r="AHJ55" s="275"/>
      <c r="AHK55" s="275"/>
      <c r="AHL55" s="275"/>
      <c r="AHM55" s="48"/>
      <c r="AHN55" s="48"/>
      <c r="AHO55" s="48"/>
      <c r="AHP55" s="48"/>
      <c r="AHQ55" s="274"/>
      <c r="AHR55" s="274"/>
      <c r="AHS55" s="275"/>
      <c r="AHT55" s="275"/>
      <c r="AHU55" s="275"/>
      <c r="AHV55" s="275"/>
      <c r="AHW55" s="275"/>
      <c r="AHX55" s="275"/>
      <c r="AHY55" s="275"/>
      <c r="AHZ55" s="48"/>
      <c r="AIA55" s="48"/>
      <c r="AIB55" s="48"/>
      <c r="AIC55" s="48"/>
      <c r="AID55" s="274"/>
      <c r="AIE55" s="274"/>
      <c r="AIF55" s="275"/>
      <c r="AIG55" s="275"/>
      <c r="AIH55" s="275"/>
      <c r="AII55" s="275"/>
      <c r="AIJ55" s="275"/>
      <c r="AIK55" s="275"/>
      <c r="AIL55" s="275"/>
      <c r="AIM55" s="48"/>
      <c r="AIN55" s="48"/>
      <c r="AIO55" s="48"/>
      <c r="AIP55" s="48"/>
      <c r="AIQ55" s="274"/>
      <c r="AIR55" s="274"/>
      <c r="AIS55" s="275"/>
      <c r="AIT55" s="275"/>
      <c r="AIU55" s="275"/>
      <c r="AIV55" s="275"/>
      <c r="AIW55" s="275"/>
      <c r="AIX55" s="275"/>
      <c r="AIY55" s="275"/>
      <c r="AIZ55" s="48"/>
      <c r="AJA55" s="48"/>
      <c r="AJB55" s="48"/>
      <c r="AJC55" s="48"/>
      <c r="AJD55" s="274"/>
      <c r="AJE55" s="274"/>
      <c r="AJF55" s="275"/>
      <c r="AJG55" s="275"/>
      <c r="AJH55" s="275"/>
      <c r="AJI55" s="275"/>
      <c r="AJJ55" s="275"/>
      <c r="AJK55" s="275"/>
      <c r="AJL55" s="275"/>
      <c r="AJM55" s="48"/>
      <c r="AJN55" s="48"/>
      <c r="AJO55" s="48"/>
      <c r="AJP55" s="48"/>
      <c r="AJQ55" s="274"/>
      <c r="AJR55" s="274"/>
      <c r="AJS55" s="275"/>
      <c r="AJT55" s="275"/>
      <c r="AJU55" s="275"/>
      <c r="AJV55" s="275"/>
      <c r="AJW55" s="275"/>
      <c r="AJX55" s="275"/>
      <c r="AJY55" s="275"/>
      <c r="AJZ55" s="48"/>
      <c r="AKA55" s="48"/>
      <c r="AKB55" s="48"/>
      <c r="AKC55" s="48"/>
      <c r="AKD55" s="274"/>
      <c r="AKE55" s="274"/>
      <c r="AKF55" s="275"/>
      <c r="AKG55" s="275"/>
      <c r="AKH55" s="275"/>
      <c r="AKI55" s="275"/>
      <c r="AKJ55" s="275"/>
      <c r="AKK55" s="275"/>
      <c r="AKL55" s="275"/>
      <c r="AKM55" s="48"/>
      <c r="AKN55" s="48"/>
      <c r="AKO55" s="48"/>
      <c r="AKP55" s="48"/>
      <c r="AKQ55" s="274"/>
      <c r="AKR55" s="274"/>
      <c r="AKS55" s="275"/>
      <c r="AKT55" s="275"/>
      <c r="AKU55" s="275"/>
      <c r="AKV55" s="275"/>
      <c r="AKW55" s="275"/>
      <c r="AKX55" s="275"/>
      <c r="AKY55" s="275"/>
      <c r="AKZ55" s="48"/>
      <c r="ALA55" s="48"/>
      <c r="ALB55" s="48"/>
      <c r="ALC55" s="48"/>
      <c r="ALD55" s="274"/>
      <c r="ALE55" s="274"/>
      <c r="ALF55" s="275"/>
      <c r="ALG55" s="275"/>
      <c r="ALH55" s="275"/>
      <c r="ALI55" s="275"/>
      <c r="ALJ55" s="275"/>
      <c r="ALK55" s="275"/>
      <c r="ALL55" s="275"/>
      <c r="ALM55" s="48"/>
      <c r="ALN55" s="48"/>
      <c r="ALO55" s="48"/>
      <c r="ALP55" s="48"/>
      <c r="ALQ55" s="274"/>
      <c r="ALR55" s="274"/>
      <c r="ALS55" s="275"/>
      <c r="ALT55" s="275"/>
      <c r="ALU55" s="275"/>
      <c r="ALV55" s="275"/>
      <c r="ALW55" s="275"/>
      <c r="ALX55" s="275"/>
      <c r="ALY55" s="275"/>
      <c r="ALZ55" s="48"/>
      <c r="AMA55" s="48"/>
      <c r="AMB55" s="48"/>
      <c r="AMC55" s="48"/>
      <c r="AMD55" s="274"/>
      <c r="AME55" s="274"/>
      <c r="AMF55" s="275"/>
      <c r="AMG55" s="275"/>
      <c r="AMH55" s="275"/>
      <c r="AMI55" s="275"/>
      <c r="AMJ55" s="275"/>
      <c r="AMK55" s="275"/>
      <c r="AML55" s="275"/>
      <c r="AMM55" s="48"/>
      <c r="AMN55" s="48"/>
      <c r="AMO55" s="48"/>
      <c r="AMP55" s="48"/>
      <c r="AMQ55" s="274"/>
      <c r="AMR55" s="274"/>
      <c r="AMS55" s="275"/>
      <c r="AMT55" s="275"/>
      <c r="AMU55" s="275"/>
      <c r="AMV55" s="275"/>
      <c r="AMW55" s="275"/>
      <c r="AMX55" s="275"/>
      <c r="AMY55" s="275"/>
      <c r="AMZ55" s="48"/>
      <c r="ANA55" s="48"/>
      <c r="ANB55" s="48"/>
      <c r="ANC55" s="48"/>
      <c r="AND55" s="274"/>
      <c r="ANE55" s="274"/>
      <c r="ANF55" s="275"/>
      <c r="ANG55" s="275"/>
      <c r="ANH55" s="275"/>
      <c r="ANI55" s="275"/>
      <c r="ANJ55" s="275"/>
      <c r="ANK55" s="275"/>
      <c r="ANL55" s="275"/>
      <c r="ANM55" s="48"/>
      <c r="ANN55" s="48"/>
      <c r="ANO55" s="48"/>
      <c r="ANP55" s="48"/>
      <c r="ANQ55" s="274"/>
      <c r="ANR55" s="274"/>
      <c r="ANS55" s="275"/>
      <c r="ANT55" s="275"/>
      <c r="ANU55" s="275"/>
      <c r="ANV55" s="275"/>
      <c r="ANW55" s="275"/>
      <c r="ANX55" s="275"/>
      <c r="ANY55" s="275"/>
      <c r="ANZ55" s="48"/>
      <c r="AOA55" s="48"/>
      <c r="AOB55" s="48"/>
      <c r="AOC55" s="48"/>
      <c r="AOD55" s="274"/>
      <c r="AOE55" s="274"/>
      <c r="AOF55" s="275"/>
      <c r="AOG55" s="275"/>
      <c r="AOH55" s="275"/>
      <c r="AOI55" s="275"/>
      <c r="AOJ55" s="275"/>
      <c r="AOK55" s="275"/>
      <c r="AOL55" s="275"/>
      <c r="AOM55" s="48"/>
      <c r="AON55" s="48"/>
      <c r="AOO55" s="48"/>
      <c r="AOP55" s="48"/>
      <c r="AOQ55" s="274"/>
      <c r="AOR55" s="274"/>
      <c r="AOS55" s="275"/>
      <c r="AOT55" s="275"/>
      <c r="AOU55" s="275"/>
      <c r="AOV55" s="275"/>
      <c r="AOW55" s="275"/>
      <c r="AOX55" s="275"/>
      <c r="AOY55" s="275"/>
      <c r="AOZ55" s="48"/>
      <c r="APA55" s="48"/>
      <c r="APB55" s="48"/>
      <c r="APC55" s="48"/>
      <c r="APD55" s="274"/>
      <c r="APE55" s="274"/>
      <c r="APF55" s="275"/>
      <c r="APG55" s="275"/>
      <c r="APH55" s="275"/>
      <c r="API55" s="275"/>
      <c r="APJ55" s="275"/>
      <c r="APK55" s="275"/>
      <c r="APL55" s="275"/>
      <c r="APM55" s="48"/>
      <c r="APN55" s="48"/>
      <c r="APO55" s="48"/>
      <c r="APP55" s="48"/>
      <c r="APQ55" s="274"/>
      <c r="APR55" s="274"/>
      <c r="APS55" s="275"/>
      <c r="APT55" s="275"/>
      <c r="APU55" s="275"/>
      <c r="APV55" s="275"/>
      <c r="APW55" s="275"/>
      <c r="APX55" s="275"/>
      <c r="APY55" s="275"/>
      <c r="APZ55" s="48"/>
      <c r="AQA55" s="48"/>
      <c r="AQB55" s="48"/>
      <c r="AQC55" s="48"/>
      <c r="AQD55" s="274"/>
      <c r="AQE55" s="274"/>
      <c r="AQF55" s="275"/>
      <c r="AQG55" s="275"/>
      <c r="AQH55" s="275"/>
      <c r="AQI55" s="275"/>
      <c r="AQJ55" s="275"/>
      <c r="AQK55" s="275"/>
      <c r="AQL55" s="275"/>
      <c r="AQM55" s="48"/>
      <c r="AQN55" s="48"/>
      <c r="AQO55" s="48"/>
      <c r="AQP55" s="48"/>
      <c r="AQQ55" s="274"/>
      <c r="AQR55" s="274"/>
      <c r="AQS55" s="275"/>
      <c r="AQT55" s="275"/>
      <c r="AQU55" s="275"/>
      <c r="AQV55" s="275"/>
      <c r="AQW55" s="275"/>
      <c r="AQX55" s="275"/>
      <c r="AQY55" s="275"/>
      <c r="AQZ55" s="48"/>
      <c r="ARA55" s="48"/>
      <c r="ARB55" s="48"/>
      <c r="ARC55" s="48"/>
      <c r="ARD55" s="274"/>
      <c r="ARE55" s="274"/>
      <c r="ARF55" s="275"/>
      <c r="ARG55" s="275"/>
      <c r="ARH55" s="275"/>
      <c r="ARI55" s="275"/>
      <c r="ARJ55" s="275"/>
      <c r="ARK55" s="275"/>
      <c r="ARL55" s="275"/>
      <c r="ARM55" s="48"/>
      <c r="ARN55" s="48"/>
      <c r="ARO55" s="48"/>
      <c r="ARP55" s="48"/>
      <c r="ARQ55" s="274"/>
      <c r="ARR55" s="274"/>
      <c r="ARS55" s="275"/>
      <c r="ART55" s="275"/>
      <c r="ARU55" s="275"/>
      <c r="ARV55" s="275"/>
      <c r="ARW55" s="275"/>
      <c r="ARX55" s="275"/>
      <c r="ARY55" s="275"/>
      <c r="ARZ55" s="48"/>
      <c r="ASA55" s="48"/>
      <c r="ASB55" s="48"/>
      <c r="ASC55" s="48"/>
      <c r="ASD55" s="274"/>
      <c r="ASE55" s="274"/>
      <c r="ASF55" s="275"/>
      <c r="ASG55" s="275"/>
      <c r="ASH55" s="275"/>
      <c r="ASI55" s="275"/>
      <c r="ASJ55" s="275"/>
      <c r="ASK55" s="275"/>
      <c r="ASL55" s="275"/>
      <c r="ASM55" s="48"/>
      <c r="ASN55" s="48"/>
      <c r="ASO55" s="48"/>
      <c r="ASP55" s="48"/>
      <c r="ASQ55" s="274"/>
      <c r="ASR55" s="274"/>
      <c r="ASS55" s="275"/>
      <c r="AST55" s="275"/>
      <c r="ASU55" s="275"/>
      <c r="ASV55" s="275"/>
      <c r="ASW55" s="275"/>
      <c r="ASX55" s="275"/>
      <c r="ASY55" s="275"/>
      <c r="ASZ55" s="48"/>
      <c r="ATA55" s="48"/>
      <c r="ATB55" s="48"/>
      <c r="ATC55" s="48"/>
      <c r="ATD55" s="274"/>
      <c r="ATE55" s="274"/>
      <c r="ATF55" s="275"/>
      <c r="ATG55" s="275"/>
      <c r="ATH55" s="275"/>
      <c r="ATI55" s="275"/>
      <c r="ATJ55" s="275"/>
      <c r="ATK55" s="275"/>
      <c r="ATL55" s="275"/>
      <c r="ATM55" s="48"/>
      <c r="ATN55" s="48"/>
      <c r="ATO55" s="48"/>
      <c r="ATP55" s="48"/>
      <c r="ATQ55" s="274"/>
      <c r="ATR55" s="274"/>
      <c r="ATS55" s="275"/>
      <c r="ATT55" s="275"/>
      <c r="ATU55" s="275"/>
      <c r="ATV55" s="275"/>
      <c r="ATW55" s="275"/>
      <c r="ATX55" s="275"/>
      <c r="ATY55" s="275"/>
      <c r="ATZ55" s="48"/>
      <c r="AUA55" s="48"/>
      <c r="AUB55" s="48"/>
      <c r="AUC55" s="48"/>
      <c r="AUD55" s="274"/>
      <c r="AUE55" s="274"/>
      <c r="AUF55" s="275"/>
      <c r="AUG55" s="275"/>
      <c r="AUH55" s="275"/>
      <c r="AUI55" s="275"/>
      <c r="AUJ55" s="275"/>
      <c r="AUK55" s="275"/>
      <c r="AUL55" s="275"/>
      <c r="AUM55" s="48"/>
      <c r="AUN55" s="48"/>
      <c r="AUO55" s="48"/>
      <c r="AUP55" s="48"/>
      <c r="AUQ55" s="274"/>
      <c r="AUR55" s="274"/>
      <c r="AUS55" s="275"/>
      <c r="AUT55" s="275"/>
      <c r="AUU55" s="275"/>
      <c r="AUV55" s="275"/>
      <c r="AUW55" s="275"/>
      <c r="AUX55" s="275"/>
      <c r="AUY55" s="275"/>
      <c r="AUZ55" s="48"/>
      <c r="AVA55" s="48"/>
      <c r="AVB55" s="48"/>
      <c r="AVC55" s="48"/>
      <c r="AVD55" s="274"/>
      <c r="AVE55" s="274"/>
      <c r="AVF55" s="275"/>
      <c r="AVG55" s="275"/>
      <c r="AVH55" s="275"/>
      <c r="AVI55" s="275"/>
      <c r="AVJ55" s="275"/>
      <c r="AVK55" s="275"/>
      <c r="AVL55" s="275"/>
      <c r="AVM55" s="48"/>
      <c r="AVN55" s="48"/>
      <c r="AVO55" s="48"/>
      <c r="AVP55" s="48"/>
      <c r="AVQ55" s="274"/>
      <c r="AVR55" s="274"/>
      <c r="AVS55" s="275"/>
      <c r="AVT55" s="275"/>
      <c r="AVU55" s="275"/>
      <c r="AVV55" s="275"/>
      <c r="AVW55" s="275"/>
      <c r="AVX55" s="275"/>
      <c r="AVY55" s="275"/>
      <c r="AVZ55" s="48"/>
      <c r="AWA55" s="48"/>
      <c r="AWB55" s="48"/>
      <c r="AWC55" s="48"/>
      <c r="AWD55" s="274"/>
      <c r="AWE55" s="274"/>
      <c r="AWF55" s="275"/>
      <c r="AWG55" s="275"/>
      <c r="AWH55" s="275"/>
      <c r="AWI55" s="275"/>
      <c r="AWJ55" s="275"/>
      <c r="AWK55" s="275"/>
      <c r="AWL55" s="275"/>
      <c r="AWM55" s="48"/>
      <c r="AWN55" s="48"/>
      <c r="AWO55" s="48"/>
      <c r="AWP55" s="48"/>
      <c r="AWQ55" s="274"/>
      <c r="AWR55" s="274"/>
      <c r="AWS55" s="275"/>
      <c r="AWT55" s="275"/>
      <c r="AWU55" s="275"/>
      <c r="AWV55" s="275"/>
      <c r="AWW55" s="275"/>
      <c r="AWX55" s="275"/>
      <c r="AWY55" s="275"/>
      <c r="AWZ55" s="48"/>
      <c r="AXA55" s="48"/>
      <c r="AXB55" s="48"/>
      <c r="AXC55" s="48"/>
      <c r="AXD55" s="274"/>
      <c r="AXE55" s="274"/>
      <c r="AXF55" s="275"/>
      <c r="AXG55" s="275"/>
      <c r="AXH55" s="275"/>
      <c r="AXI55" s="275"/>
      <c r="AXJ55" s="275"/>
      <c r="AXK55" s="275"/>
      <c r="AXL55" s="275"/>
      <c r="AXM55" s="48"/>
      <c r="AXN55" s="48"/>
      <c r="AXO55" s="48"/>
      <c r="AXP55" s="48"/>
      <c r="AXQ55" s="274"/>
      <c r="AXR55" s="274"/>
      <c r="AXS55" s="275"/>
      <c r="AXT55" s="275"/>
      <c r="AXU55" s="275"/>
      <c r="AXV55" s="275"/>
      <c r="AXW55" s="275"/>
      <c r="AXX55" s="275"/>
      <c r="AXY55" s="275"/>
      <c r="AXZ55" s="48"/>
      <c r="AYA55" s="48"/>
      <c r="AYB55" s="48"/>
      <c r="AYC55" s="48"/>
      <c r="AYD55" s="274"/>
      <c r="AYE55" s="274"/>
      <c r="AYF55" s="275"/>
      <c r="AYG55" s="275"/>
      <c r="AYH55" s="275"/>
      <c r="AYI55" s="275"/>
      <c r="AYJ55" s="275"/>
      <c r="AYK55" s="275"/>
      <c r="AYL55" s="275"/>
      <c r="AYM55" s="48"/>
      <c r="AYN55" s="48"/>
      <c r="AYO55" s="48"/>
      <c r="AYP55" s="48"/>
      <c r="AYQ55" s="274"/>
      <c r="AYR55" s="274"/>
      <c r="AYS55" s="275"/>
      <c r="AYT55" s="275"/>
      <c r="AYU55" s="275"/>
      <c r="AYV55" s="275"/>
      <c r="AYW55" s="275"/>
      <c r="AYX55" s="275"/>
      <c r="AYY55" s="275"/>
      <c r="AYZ55" s="48"/>
      <c r="AZA55" s="48"/>
      <c r="AZB55" s="48"/>
      <c r="AZC55" s="48"/>
      <c r="AZD55" s="274"/>
      <c r="AZE55" s="274"/>
      <c r="AZF55" s="275"/>
      <c r="AZG55" s="275"/>
      <c r="AZH55" s="275"/>
      <c r="AZI55" s="275"/>
      <c r="AZJ55" s="275"/>
      <c r="AZK55" s="275"/>
      <c r="AZL55" s="275"/>
      <c r="AZM55" s="48"/>
      <c r="AZN55" s="48"/>
      <c r="AZO55" s="48"/>
      <c r="AZP55" s="48"/>
      <c r="AZQ55" s="274"/>
      <c r="AZR55" s="274"/>
      <c r="AZS55" s="275"/>
      <c r="AZT55" s="275"/>
      <c r="AZU55" s="275"/>
      <c r="AZV55" s="275"/>
      <c r="AZW55" s="275"/>
      <c r="AZX55" s="275"/>
      <c r="AZY55" s="275"/>
      <c r="AZZ55" s="48"/>
      <c r="BAA55" s="48"/>
      <c r="BAB55" s="48"/>
      <c r="BAC55" s="48"/>
      <c r="BAD55" s="274"/>
      <c r="BAE55" s="274"/>
      <c r="BAF55" s="275"/>
      <c r="BAG55" s="275"/>
      <c r="BAH55" s="275"/>
      <c r="BAI55" s="275"/>
      <c r="BAJ55" s="275"/>
      <c r="BAK55" s="275"/>
      <c r="BAL55" s="275"/>
      <c r="BAM55" s="48"/>
      <c r="BAN55" s="48"/>
      <c r="BAO55" s="48"/>
      <c r="BAP55" s="48"/>
      <c r="BAQ55" s="274"/>
      <c r="BAR55" s="274"/>
      <c r="BAS55" s="275"/>
      <c r="BAT55" s="275"/>
      <c r="BAU55" s="275"/>
      <c r="BAV55" s="275"/>
      <c r="BAW55" s="275"/>
      <c r="BAX55" s="275"/>
      <c r="BAY55" s="275"/>
      <c r="BAZ55" s="48"/>
      <c r="BBA55" s="48"/>
      <c r="BBB55" s="48"/>
      <c r="BBC55" s="48"/>
      <c r="BBD55" s="274"/>
      <c r="BBE55" s="274"/>
      <c r="BBF55" s="275"/>
      <c r="BBG55" s="275"/>
      <c r="BBH55" s="275"/>
      <c r="BBI55" s="275"/>
      <c r="BBJ55" s="275"/>
      <c r="BBK55" s="275"/>
      <c r="BBL55" s="275"/>
      <c r="BBM55" s="48"/>
      <c r="BBN55" s="48"/>
      <c r="BBO55" s="48"/>
      <c r="BBP55" s="48"/>
      <c r="BBQ55" s="274"/>
      <c r="BBR55" s="274"/>
      <c r="BBS55" s="275"/>
      <c r="BBT55" s="275"/>
      <c r="BBU55" s="275"/>
      <c r="BBV55" s="275"/>
      <c r="BBW55" s="275"/>
      <c r="BBX55" s="275"/>
      <c r="BBY55" s="275"/>
      <c r="BBZ55" s="48"/>
      <c r="BCA55" s="48"/>
      <c r="BCB55" s="48"/>
      <c r="BCC55" s="48"/>
      <c r="BCD55" s="274"/>
      <c r="BCE55" s="274"/>
      <c r="BCF55" s="275"/>
      <c r="BCG55" s="275"/>
      <c r="BCH55" s="275"/>
      <c r="BCI55" s="275"/>
      <c r="BCJ55" s="275"/>
      <c r="BCK55" s="275"/>
      <c r="BCL55" s="275"/>
      <c r="BCM55" s="48"/>
      <c r="BCN55" s="48"/>
      <c r="BCO55" s="48"/>
      <c r="BCP55" s="48"/>
      <c r="BCQ55" s="274"/>
      <c r="BCR55" s="274"/>
      <c r="BCS55" s="275"/>
      <c r="BCT55" s="275"/>
      <c r="BCU55" s="275"/>
      <c r="BCV55" s="275"/>
      <c r="BCW55" s="275"/>
      <c r="BCX55" s="275"/>
      <c r="BCY55" s="275"/>
      <c r="BCZ55" s="48"/>
      <c r="BDA55" s="48"/>
      <c r="BDB55" s="48"/>
      <c r="BDC55" s="48"/>
      <c r="BDD55" s="274"/>
      <c r="BDE55" s="274"/>
      <c r="BDF55" s="275"/>
      <c r="BDG55" s="275"/>
      <c r="BDH55" s="275"/>
      <c r="BDI55" s="275"/>
      <c r="BDJ55" s="275"/>
      <c r="BDK55" s="275"/>
      <c r="BDL55" s="275"/>
      <c r="BDM55" s="48"/>
      <c r="BDN55" s="48"/>
      <c r="BDO55" s="48"/>
      <c r="BDP55" s="48"/>
      <c r="BDQ55" s="274"/>
      <c r="BDR55" s="274"/>
      <c r="BDS55" s="275"/>
      <c r="BDT55" s="275"/>
      <c r="BDU55" s="275"/>
      <c r="BDV55" s="275"/>
      <c r="BDW55" s="275"/>
      <c r="BDX55" s="275"/>
      <c r="BDY55" s="275"/>
      <c r="BDZ55" s="48"/>
      <c r="BEA55" s="48"/>
      <c r="BEB55" s="48"/>
      <c r="BEC55" s="48"/>
      <c r="BED55" s="274"/>
      <c r="BEE55" s="274"/>
      <c r="BEF55" s="275"/>
      <c r="BEG55" s="275"/>
      <c r="BEH55" s="275"/>
      <c r="BEI55" s="275"/>
      <c r="BEJ55" s="275"/>
      <c r="BEK55" s="275"/>
      <c r="BEL55" s="275"/>
      <c r="BEM55" s="48"/>
      <c r="BEN55" s="48"/>
      <c r="BEO55" s="48"/>
      <c r="BEP55" s="48"/>
      <c r="BEQ55" s="274"/>
      <c r="BER55" s="274"/>
      <c r="BES55" s="275"/>
      <c r="BET55" s="275"/>
      <c r="BEU55" s="275"/>
      <c r="BEV55" s="275"/>
      <c r="BEW55" s="275"/>
      <c r="BEX55" s="275"/>
      <c r="BEY55" s="275"/>
      <c r="BEZ55" s="48"/>
      <c r="BFA55" s="48"/>
      <c r="BFB55" s="48"/>
      <c r="BFC55" s="48"/>
      <c r="BFD55" s="274"/>
      <c r="BFE55" s="274"/>
      <c r="BFF55" s="275"/>
      <c r="BFG55" s="275"/>
      <c r="BFH55" s="275"/>
      <c r="BFI55" s="275"/>
      <c r="BFJ55" s="275"/>
      <c r="BFK55" s="275"/>
      <c r="BFL55" s="275"/>
      <c r="BFM55" s="48"/>
      <c r="BFN55" s="48"/>
      <c r="BFO55" s="48"/>
      <c r="BFP55" s="48"/>
      <c r="BFQ55" s="274"/>
      <c r="BFR55" s="274"/>
      <c r="BFS55" s="275"/>
      <c r="BFT55" s="275"/>
      <c r="BFU55" s="275"/>
      <c r="BFV55" s="275"/>
      <c r="BFW55" s="275"/>
      <c r="BFX55" s="275"/>
      <c r="BFY55" s="275"/>
      <c r="BFZ55" s="48"/>
      <c r="BGA55" s="48"/>
      <c r="BGB55" s="48"/>
      <c r="BGC55" s="48"/>
      <c r="BGD55" s="274"/>
      <c r="BGE55" s="274"/>
      <c r="BGF55" s="275"/>
      <c r="BGG55" s="275"/>
      <c r="BGH55" s="275"/>
      <c r="BGI55" s="275"/>
      <c r="BGJ55" s="275"/>
      <c r="BGK55" s="275"/>
      <c r="BGL55" s="275"/>
      <c r="BGM55" s="48"/>
      <c r="BGN55" s="48"/>
      <c r="BGO55" s="48"/>
      <c r="BGP55" s="48"/>
      <c r="BGQ55" s="274"/>
      <c r="BGR55" s="274"/>
      <c r="BGS55" s="275"/>
      <c r="BGT55" s="275"/>
      <c r="BGU55" s="275"/>
      <c r="BGV55" s="275"/>
      <c r="BGW55" s="275"/>
      <c r="BGX55" s="275"/>
      <c r="BGY55" s="275"/>
      <c r="BGZ55" s="48"/>
      <c r="BHA55" s="48"/>
      <c r="BHB55" s="48"/>
      <c r="BHC55" s="48"/>
      <c r="BHD55" s="274"/>
      <c r="BHE55" s="274"/>
      <c r="BHF55" s="275"/>
      <c r="BHG55" s="275"/>
      <c r="BHH55" s="275"/>
      <c r="BHI55" s="275"/>
      <c r="BHJ55" s="275"/>
      <c r="BHK55" s="275"/>
      <c r="BHL55" s="275"/>
      <c r="BHM55" s="48"/>
      <c r="BHN55" s="48"/>
      <c r="BHO55" s="48"/>
      <c r="BHP55" s="48"/>
      <c r="BHQ55" s="274"/>
      <c r="BHR55" s="274"/>
      <c r="BHS55" s="275"/>
      <c r="BHT55" s="275"/>
      <c r="BHU55" s="275"/>
      <c r="BHV55" s="275"/>
      <c r="BHW55" s="275"/>
      <c r="BHX55" s="275"/>
      <c r="BHY55" s="275"/>
      <c r="BHZ55" s="48"/>
      <c r="BIA55" s="48"/>
      <c r="BIB55" s="48"/>
      <c r="BIC55" s="48"/>
      <c r="BID55" s="274"/>
      <c r="BIE55" s="274"/>
      <c r="BIF55" s="275"/>
      <c r="BIG55" s="275"/>
      <c r="BIH55" s="275"/>
      <c r="BII55" s="275"/>
      <c r="BIJ55" s="275"/>
      <c r="BIK55" s="275"/>
      <c r="BIL55" s="275"/>
      <c r="BIM55" s="48"/>
      <c r="BIN55" s="48"/>
      <c r="BIO55" s="48"/>
      <c r="BIP55" s="48"/>
      <c r="BIQ55" s="274"/>
      <c r="BIR55" s="274"/>
      <c r="BIS55" s="275"/>
      <c r="BIT55" s="275"/>
      <c r="BIU55" s="275"/>
      <c r="BIV55" s="275"/>
      <c r="BIW55" s="275"/>
      <c r="BIX55" s="275"/>
      <c r="BIY55" s="275"/>
      <c r="BIZ55" s="48"/>
      <c r="BJA55" s="48"/>
      <c r="BJB55" s="48"/>
      <c r="BJC55" s="48"/>
      <c r="BJD55" s="274"/>
      <c r="BJE55" s="274"/>
      <c r="BJF55" s="275"/>
      <c r="BJG55" s="275"/>
      <c r="BJH55" s="275"/>
      <c r="BJI55" s="275"/>
      <c r="BJJ55" s="275"/>
      <c r="BJK55" s="275"/>
      <c r="BJL55" s="275"/>
      <c r="BJM55" s="48"/>
      <c r="BJN55" s="48"/>
      <c r="BJO55" s="48"/>
      <c r="BJP55" s="48"/>
      <c r="BJQ55" s="274"/>
      <c r="BJR55" s="274"/>
      <c r="BJS55" s="275"/>
      <c r="BJT55" s="275"/>
      <c r="BJU55" s="275"/>
      <c r="BJV55" s="275"/>
      <c r="BJW55" s="275"/>
      <c r="BJX55" s="275"/>
      <c r="BJY55" s="275"/>
      <c r="BJZ55" s="48"/>
      <c r="BKA55" s="48"/>
      <c r="BKB55" s="48"/>
      <c r="BKC55" s="48"/>
      <c r="BKD55" s="274"/>
      <c r="BKE55" s="274"/>
      <c r="BKF55" s="275"/>
      <c r="BKG55" s="275"/>
      <c r="BKH55" s="275"/>
      <c r="BKI55" s="275"/>
      <c r="BKJ55" s="275"/>
      <c r="BKK55" s="275"/>
      <c r="BKL55" s="275"/>
      <c r="BKM55" s="48"/>
      <c r="BKN55" s="48"/>
      <c r="BKO55" s="48"/>
      <c r="BKP55" s="48"/>
      <c r="BKQ55" s="274"/>
      <c r="BKR55" s="274"/>
      <c r="BKS55" s="275"/>
      <c r="BKT55" s="275"/>
      <c r="BKU55" s="275"/>
      <c r="BKV55" s="275"/>
      <c r="BKW55" s="275"/>
      <c r="BKX55" s="275"/>
      <c r="BKY55" s="275"/>
      <c r="BKZ55" s="48"/>
      <c r="BLA55" s="48"/>
      <c r="BLB55" s="48"/>
      <c r="BLC55" s="48"/>
      <c r="BLD55" s="274"/>
      <c r="BLE55" s="274"/>
      <c r="BLF55" s="275"/>
      <c r="BLG55" s="275"/>
      <c r="BLH55" s="275"/>
      <c r="BLI55" s="275"/>
      <c r="BLJ55" s="275"/>
      <c r="BLK55" s="275"/>
      <c r="BLL55" s="275"/>
      <c r="BLM55" s="48"/>
      <c r="BLN55" s="48"/>
      <c r="BLO55" s="48"/>
      <c r="BLP55" s="48"/>
      <c r="BLQ55" s="274"/>
      <c r="BLR55" s="274"/>
      <c r="BLS55" s="275"/>
      <c r="BLT55" s="275"/>
      <c r="BLU55" s="275"/>
      <c r="BLV55" s="275"/>
      <c r="BLW55" s="275"/>
      <c r="BLX55" s="275"/>
      <c r="BLY55" s="275"/>
      <c r="BLZ55" s="48"/>
      <c r="BMA55" s="48"/>
      <c r="BMB55" s="48"/>
      <c r="BMC55" s="48"/>
      <c r="BMD55" s="274"/>
      <c r="BME55" s="274"/>
      <c r="BMF55" s="275"/>
      <c r="BMG55" s="275"/>
      <c r="BMH55" s="275"/>
      <c r="BMI55" s="275"/>
      <c r="BMJ55" s="275"/>
      <c r="BMK55" s="275"/>
      <c r="BML55" s="275"/>
      <c r="BMM55" s="48"/>
      <c r="BMN55" s="48"/>
      <c r="BMO55" s="48"/>
      <c r="BMP55" s="48"/>
      <c r="BMQ55" s="274"/>
      <c r="BMR55" s="274"/>
      <c r="BMS55" s="275"/>
      <c r="BMT55" s="275"/>
      <c r="BMU55" s="275"/>
      <c r="BMV55" s="275"/>
      <c r="BMW55" s="275"/>
      <c r="BMX55" s="275"/>
      <c r="BMY55" s="275"/>
      <c r="BMZ55" s="48"/>
      <c r="BNA55" s="48"/>
      <c r="BNB55" s="48"/>
      <c r="BNC55" s="48"/>
      <c r="BND55" s="274"/>
      <c r="BNE55" s="274"/>
      <c r="BNF55" s="275"/>
      <c r="BNG55" s="275"/>
      <c r="BNH55" s="275"/>
      <c r="BNI55" s="275"/>
      <c r="BNJ55" s="275"/>
      <c r="BNK55" s="275"/>
      <c r="BNL55" s="275"/>
      <c r="BNM55" s="48"/>
      <c r="BNN55" s="48"/>
      <c r="BNO55" s="48"/>
      <c r="BNP55" s="48"/>
      <c r="BNQ55" s="274"/>
      <c r="BNR55" s="274"/>
      <c r="BNS55" s="275"/>
      <c r="BNT55" s="275"/>
      <c r="BNU55" s="275"/>
      <c r="BNV55" s="275"/>
      <c r="BNW55" s="275"/>
      <c r="BNX55" s="275"/>
      <c r="BNY55" s="275"/>
      <c r="BNZ55" s="48"/>
      <c r="BOA55" s="48"/>
      <c r="BOB55" s="48"/>
      <c r="BOC55" s="48"/>
      <c r="BOD55" s="274"/>
      <c r="BOE55" s="274"/>
      <c r="BOF55" s="275"/>
      <c r="BOG55" s="275"/>
      <c r="BOH55" s="275"/>
      <c r="BOI55" s="275"/>
      <c r="BOJ55" s="275"/>
      <c r="BOK55" s="275"/>
      <c r="BOL55" s="275"/>
      <c r="BOM55" s="48"/>
      <c r="BON55" s="48"/>
      <c r="BOO55" s="48"/>
      <c r="BOP55" s="48"/>
      <c r="BOQ55" s="274"/>
      <c r="BOR55" s="274"/>
      <c r="BOS55" s="275"/>
      <c r="BOT55" s="275"/>
      <c r="BOU55" s="275"/>
      <c r="BOV55" s="275"/>
      <c r="BOW55" s="275"/>
      <c r="BOX55" s="275"/>
      <c r="BOY55" s="275"/>
      <c r="BOZ55" s="48"/>
      <c r="BPA55" s="48"/>
      <c r="BPB55" s="48"/>
      <c r="BPC55" s="48"/>
      <c r="BPD55" s="274"/>
      <c r="BPE55" s="274"/>
      <c r="BPF55" s="275"/>
      <c r="BPG55" s="275"/>
      <c r="BPH55" s="275"/>
      <c r="BPI55" s="275"/>
      <c r="BPJ55" s="275"/>
      <c r="BPK55" s="275"/>
      <c r="BPL55" s="275"/>
      <c r="BPM55" s="48"/>
      <c r="BPN55" s="48"/>
      <c r="BPO55" s="48"/>
      <c r="BPP55" s="48"/>
      <c r="BPQ55" s="274"/>
      <c r="BPR55" s="274"/>
      <c r="BPS55" s="275"/>
      <c r="BPT55" s="275"/>
      <c r="BPU55" s="275"/>
      <c r="BPV55" s="275"/>
      <c r="BPW55" s="275"/>
      <c r="BPX55" s="275"/>
      <c r="BPY55" s="275"/>
      <c r="BPZ55" s="48"/>
      <c r="BQA55" s="48"/>
      <c r="BQB55" s="48"/>
      <c r="BQC55" s="48"/>
      <c r="BQD55" s="274"/>
      <c r="BQE55" s="274"/>
      <c r="BQF55" s="275"/>
      <c r="BQG55" s="275"/>
      <c r="BQH55" s="275"/>
      <c r="BQI55" s="275"/>
      <c r="BQJ55" s="275"/>
      <c r="BQK55" s="275"/>
      <c r="BQL55" s="275"/>
      <c r="BQM55" s="48"/>
      <c r="BQN55" s="48"/>
      <c r="BQO55" s="48"/>
      <c r="BQP55" s="48"/>
      <c r="BQQ55" s="274"/>
      <c r="BQR55" s="274"/>
      <c r="BQS55" s="275"/>
      <c r="BQT55" s="275"/>
      <c r="BQU55" s="275"/>
      <c r="BQV55" s="275"/>
      <c r="BQW55" s="275"/>
      <c r="BQX55" s="275"/>
      <c r="BQY55" s="275"/>
      <c r="BQZ55" s="48"/>
      <c r="BRA55" s="48"/>
      <c r="BRB55" s="48"/>
      <c r="BRC55" s="48"/>
      <c r="BRD55" s="274"/>
      <c r="BRE55" s="274"/>
      <c r="BRF55" s="275"/>
      <c r="BRG55" s="275"/>
      <c r="BRH55" s="275"/>
      <c r="BRI55" s="275"/>
      <c r="BRJ55" s="275"/>
      <c r="BRK55" s="275"/>
      <c r="BRL55" s="275"/>
      <c r="BRM55" s="48"/>
      <c r="BRN55" s="48"/>
      <c r="BRO55" s="48"/>
      <c r="BRP55" s="48"/>
      <c r="BRQ55" s="274"/>
      <c r="BRR55" s="274"/>
      <c r="BRS55" s="275"/>
      <c r="BRT55" s="275"/>
      <c r="BRU55" s="275"/>
      <c r="BRV55" s="275"/>
      <c r="BRW55" s="275"/>
      <c r="BRX55" s="275"/>
      <c r="BRY55" s="275"/>
      <c r="BRZ55" s="48"/>
      <c r="BSA55" s="48"/>
      <c r="BSB55" s="48"/>
      <c r="BSC55" s="48"/>
      <c r="BSD55" s="274"/>
      <c r="BSE55" s="274"/>
      <c r="BSF55" s="275"/>
      <c r="BSG55" s="275"/>
      <c r="BSH55" s="275"/>
      <c r="BSI55" s="275"/>
      <c r="BSJ55" s="275"/>
      <c r="BSK55" s="275"/>
      <c r="BSL55" s="275"/>
      <c r="BSM55" s="48"/>
      <c r="BSN55" s="48"/>
      <c r="BSO55" s="48"/>
      <c r="BSP55" s="48"/>
      <c r="BSQ55" s="274"/>
      <c r="BSR55" s="274"/>
      <c r="BSS55" s="275"/>
      <c r="BST55" s="275"/>
      <c r="BSU55" s="275"/>
      <c r="BSV55" s="275"/>
      <c r="BSW55" s="275"/>
      <c r="BSX55" s="275"/>
      <c r="BSY55" s="275"/>
      <c r="BSZ55" s="48"/>
      <c r="BTA55" s="48"/>
      <c r="BTB55" s="48"/>
      <c r="BTC55" s="48"/>
      <c r="BTD55" s="274"/>
      <c r="BTE55" s="274"/>
      <c r="BTF55" s="275"/>
      <c r="BTG55" s="275"/>
      <c r="BTH55" s="275"/>
      <c r="BTI55" s="275"/>
      <c r="BTJ55" s="275"/>
      <c r="BTK55" s="275"/>
      <c r="BTL55" s="275"/>
      <c r="BTM55" s="48"/>
      <c r="BTN55" s="48"/>
      <c r="BTO55" s="48"/>
      <c r="BTP55" s="48"/>
      <c r="BTQ55" s="274"/>
      <c r="BTR55" s="274"/>
      <c r="BTS55" s="275"/>
      <c r="BTT55" s="275"/>
      <c r="BTU55" s="275"/>
      <c r="BTV55" s="275"/>
      <c r="BTW55" s="275"/>
      <c r="BTX55" s="275"/>
      <c r="BTY55" s="275"/>
      <c r="BTZ55" s="48"/>
      <c r="BUA55" s="48"/>
      <c r="BUB55" s="48"/>
      <c r="BUC55" s="48"/>
      <c r="BUD55" s="274"/>
      <c r="BUE55" s="274"/>
      <c r="BUF55" s="275"/>
      <c r="BUG55" s="275"/>
      <c r="BUH55" s="275"/>
      <c r="BUI55" s="275"/>
      <c r="BUJ55" s="275"/>
      <c r="BUK55" s="275"/>
      <c r="BUL55" s="275"/>
      <c r="BUM55" s="48"/>
      <c r="BUN55" s="48"/>
      <c r="BUO55" s="48"/>
      <c r="BUP55" s="48"/>
      <c r="BUQ55" s="274"/>
      <c r="BUR55" s="274"/>
      <c r="BUS55" s="275"/>
      <c r="BUT55" s="275"/>
      <c r="BUU55" s="275"/>
      <c r="BUV55" s="275"/>
      <c r="BUW55" s="275"/>
      <c r="BUX55" s="275"/>
      <c r="BUY55" s="275"/>
      <c r="BUZ55" s="48"/>
      <c r="BVA55" s="48"/>
      <c r="BVB55" s="48"/>
      <c r="BVC55" s="48"/>
      <c r="BVD55" s="274"/>
      <c r="BVE55" s="274"/>
      <c r="BVF55" s="275"/>
      <c r="BVG55" s="275"/>
      <c r="BVH55" s="275"/>
      <c r="BVI55" s="275"/>
      <c r="BVJ55" s="275"/>
      <c r="BVK55" s="275"/>
      <c r="BVL55" s="275"/>
      <c r="BVM55" s="48"/>
      <c r="BVN55" s="48"/>
      <c r="BVO55" s="48"/>
      <c r="BVP55" s="48"/>
      <c r="BVQ55" s="274"/>
      <c r="BVR55" s="274"/>
      <c r="BVS55" s="275"/>
      <c r="BVT55" s="275"/>
      <c r="BVU55" s="275"/>
      <c r="BVV55" s="275"/>
      <c r="BVW55" s="275"/>
      <c r="BVX55" s="275"/>
      <c r="BVY55" s="275"/>
      <c r="BVZ55" s="48"/>
      <c r="BWA55" s="48"/>
      <c r="BWB55" s="48"/>
      <c r="BWC55" s="48"/>
      <c r="BWD55" s="274"/>
      <c r="BWE55" s="274"/>
      <c r="BWF55" s="275"/>
      <c r="BWG55" s="275"/>
      <c r="BWH55" s="275"/>
      <c r="BWI55" s="275"/>
      <c r="BWJ55" s="275"/>
      <c r="BWK55" s="275"/>
      <c r="BWL55" s="275"/>
      <c r="BWM55" s="48"/>
      <c r="BWN55" s="48"/>
      <c r="BWO55" s="48"/>
      <c r="BWP55" s="48"/>
      <c r="BWQ55" s="274"/>
      <c r="BWR55" s="274"/>
      <c r="BWS55" s="275"/>
      <c r="BWT55" s="275"/>
      <c r="BWU55" s="275"/>
      <c r="BWV55" s="275"/>
      <c r="BWW55" s="275"/>
      <c r="BWX55" s="275"/>
      <c r="BWY55" s="275"/>
      <c r="BWZ55" s="48"/>
      <c r="BXA55" s="48"/>
      <c r="BXB55" s="48"/>
      <c r="BXC55" s="48"/>
      <c r="BXD55" s="274"/>
      <c r="BXE55" s="274"/>
      <c r="BXF55" s="275"/>
      <c r="BXG55" s="275"/>
      <c r="BXH55" s="275"/>
      <c r="BXI55" s="275"/>
      <c r="BXJ55" s="275"/>
      <c r="BXK55" s="275"/>
      <c r="BXL55" s="275"/>
      <c r="BXM55" s="48"/>
      <c r="BXN55" s="48"/>
      <c r="BXO55" s="48"/>
      <c r="BXP55" s="48"/>
      <c r="BXQ55" s="274"/>
      <c r="BXR55" s="274"/>
      <c r="BXS55" s="275"/>
      <c r="BXT55" s="275"/>
      <c r="BXU55" s="275"/>
      <c r="BXV55" s="275"/>
      <c r="BXW55" s="275"/>
      <c r="BXX55" s="275"/>
      <c r="BXY55" s="275"/>
      <c r="BXZ55" s="48"/>
      <c r="BYA55" s="48"/>
      <c r="BYB55" s="48"/>
      <c r="BYC55" s="48"/>
      <c r="BYD55" s="274"/>
      <c r="BYE55" s="274"/>
      <c r="BYF55" s="275"/>
      <c r="BYG55" s="275"/>
      <c r="BYH55" s="275"/>
      <c r="BYI55" s="275"/>
      <c r="BYJ55" s="275"/>
      <c r="BYK55" s="275"/>
      <c r="BYL55" s="275"/>
      <c r="BYM55" s="48"/>
      <c r="BYN55" s="48"/>
      <c r="BYO55" s="48"/>
      <c r="BYP55" s="48"/>
      <c r="BYQ55" s="274"/>
      <c r="BYR55" s="274"/>
      <c r="BYS55" s="275"/>
      <c r="BYT55" s="275"/>
      <c r="BYU55" s="275"/>
      <c r="BYV55" s="275"/>
      <c r="BYW55" s="275"/>
      <c r="BYX55" s="275"/>
      <c r="BYY55" s="275"/>
      <c r="BYZ55" s="48"/>
      <c r="BZA55" s="48"/>
      <c r="BZB55" s="48"/>
      <c r="BZC55" s="48"/>
      <c r="BZD55" s="274"/>
      <c r="BZE55" s="274"/>
      <c r="BZF55" s="275"/>
      <c r="BZG55" s="275"/>
      <c r="BZH55" s="275"/>
      <c r="BZI55" s="275"/>
      <c r="BZJ55" s="275"/>
      <c r="BZK55" s="275"/>
      <c r="BZL55" s="275"/>
      <c r="BZM55" s="48"/>
      <c r="BZN55" s="48"/>
      <c r="BZO55" s="48"/>
      <c r="BZP55" s="48"/>
      <c r="BZQ55" s="274"/>
      <c r="BZR55" s="274"/>
      <c r="BZS55" s="275"/>
      <c r="BZT55" s="275"/>
      <c r="BZU55" s="275"/>
      <c r="BZV55" s="275"/>
      <c r="BZW55" s="275"/>
      <c r="BZX55" s="275"/>
      <c r="BZY55" s="275"/>
      <c r="BZZ55" s="48"/>
      <c r="CAA55" s="48"/>
      <c r="CAB55" s="48"/>
      <c r="CAC55" s="48"/>
      <c r="CAD55" s="274"/>
      <c r="CAE55" s="274"/>
      <c r="CAF55" s="275"/>
      <c r="CAG55" s="275"/>
      <c r="CAH55" s="275"/>
      <c r="CAI55" s="275"/>
      <c r="CAJ55" s="275"/>
      <c r="CAK55" s="275"/>
      <c r="CAL55" s="275"/>
      <c r="CAM55" s="48"/>
      <c r="CAN55" s="48"/>
      <c r="CAO55" s="48"/>
      <c r="CAP55" s="48"/>
      <c r="CAQ55" s="274"/>
      <c r="CAR55" s="274"/>
      <c r="CAS55" s="275"/>
      <c r="CAT55" s="275"/>
      <c r="CAU55" s="275"/>
      <c r="CAV55" s="275"/>
      <c r="CAW55" s="275"/>
      <c r="CAX55" s="275"/>
      <c r="CAY55" s="275"/>
      <c r="CAZ55" s="48"/>
      <c r="CBA55" s="48"/>
      <c r="CBB55" s="48"/>
      <c r="CBC55" s="48"/>
      <c r="CBD55" s="274"/>
      <c r="CBE55" s="274"/>
      <c r="CBF55" s="275"/>
      <c r="CBG55" s="275"/>
      <c r="CBH55" s="275"/>
      <c r="CBI55" s="275"/>
      <c r="CBJ55" s="275"/>
      <c r="CBK55" s="275"/>
      <c r="CBL55" s="275"/>
      <c r="CBM55" s="48"/>
      <c r="CBN55" s="48"/>
      <c r="CBO55" s="48"/>
      <c r="CBP55" s="48"/>
      <c r="CBQ55" s="274"/>
      <c r="CBR55" s="274"/>
      <c r="CBS55" s="275"/>
      <c r="CBT55" s="275"/>
      <c r="CBU55" s="275"/>
      <c r="CBV55" s="275"/>
      <c r="CBW55" s="275"/>
      <c r="CBX55" s="275"/>
      <c r="CBY55" s="275"/>
      <c r="CBZ55" s="48"/>
      <c r="CCA55" s="48"/>
      <c r="CCB55" s="48"/>
      <c r="CCC55" s="48"/>
      <c r="CCD55" s="274"/>
      <c r="CCE55" s="274"/>
      <c r="CCF55" s="275"/>
      <c r="CCG55" s="275"/>
      <c r="CCH55" s="275"/>
      <c r="CCI55" s="275"/>
      <c r="CCJ55" s="275"/>
      <c r="CCK55" s="275"/>
      <c r="CCL55" s="275"/>
      <c r="CCM55" s="48"/>
      <c r="CCN55" s="48"/>
      <c r="CCO55" s="48"/>
      <c r="CCP55" s="48"/>
      <c r="CCQ55" s="274"/>
      <c r="CCR55" s="274"/>
      <c r="CCS55" s="275"/>
      <c r="CCT55" s="275"/>
      <c r="CCU55" s="275"/>
      <c r="CCV55" s="275"/>
      <c r="CCW55" s="275"/>
      <c r="CCX55" s="275"/>
      <c r="CCY55" s="275"/>
      <c r="CCZ55" s="48"/>
      <c r="CDA55" s="48"/>
      <c r="CDB55" s="48"/>
      <c r="CDC55" s="48"/>
      <c r="CDD55" s="274"/>
      <c r="CDE55" s="274"/>
      <c r="CDF55" s="275"/>
      <c r="CDG55" s="275"/>
      <c r="CDH55" s="275"/>
      <c r="CDI55" s="275"/>
      <c r="CDJ55" s="275"/>
      <c r="CDK55" s="275"/>
      <c r="CDL55" s="275"/>
      <c r="CDM55" s="48"/>
      <c r="CDN55" s="48"/>
      <c r="CDO55" s="48"/>
      <c r="CDP55" s="48"/>
      <c r="CDQ55" s="274"/>
      <c r="CDR55" s="274"/>
      <c r="CDS55" s="275"/>
      <c r="CDT55" s="275"/>
      <c r="CDU55" s="275"/>
      <c r="CDV55" s="275"/>
      <c r="CDW55" s="275"/>
      <c r="CDX55" s="275"/>
      <c r="CDY55" s="275"/>
      <c r="CDZ55" s="48"/>
      <c r="CEA55" s="48"/>
      <c r="CEB55" s="48"/>
      <c r="CEC55" s="48"/>
      <c r="CED55" s="274"/>
      <c r="CEE55" s="274"/>
      <c r="CEF55" s="275"/>
      <c r="CEG55" s="275"/>
      <c r="CEH55" s="275"/>
      <c r="CEI55" s="275"/>
      <c r="CEJ55" s="275"/>
      <c r="CEK55" s="275"/>
      <c r="CEL55" s="275"/>
      <c r="CEM55" s="48"/>
      <c r="CEN55" s="48"/>
      <c r="CEO55" s="48"/>
      <c r="CEP55" s="48"/>
      <c r="CEQ55" s="274"/>
      <c r="CER55" s="274"/>
      <c r="CES55" s="275"/>
      <c r="CET55" s="275"/>
      <c r="CEU55" s="275"/>
      <c r="CEV55" s="275"/>
      <c r="CEW55" s="275"/>
      <c r="CEX55" s="275"/>
      <c r="CEY55" s="275"/>
      <c r="CEZ55" s="48"/>
      <c r="CFA55" s="48"/>
      <c r="CFB55" s="48"/>
      <c r="CFC55" s="48"/>
      <c r="CFD55" s="274"/>
      <c r="CFE55" s="274"/>
      <c r="CFF55" s="275"/>
      <c r="CFG55" s="275"/>
      <c r="CFH55" s="275"/>
      <c r="CFI55" s="275"/>
      <c r="CFJ55" s="275"/>
      <c r="CFK55" s="275"/>
      <c r="CFL55" s="275"/>
      <c r="CFM55" s="48"/>
      <c r="CFN55" s="48"/>
      <c r="CFO55" s="48"/>
      <c r="CFP55" s="48"/>
      <c r="CFQ55" s="274"/>
      <c r="CFR55" s="274"/>
      <c r="CFS55" s="275"/>
      <c r="CFT55" s="275"/>
      <c r="CFU55" s="275"/>
      <c r="CFV55" s="275"/>
      <c r="CFW55" s="275"/>
      <c r="CFX55" s="275"/>
      <c r="CFY55" s="275"/>
      <c r="CFZ55" s="48"/>
      <c r="CGA55" s="48"/>
      <c r="CGB55" s="48"/>
      <c r="CGC55" s="48"/>
      <c r="CGD55" s="274"/>
      <c r="CGE55" s="274"/>
      <c r="CGF55" s="275"/>
      <c r="CGG55" s="275"/>
      <c r="CGH55" s="275"/>
      <c r="CGI55" s="275"/>
      <c r="CGJ55" s="275"/>
      <c r="CGK55" s="275"/>
      <c r="CGL55" s="275"/>
      <c r="CGM55" s="48"/>
      <c r="CGN55" s="48"/>
      <c r="CGO55" s="48"/>
      <c r="CGP55" s="48"/>
      <c r="CGQ55" s="274"/>
      <c r="CGR55" s="274"/>
      <c r="CGS55" s="275"/>
      <c r="CGT55" s="275"/>
      <c r="CGU55" s="275"/>
      <c r="CGV55" s="275"/>
      <c r="CGW55" s="275"/>
      <c r="CGX55" s="275"/>
      <c r="CGY55" s="275"/>
      <c r="CGZ55" s="48"/>
      <c r="CHA55" s="48"/>
      <c r="CHB55" s="48"/>
      <c r="CHC55" s="48"/>
      <c r="CHD55" s="274"/>
      <c r="CHE55" s="274"/>
      <c r="CHF55" s="275"/>
      <c r="CHG55" s="275"/>
      <c r="CHH55" s="275"/>
      <c r="CHI55" s="275"/>
      <c r="CHJ55" s="275"/>
      <c r="CHK55" s="275"/>
      <c r="CHL55" s="275"/>
      <c r="CHM55" s="48"/>
      <c r="CHN55" s="48"/>
      <c r="CHO55" s="48"/>
      <c r="CHP55" s="48"/>
      <c r="CHQ55" s="274"/>
      <c r="CHR55" s="274"/>
      <c r="CHS55" s="275"/>
      <c r="CHT55" s="275"/>
      <c r="CHU55" s="275"/>
      <c r="CHV55" s="275"/>
      <c r="CHW55" s="275"/>
      <c r="CHX55" s="275"/>
      <c r="CHY55" s="275"/>
      <c r="CHZ55" s="48"/>
      <c r="CIA55" s="48"/>
      <c r="CIB55" s="48"/>
      <c r="CIC55" s="48"/>
      <c r="CID55" s="274"/>
      <c r="CIE55" s="274"/>
      <c r="CIF55" s="275"/>
      <c r="CIG55" s="275"/>
      <c r="CIH55" s="275"/>
      <c r="CII55" s="275"/>
      <c r="CIJ55" s="275"/>
      <c r="CIK55" s="275"/>
      <c r="CIL55" s="275"/>
      <c r="CIM55" s="48"/>
      <c r="CIN55" s="48"/>
      <c r="CIO55" s="48"/>
      <c r="CIP55" s="48"/>
      <c r="CIQ55" s="274"/>
      <c r="CIR55" s="274"/>
      <c r="CIS55" s="275"/>
      <c r="CIT55" s="275"/>
      <c r="CIU55" s="275"/>
      <c r="CIV55" s="275"/>
      <c r="CIW55" s="275"/>
      <c r="CIX55" s="275"/>
      <c r="CIY55" s="275"/>
      <c r="CIZ55" s="48"/>
      <c r="CJA55" s="48"/>
      <c r="CJB55" s="48"/>
      <c r="CJC55" s="48"/>
      <c r="CJD55" s="274"/>
      <c r="CJE55" s="274"/>
      <c r="CJF55" s="275"/>
      <c r="CJG55" s="275"/>
      <c r="CJH55" s="275"/>
      <c r="CJI55" s="275"/>
      <c r="CJJ55" s="275"/>
      <c r="CJK55" s="275"/>
      <c r="CJL55" s="275"/>
      <c r="CJM55" s="48"/>
      <c r="CJN55" s="48"/>
      <c r="CJO55" s="48"/>
      <c r="CJP55" s="48"/>
      <c r="CJQ55" s="274"/>
      <c r="CJR55" s="274"/>
      <c r="CJS55" s="275"/>
      <c r="CJT55" s="275"/>
      <c r="CJU55" s="275"/>
      <c r="CJV55" s="275"/>
      <c r="CJW55" s="275"/>
      <c r="CJX55" s="275"/>
      <c r="CJY55" s="275"/>
      <c r="CJZ55" s="48"/>
      <c r="CKA55" s="48"/>
      <c r="CKB55" s="48"/>
      <c r="CKC55" s="48"/>
      <c r="CKD55" s="274"/>
      <c r="CKE55" s="274"/>
      <c r="CKF55" s="275"/>
      <c r="CKG55" s="275"/>
      <c r="CKH55" s="275"/>
      <c r="CKI55" s="275"/>
      <c r="CKJ55" s="275"/>
      <c r="CKK55" s="275"/>
      <c r="CKL55" s="275"/>
      <c r="CKM55" s="48"/>
      <c r="CKN55" s="48"/>
      <c r="CKO55" s="48"/>
      <c r="CKP55" s="48"/>
      <c r="CKQ55" s="274"/>
      <c r="CKR55" s="274"/>
      <c r="CKS55" s="275"/>
      <c r="CKT55" s="275"/>
      <c r="CKU55" s="275"/>
      <c r="CKV55" s="275"/>
      <c r="CKW55" s="275"/>
      <c r="CKX55" s="275"/>
      <c r="CKY55" s="275"/>
      <c r="CKZ55" s="48"/>
      <c r="CLA55" s="48"/>
      <c r="CLB55" s="48"/>
      <c r="CLC55" s="48"/>
      <c r="CLD55" s="274"/>
      <c r="CLE55" s="274"/>
      <c r="CLF55" s="275"/>
      <c r="CLG55" s="275"/>
      <c r="CLH55" s="275"/>
      <c r="CLI55" s="275"/>
      <c r="CLJ55" s="275"/>
      <c r="CLK55" s="275"/>
      <c r="CLL55" s="275"/>
      <c r="CLM55" s="48"/>
      <c r="CLN55" s="48"/>
      <c r="CLO55" s="48"/>
      <c r="CLP55" s="48"/>
      <c r="CLQ55" s="274"/>
      <c r="CLR55" s="274"/>
      <c r="CLS55" s="275"/>
      <c r="CLT55" s="275"/>
      <c r="CLU55" s="275"/>
      <c r="CLV55" s="275"/>
      <c r="CLW55" s="275"/>
      <c r="CLX55" s="275"/>
      <c r="CLY55" s="275"/>
      <c r="CLZ55" s="48"/>
      <c r="CMA55" s="48"/>
      <c r="CMB55" s="48"/>
      <c r="CMC55" s="48"/>
      <c r="CMD55" s="274"/>
      <c r="CME55" s="274"/>
      <c r="CMF55" s="275"/>
      <c r="CMG55" s="275"/>
      <c r="CMH55" s="275"/>
      <c r="CMI55" s="275"/>
      <c r="CMJ55" s="275"/>
      <c r="CMK55" s="275"/>
      <c r="CML55" s="275"/>
      <c r="CMM55" s="48"/>
      <c r="CMN55" s="48"/>
      <c r="CMO55" s="48"/>
      <c r="CMP55" s="48"/>
      <c r="CMQ55" s="274"/>
      <c r="CMR55" s="274"/>
      <c r="CMS55" s="275"/>
      <c r="CMT55" s="275"/>
      <c r="CMU55" s="275"/>
      <c r="CMV55" s="275"/>
      <c r="CMW55" s="275"/>
      <c r="CMX55" s="275"/>
      <c r="CMY55" s="275"/>
      <c r="CMZ55" s="48"/>
      <c r="CNA55" s="48"/>
      <c r="CNB55" s="48"/>
      <c r="CNC55" s="48"/>
      <c r="CND55" s="274"/>
      <c r="CNE55" s="274"/>
      <c r="CNF55" s="275"/>
      <c r="CNG55" s="275"/>
      <c r="CNH55" s="275"/>
      <c r="CNI55" s="275"/>
      <c r="CNJ55" s="275"/>
      <c r="CNK55" s="275"/>
      <c r="CNL55" s="275"/>
      <c r="CNM55" s="48"/>
      <c r="CNN55" s="48"/>
      <c r="CNO55" s="48"/>
      <c r="CNP55" s="48"/>
      <c r="CNQ55" s="274"/>
      <c r="CNR55" s="274"/>
      <c r="CNS55" s="275"/>
      <c r="CNT55" s="275"/>
      <c r="CNU55" s="275"/>
      <c r="CNV55" s="275"/>
      <c r="CNW55" s="275"/>
      <c r="CNX55" s="275"/>
      <c r="CNY55" s="275"/>
      <c r="CNZ55" s="48"/>
      <c r="COA55" s="48"/>
      <c r="COB55" s="48"/>
      <c r="COC55" s="48"/>
      <c r="COD55" s="274"/>
      <c r="COE55" s="274"/>
      <c r="COF55" s="275"/>
      <c r="COG55" s="275"/>
      <c r="COH55" s="275"/>
      <c r="COI55" s="275"/>
      <c r="COJ55" s="275"/>
      <c r="COK55" s="275"/>
      <c r="COL55" s="275"/>
      <c r="COM55" s="48"/>
      <c r="CON55" s="48"/>
      <c r="COO55" s="48"/>
      <c r="COP55" s="48"/>
      <c r="COQ55" s="274"/>
      <c r="COR55" s="274"/>
      <c r="COS55" s="275"/>
      <c r="COT55" s="275"/>
      <c r="COU55" s="275"/>
      <c r="COV55" s="275"/>
      <c r="COW55" s="275"/>
      <c r="COX55" s="275"/>
      <c r="COY55" s="275"/>
      <c r="COZ55" s="48"/>
      <c r="CPA55" s="48"/>
      <c r="CPB55" s="48"/>
      <c r="CPC55" s="48"/>
      <c r="CPD55" s="274"/>
      <c r="CPE55" s="274"/>
      <c r="CPF55" s="275"/>
      <c r="CPG55" s="275"/>
      <c r="CPH55" s="275"/>
      <c r="CPI55" s="275"/>
      <c r="CPJ55" s="275"/>
      <c r="CPK55" s="275"/>
      <c r="CPL55" s="275"/>
      <c r="CPM55" s="48"/>
      <c r="CPN55" s="48"/>
      <c r="CPO55" s="48"/>
      <c r="CPP55" s="48"/>
      <c r="CPQ55" s="274"/>
      <c r="CPR55" s="274"/>
      <c r="CPS55" s="275"/>
      <c r="CPT55" s="275"/>
      <c r="CPU55" s="275"/>
      <c r="CPV55" s="275"/>
      <c r="CPW55" s="275"/>
      <c r="CPX55" s="275"/>
      <c r="CPY55" s="275"/>
      <c r="CPZ55" s="48"/>
      <c r="CQA55" s="48"/>
      <c r="CQB55" s="48"/>
      <c r="CQC55" s="48"/>
      <c r="CQD55" s="274"/>
      <c r="CQE55" s="274"/>
      <c r="CQF55" s="275"/>
      <c r="CQG55" s="275"/>
      <c r="CQH55" s="275"/>
      <c r="CQI55" s="275"/>
      <c r="CQJ55" s="275"/>
      <c r="CQK55" s="275"/>
      <c r="CQL55" s="275"/>
      <c r="CQM55" s="48"/>
      <c r="CQN55" s="48"/>
      <c r="CQO55" s="48"/>
      <c r="CQP55" s="48"/>
      <c r="CQQ55" s="274"/>
      <c r="CQR55" s="274"/>
      <c r="CQS55" s="275"/>
      <c r="CQT55" s="275"/>
      <c r="CQU55" s="275"/>
      <c r="CQV55" s="275"/>
      <c r="CQW55" s="275"/>
      <c r="CQX55" s="275"/>
      <c r="CQY55" s="275"/>
      <c r="CQZ55" s="48"/>
      <c r="CRA55" s="48"/>
      <c r="CRB55" s="48"/>
      <c r="CRC55" s="48"/>
      <c r="CRD55" s="274"/>
      <c r="CRE55" s="274"/>
      <c r="CRF55" s="275"/>
      <c r="CRG55" s="275"/>
      <c r="CRH55" s="275"/>
      <c r="CRI55" s="275"/>
      <c r="CRJ55" s="275"/>
      <c r="CRK55" s="275"/>
      <c r="CRL55" s="275"/>
      <c r="CRM55" s="48"/>
      <c r="CRN55" s="48"/>
      <c r="CRO55" s="48"/>
      <c r="CRP55" s="48"/>
      <c r="CRQ55" s="274"/>
      <c r="CRR55" s="274"/>
      <c r="CRS55" s="275"/>
      <c r="CRT55" s="275"/>
      <c r="CRU55" s="275"/>
      <c r="CRV55" s="275"/>
      <c r="CRW55" s="275"/>
      <c r="CRX55" s="275"/>
      <c r="CRY55" s="275"/>
      <c r="CRZ55" s="48"/>
      <c r="CSA55" s="48"/>
      <c r="CSB55" s="48"/>
      <c r="CSC55" s="48"/>
      <c r="CSD55" s="274"/>
      <c r="CSE55" s="274"/>
      <c r="CSF55" s="275"/>
      <c r="CSG55" s="275"/>
      <c r="CSH55" s="275"/>
      <c r="CSI55" s="275"/>
      <c r="CSJ55" s="275"/>
      <c r="CSK55" s="275"/>
      <c r="CSL55" s="275"/>
      <c r="CSM55" s="48"/>
      <c r="CSN55" s="48"/>
      <c r="CSO55" s="48"/>
      <c r="CSP55" s="48"/>
      <c r="CSQ55" s="274"/>
      <c r="CSR55" s="274"/>
      <c r="CSS55" s="275"/>
      <c r="CST55" s="275"/>
      <c r="CSU55" s="275"/>
      <c r="CSV55" s="275"/>
      <c r="CSW55" s="275"/>
      <c r="CSX55" s="275"/>
      <c r="CSY55" s="275"/>
      <c r="CSZ55" s="48"/>
      <c r="CTA55" s="48"/>
      <c r="CTB55" s="48"/>
      <c r="CTC55" s="48"/>
      <c r="CTD55" s="274"/>
      <c r="CTE55" s="274"/>
      <c r="CTF55" s="275"/>
      <c r="CTG55" s="275"/>
      <c r="CTH55" s="275"/>
      <c r="CTI55" s="275"/>
      <c r="CTJ55" s="275"/>
      <c r="CTK55" s="275"/>
      <c r="CTL55" s="275"/>
      <c r="CTM55" s="48"/>
      <c r="CTN55" s="48"/>
      <c r="CTO55" s="48"/>
      <c r="CTP55" s="48"/>
      <c r="CTQ55" s="274"/>
      <c r="CTR55" s="274"/>
      <c r="CTS55" s="275"/>
      <c r="CTT55" s="275"/>
      <c r="CTU55" s="275"/>
      <c r="CTV55" s="275"/>
      <c r="CTW55" s="275"/>
      <c r="CTX55" s="275"/>
      <c r="CTY55" s="275"/>
      <c r="CTZ55" s="48"/>
      <c r="CUA55" s="48"/>
      <c r="CUB55" s="48"/>
      <c r="CUC55" s="48"/>
      <c r="CUD55" s="274"/>
      <c r="CUE55" s="274"/>
      <c r="CUF55" s="275"/>
      <c r="CUG55" s="275"/>
      <c r="CUH55" s="275"/>
      <c r="CUI55" s="275"/>
      <c r="CUJ55" s="275"/>
      <c r="CUK55" s="275"/>
      <c r="CUL55" s="275"/>
      <c r="CUM55" s="48"/>
      <c r="CUN55" s="48"/>
      <c r="CUO55" s="48"/>
      <c r="CUP55" s="48"/>
      <c r="CUQ55" s="274"/>
      <c r="CUR55" s="274"/>
      <c r="CUS55" s="275"/>
      <c r="CUT55" s="275"/>
      <c r="CUU55" s="275"/>
      <c r="CUV55" s="275"/>
      <c r="CUW55" s="275"/>
      <c r="CUX55" s="275"/>
      <c r="CUY55" s="275"/>
      <c r="CUZ55" s="48"/>
      <c r="CVA55" s="48"/>
      <c r="CVB55" s="48"/>
      <c r="CVC55" s="48"/>
      <c r="CVD55" s="274"/>
      <c r="CVE55" s="274"/>
      <c r="CVF55" s="275"/>
      <c r="CVG55" s="275"/>
      <c r="CVH55" s="275"/>
      <c r="CVI55" s="275"/>
      <c r="CVJ55" s="275"/>
      <c r="CVK55" s="275"/>
      <c r="CVL55" s="275"/>
      <c r="CVM55" s="48"/>
      <c r="CVN55" s="48"/>
      <c r="CVO55" s="48"/>
      <c r="CVP55" s="48"/>
      <c r="CVQ55" s="274"/>
      <c r="CVR55" s="274"/>
      <c r="CVS55" s="275"/>
      <c r="CVT55" s="275"/>
      <c r="CVU55" s="275"/>
      <c r="CVV55" s="275"/>
      <c r="CVW55" s="275"/>
      <c r="CVX55" s="275"/>
      <c r="CVY55" s="275"/>
      <c r="CVZ55" s="48"/>
      <c r="CWA55" s="48"/>
      <c r="CWB55" s="48"/>
      <c r="CWC55" s="48"/>
      <c r="CWD55" s="274"/>
      <c r="CWE55" s="274"/>
      <c r="CWF55" s="275"/>
      <c r="CWG55" s="275"/>
      <c r="CWH55" s="275"/>
      <c r="CWI55" s="275"/>
      <c r="CWJ55" s="275"/>
      <c r="CWK55" s="275"/>
      <c r="CWL55" s="275"/>
      <c r="CWM55" s="48"/>
      <c r="CWN55" s="48"/>
      <c r="CWO55" s="48"/>
      <c r="CWP55" s="48"/>
      <c r="CWQ55" s="274"/>
      <c r="CWR55" s="274"/>
      <c r="CWS55" s="275"/>
      <c r="CWT55" s="275"/>
      <c r="CWU55" s="275"/>
      <c r="CWV55" s="275"/>
      <c r="CWW55" s="275"/>
      <c r="CWX55" s="275"/>
      <c r="CWY55" s="275"/>
      <c r="CWZ55" s="48"/>
      <c r="CXA55" s="48"/>
      <c r="CXB55" s="48"/>
      <c r="CXC55" s="48"/>
      <c r="CXD55" s="274"/>
      <c r="CXE55" s="274"/>
      <c r="CXF55" s="275"/>
      <c r="CXG55" s="275"/>
      <c r="CXH55" s="275"/>
      <c r="CXI55" s="275"/>
      <c r="CXJ55" s="275"/>
      <c r="CXK55" s="275"/>
      <c r="CXL55" s="275"/>
      <c r="CXM55" s="48"/>
      <c r="CXN55" s="48"/>
      <c r="CXO55" s="48"/>
      <c r="CXP55" s="48"/>
      <c r="CXQ55" s="274"/>
      <c r="CXR55" s="274"/>
      <c r="CXS55" s="275"/>
      <c r="CXT55" s="275"/>
      <c r="CXU55" s="275"/>
      <c r="CXV55" s="275"/>
      <c r="CXW55" s="275"/>
      <c r="CXX55" s="275"/>
      <c r="CXY55" s="275"/>
      <c r="CXZ55" s="48"/>
      <c r="CYA55" s="48"/>
      <c r="CYB55" s="48"/>
      <c r="CYC55" s="48"/>
      <c r="CYD55" s="274"/>
      <c r="CYE55" s="274"/>
      <c r="CYF55" s="275"/>
      <c r="CYG55" s="275"/>
      <c r="CYH55" s="275"/>
      <c r="CYI55" s="275"/>
      <c r="CYJ55" s="275"/>
      <c r="CYK55" s="275"/>
      <c r="CYL55" s="275"/>
      <c r="CYM55" s="48"/>
      <c r="CYN55" s="48"/>
      <c r="CYO55" s="48"/>
      <c r="CYP55" s="48"/>
      <c r="CYQ55" s="274"/>
      <c r="CYR55" s="274"/>
      <c r="CYS55" s="275"/>
      <c r="CYT55" s="275"/>
      <c r="CYU55" s="275"/>
      <c r="CYV55" s="275"/>
      <c r="CYW55" s="275"/>
      <c r="CYX55" s="275"/>
      <c r="CYY55" s="275"/>
      <c r="CYZ55" s="48"/>
      <c r="CZA55" s="48"/>
      <c r="CZB55" s="48"/>
      <c r="CZC55" s="48"/>
      <c r="CZD55" s="274"/>
      <c r="CZE55" s="274"/>
      <c r="CZF55" s="275"/>
      <c r="CZG55" s="275"/>
      <c r="CZH55" s="275"/>
      <c r="CZI55" s="275"/>
      <c r="CZJ55" s="275"/>
      <c r="CZK55" s="275"/>
      <c r="CZL55" s="275"/>
      <c r="CZM55" s="48"/>
      <c r="CZN55" s="48"/>
      <c r="CZO55" s="48"/>
      <c r="CZP55" s="48"/>
      <c r="CZQ55" s="274"/>
      <c r="CZR55" s="274"/>
      <c r="CZS55" s="275"/>
      <c r="CZT55" s="275"/>
      <c r="CZU55" s="275"/>
      <c r="CZV55" s="275"/>
      <c r="CZW55" s="275"/>
      <c r="CZX55" s="275"/>
      <c r="CZY55" s="275"/>
      <c r="CZZ55" s="48"/>
      <c r="DAA55" s="48"/>
      <c r="DAB55" s="48"/>
      <c r="DAC55" s="48"/>
      <c r="DAD55" s="274"/>
      <c r="DAE55" s="274"/>
      <c r="DAF55" s="275"/>
      <c r="DAG55" s="275"/>
      <c r="DAH55" s="275"/>
      <c r="DAI55" s="275"/>
      <c r="DAJ55" s="275"/>
      <c r="DAK55" s="275"/>
      <c r="DAL55" s="275"/>
      <c r="DAM55" s="48"/>
      <c r="DAN55" s="48"/>
      <c r="DAO55" s="48"/>
      <c r="DAP55" s="48"/>
      <c r="DAQ55" s="274"/>
      <c r="DAR55" s="274"/>
      <c r="DAS55" s="275"/>
      <c r="DAT55" s="275"/>
      <c r="DAU55" s="275"/>
      <c r="DAV55" s="275"/>
      <c r="DAW55" s="275"/>
      <c r="DAX55" s="275"/>
      <c r="DAY55" s="275"/>
      <c r="DAZ55" s="48"/>
      <c r="DBA55" s="48"/>
      <c r="DBB55" s="48"/>
      <c r="DBC55" s="48"/>
      <c r="DBD55" s="274"/>
      <c r="DBE55" s="274"/>
      <c r="DBF55" s="275"/>
      <c r="DBG55" s="275"/>
      <c r="DBH55" s="275"/>
      <c r="DBI55" s="275"/>
      <c r="DBJ55" s="275"/>
      <c r="DBK55" s="275"/>
      <c r="DBL55" s="275"/>
      <c r="DBM55" s="48"/>
      <c r="DBN55" s="48"/>
      <c r="DBO55" s="48"/>
      <c r="DBP55" s="48"/>
      <c r="DBQ55" s="274"/>
      <c r="DBR55" s="274"/>
      <c r="DBS55" s="275"/>
      <c r="DBT55" s="275"/>
      <c r="DBU55" s="275"/>
      <c r="DBV55" s="275"/>
      <c r="DBW55" s="275"/>
      <c r="DBX55" s="275"/>
      <c r="DBY55" s="275"/>
      <c r="DBZ55" s="48"/>
      <c r="DCA55" s="48"/>
      <c r="DCB55" s="48"/>
      <c r="DCC55" s="48"/>
      <c r="DCD55" s="274"/>
      <c r="DCE55" s="274"/>
      <c r="DCF55" s="275"/>
      <c r="DCG55" s="275"/>
      <c r="DCH55" s="275"/>
      <c r="DCI55" s="275"/>
      <c r="DCJ55" s="275"/>
      <c r="DCK55" s="275"/>
      <c r="DCL55" s="275"/>
      <c r="DCM55" s="48"/>
      <c r="DCN55" s="48"/>
      <c r="DCO55" s="48"/>
      <c r="DCP55" s="48"/>
      <c r="DCQ55" s="274"/>
      <c r="DCR55" s="274"/>
      <c r="DCS55" s="275"/>
      <c r="DCT55" s="275"/>
      <c r="DCU55" s="275"/>
      <c r="DCV55" s="275"/>
      <c r="DCW55" s="275"/>
      <c r="DCX55" s="275"/>
      <c r="DCY55" s="275"/>
      <c r="DCZ55" s="48"/>
      <c r="DDA55" s="48"/>
      <c r="DDB55" s="48"/>
      <c r="DDC55" s="48"/>
      <c r="DDD55" s="274"/>
      <c r="DDE55" s="274"/>
      <c r="DDF55" s="275"/>
      <c r="DDG55" s="275"/>
      <c r="DDH55" s="275"/>
      <c r="DDI55" s="275"/>
      <c r="DDJ55" s="275"/>
      <c r="DDK55" s="275"/>
      <c r="DDL55" s="275"/>
      <c r="DDM55" s="48"/>
      <c r="DDN55" s="48"/>
      <c r="DDO55" s="48"/>
      <c r="DDP55" s="48"/>
      <c r="DDQ55" s="274"/>
      <c r="DDR55" s="274"/>
      <c r="DDS55" s="275"/>
      <c r="DDT55" s="275"/>
      <c r="DDU55" s="275"/>
      <c r="DDV55" s="275"/>
      <c r="DDW55" s="275"/>
      <c r="DDX55" s="275"/>
      <c r="DDY55" s="275"/>
      <c r="DDZ55" s="48"/>
      <c r="DEA55" s="48"/>
      <c r="DEB55" s="48"/>
      <c r="DEC55" s="48"/>
      <c r="DED55" s="274"/>
      <c r="DEE55" s="274"/>
      <c r="DEF55" s="275"/>
      <c r="DEG55" s="275"/>
      <c r="DEH55" s="275"/>
      <c r="DEI55" s="275"/>
      <c r="DEJ55" s="275"/>
      <c r="DEK55" s="275"/>
      <c r="DEL55" s="275"/>
      <c r="DEM55" s="48"/>
      <c r="DEN55" s="48"/>
      <c r="DEO55" s="48"/>
      <c r="DEP55" s="48"/>
      <c r="DEQ55" s="274"/>
      <c r="DER55" s="274"/>
      <c r="DES55" s="275"/>
      <c r="DET55" s="275"/>
      <c r="DEU55" s="275"/>
      <c r="DEV55" s="275"/>
      <c r="DEW55" s="275"/>
      <c r="DEX55" s="275"/>
      <c r="DEY55" s="275"/>
      <c r="DEZ55" s="48"/>
      <c r="DFA55" s="48"/>
      <c r="DFB55" s="48"/>
      <c r="DFC55" s="48"/>
      <c r="DFD55" s="274"/>
      <c r="DFE55" s="274"/>
      <c r="DFF55" s="275"/>
      <c r="DFG55" s="275"/>
      <c r="DFH55" s="275"/>
      <c r="DFI55" s="275"/>
      <c r="DFJ55" s="275"/>
      <c r="DFK55" s="275"/>
      <c r="DFL55" s="275"/>
      <c r="DFM55" s="48"/>
      <c r="DFN55" s="48"/>
      <c r="DFO55" s="48"/>
      <c r="DFP55" s="48"/>
      <c r="DFQ55" s="274"/>
      <c r="DFR55" s="274"/>
      <c r="DFS55" s="275"/>
      <c r="DFT55" s="275"/>
      <c r="DFU55" s="275"/>
      <c r="DFV55" s="275"/>
      <c r="DFW55" s="275"/>
      <c r="DFX55" s="275"/>
      <c r="DFY55" s="275"/>
      <c r="DFZ55" s="48"/>
      <c r="DGA55" s="48"/>
      <c r="DGB55" s="48"/>
      <c r="DGC55" s="48"/>
      <c r="DGD55" s="274"/>
      <c r="DGE55" s="274"/>
      <c r="DGF55" s="275"/>
      <c r="DGG55" s="275"/>
      <c r="DGH55" s="275"/>
      <c r="DGI55" s="275"/>
      <c r="DGJ55" s="275"/>
      <c r="DGK55" s="275"/>
      <c r="DGL55" s="275"/>
      <c r="DGM55" s="48"/>
      <c r="DGN55" s="48"/>
      <c r="DGO55" s="48"/>
      <c r="DGP55" s="48"/>
      <c r="DGQ55" s="274"/>
      <c r="DGR55" s="274"/>
      <c r="DGS55" s="275"/>
      <c r="DGT55" s="275"/>
      <c r="DGU55" s="275"/>
      <c r="DGV55" s="275"/>
      <c r="DGW55" s="275"/>
      <c r="DGX55" s="275"/>
      <c r="DGY55" s="275"/>
      <c r="DGZ55" s="48"/>
      <c r="DHA55" s="48"/>
      <c r="DHB55" s="48"/>
      <c r="DHC55" s="48"/>
      <c r="DHD55" s="274"/>
      <c r="DHE55" s="274"/>
      <c r="DHF55" s="275"/>
      <c r="DHG55" s="275"/>
      <c r="DHH55" s="275"/>
      <c r="DHI55" s="275"/>
      <c r="DHJ55" s="275"/>
      <c r="DHK55" s="275"/>
      <c r="DHL55" s="275"/>
      <c r="DHM55" s="48"/>
      <c r="DHN55" s="48"/>
      <c r="DHO55" s="48"/>
      <c r="DHP55" s="48"/>
      <c r="DHQ55" s="274"/>
      <c r="DHR55" s="274"/>
      <c r="DHS55" s="275"/>
      <c r="DHT55" s="275"/>
      <c r="DHU55" s="275"/>
      <c r="DHV55" s="275"/>
      <c r="DHW55" s="275"/>
      <c r="DHX55" s="275"/>
      <c r="DHY55" s="275"/>
      <c r="DHZ55" s="48"/>
      <c r="DIA55" s="48"/>
      <c r="DIB55" s="48"/>
      <c r="DIC55" s="48"/>
      <c r="DID55" s="274"/>
      <c r="DIE55" s="274"/>
      <c r="DIF55" s="275"/>
      <c r="DIG55" s="275"/>
      <c r="DIH55" s="275"/>
      <c r="DII55" s="275"/>
      <c r="DIJ55" s="275"/>
      <c r="DIK55" s="275"/>
      <c r="DIL55" s="275"/>
      <c r="DIM55" s="48"/>
      <c r="DIN55" s="48"/>
      <c r="DIO55" s="48"/>
      <c r="DIP55" s="48"/>
      <c r="DIQ55" s="274"/>
      <c r="DIR55" s="274"/>
      <c r="DIS55" s="275"/>
      <c r="DIT55" s="275"/>
      <c r="DIU55" s="275"/>
      <c r="DIV55" s="275"/>
      <c r="DIW55" s="275"/>
      <c r="DIX55" s="275"/>
      <c r="DIY55" s="275"/>
      <c r="DIZ55" s="48"/>
      <c r="DJA55" s="48"/>
      <c r="DJB55" s="48"/>
      <c r="DJC55" s="48"/>
      <c r="DJD55" s="274"/>
      <c r="DJE55" s="274"/>
      <c r="DJF55" s="275"/>
      <c r="DJG55" s="275"/>
      <c r="DJH55" s="275"/>
      <c r="DJI55" s="275"/>
      <c r="DJJ55" s="275"/>
      <c r="DJK55" s="275"/>
      <c r="DJL55" s="275"/>
      <c r="DJM55" s="48"/>
      <c r="DJN55" s="48"/>
      <c r="DJO55" s="48"/>
      <c r="DJP55" s="48"/>
      <c r="DJQ55" s="274"/>
      <c r="DJR55" s="274"/>
      <c r="DJS55" s="275"/>
      <c r="DJT55" s="275"/>
      <c r="DJU55" s="275"/>
      <c r="DJV55" s="275"/>
      <c r="DJW55" s="275"/>
      <c r="DJX55" s="275"/>
      <c r="DJY55" s="275"/>
      <c r="DJZ55" s="48"/>
      <c r="DKA55" s="48"/>
      <c r="DKB55" s="48"/>
      <c r="DKC55" s="48"/>
      <c r="DKD55" s="274"/>
      <c r="DKE55" s="274"/>
      <c r="DKF55" s="275"/>
      <c r="DKG55" s="275"/>
      <c r="DKH55" s="275"/>
      <c r="DKI55" s="275"/>
      <c r="DKJ55" s="275"/>
      <c r="DKK55" s="275"/>
      <c r="DKL55" s="275"/>
      <c r="DKM55" s="48"/>
      <c r="DKN55" s="48"/>
      <c r="DKO55" s="48"/>
      <c r="DKP55" s="48"/>
      <c r="DKQ55" s="274"/>
      <c r="DKR55" s="274"/>
      <c r="DKS55" s="275"/>
      <c r="DKT55" s="275"/>
      <c r="DKU55" s="275"/>
      <c r="DKV55" s="275"/>
      <c r="DKW55" s="275"/>
      <c r="DKX55" s="275"/>
      <c r="DKY55" s="275"/>
      <c r="DKZ55" s="48"/>
      <c r="DLA55" s="48"/>
      <c r="DLB55" s="48"/>
      <c r="DLC55" s="48"/>
      <c r="DLD55" s="274"/>
      <c r="DLE55" s="274"/>
      <c r="DLF55" s="275"/>
      <c r="DLG55" s="275"/>
      <c r="DLH55" s="275"/>
      <c r="DLI55" s="275"/>
      <c r="DLJ55" s="275"/>
      <c r="DLK55" s="275"/>
      <c r="DLL55" s="275"/>
      <c r="DLM55" s="48"/>
      <c r="DLN55" s="48"/>
      <c r="DLO55" s="48"/>
      <c r="DLP55" s="48"/>
      <c r="DLQ55" s="274"/>
      <c r="DLR55" s="274"/>
      <c r="DLS55" s="275"/>
      <c r="DLT55" s="275"/>
      <c r="DLU55" s="275"/>
      <c r="DLV55" s="275"/>
      <c r="DLW55" s="275"/>
      <c r="DLX55" s="275"/>
      <c r="DLY55" s="275"/>
      <c r="DLZ55" s="48"/>
      <c r="DMA55" s="48"/>
      <c r="DMB55" s="48"/>
      <c r="DMC55" s="48"/>
      <c r="DMD55" s="274"/>
      <c r="DME55" s="274"/>
      <c r="DMF55" s="275"/>
      <c r="DMG55" s="275"/>
      <c r="DMH55" s="275"/>
      <c r="DMI55" s="275"/>
      <c r="DMJ55" s="275"/>
      <c r="DMK55" s="275"/>
      <c r="DML55" s="275"/>
      <c r="DMM55" s="48"/>
      <c r="DMN55" s="48"/>
      <c r="DMO55" s="48"/>
      <c r="DMP55" s="48"/>
      <c r="DMQ55" s="274"/>
      <c r="DMR55" s="274"/>
      <c r="DMS55" s="275"/>
      <c r="DMT55" s="275"/>
      <c r="DMU55" s="275"/>
      <c r="DMV55" s="275"/>
      <c r="DMW55" s="275"/>
      <c r="DMX55" s="275"/>
      <c r="DMY55" s="275"/>
      <c r="DMZ55" s="48"/>
      <c r="DNA55" s="48"/>
      <c r="DNB55" s="48"/>
      <c r="DNC55" s="48"/>
      <c r="DND55" s="274"/>
      <c r="DNE55" s="274"/>
      <c r="DNF55" s="275"/>
      <c r="DNG55" s="275"/>
      <c r="DNH55" s="275"/>
      <c r="DNI55" s="275"/>
      <c r="DNJ55" s="275"/>
      <c r="DNK55" s="275"/>
      <c r="DNL55" s="275"/>
      <c r="DNM55" s="48"/>
      <c r="DNN55" s="48"/>
      <c r="DNO55" s="48"/>
      <c r="DNP55" s="48"/>
      <c r="DNQ55" s="274"/>
      <c r="DNR55" s="274"/>
      <c r="DNS55" s="275"/>
      <c r="DNT55" s="275"/>
      <c r="DNU55" s="275"/>
      <c r="DNV55" s="275"/>
      <c r="DNW55" s="275"/>
      <c r="DNX55" s="275"/>
      <c r="DNY55" s="275"/>
      <c r="DNZ55" s="48"/>
      <c r="DOA55" s="48"/>
      <c r="DOB55" s="48"/>
      <c r="DOC55" s="48"/>
      <c r="DOD55" s="274"/>
      <c r="DOE55" s="274"/>
      <c r="DOF55" s="275"/>
      <c r="DOG55" s="275"/>
      <c r="DOH55" s="275"/>
      <c r="DOI55" s="275"/>
      <c r="DOJ55" s="275"/>
      <c r="DOK55" s="275"/>
      <c r="DOL55" s="275"/>
      <c r="DOM55" s="48"/>
      <c r="DON55" s="48"/>
      <c r="DOO55" s="48"/>
      <c r="DOP55" s="48"/>
      <c r="DOQ55" s="274"/>
      <c r="DOR55" s="274"/>
      <c r="DOS55" s="275"/>
      <c r="DOT55" s="275"/>
      <c r="DOU55" s="275"/>
      <c r="DOV55" s="275"/>
      <c r="DOW55" s="275"/>
      <c r="DOX55" s="275"/>
      <c r="DOY55" s="275"/>
      <c r="DOZ55" s="48"/>
      <c r="DPA55" s="48"/>
      <c r="DPB55" s="48"/>
      <c r="DPC55" s="48"/>
      <c r="DPD55" s="274"/>
      <c r="DPE55" s="274"/>
      <c r="DPF55" s="275"/>
      <c r="DPG55" s="275"/>
      <c r="DPH55" s="275"/>
      <c r="DPI55" s="275"/>
      <c r="DPJ55" s="275"/>
      <c r="DPK55" s="275"/>
      <c r="DPL55" s="275"/>
      <c r="DPM55" s="48"/>
      <c r="DPN55" s="48"/>
      <c r="DPO55" s="48"/>
      <c r="DPP55" s="48"/>
      <c r="DPQ55" s="274"/>
      <c r="DPR55" s="274"/>
      <c r="DPS55" s="275"/>
      <c r="DPT55" s="275"/>
      <c r="DPU55" s="275"/>
      <c r="DPV55" s="275"/>
      <c r="DPW55" s="275"/>
      <c r="DPX55" s="275"/>
      <c r="DPY55" s="275"/>
      <c r="DPZ55" s="48"/>
      <c r="DQA55" s="48"/>
      <c r="DQB55" s="48"/>
      <c r="DQC55" s="48"/>
      <c r="DQD55" s="274"/>
      <c r="DQE55" s="274"/>
      <c r="DQF55" s="275"/>
      <c r="DQG55" s="275"/>
      <c r="DQH55" s="275"/>
      <c r="DQI55" s="275"/>
      <c r="DQJ55" s="275"/>
      <c r="DQK55" s="275"/>
      <c r="DQL55" s="275"/>
      <c r="DQM55" s="48"/>
      <c r="DQN55" s="48"/>
      <c r="DQO55" s="48"/>
      <c r="DQP55" s="48"/>
      <c r="DQQ55" s="274"/>
      <c r="DQR55" s="274"/>
      <c r="DQS55" s="275"/>
      <c r="DQT55" s="275"/>
      <c r="DQU55" s="275"/>
      <c r="DQV55" s="275"/>
      <c r="DQW55" s="275"/>
      <c r="DQX55" s="275"/>
      <c r="DQY55" s="275"/>
      <c r="DQZ55" s="48"/>
      <c r="DRA55" s="48"/>
      <c r="DRB55" s="48"/>
      <c r="DRC55" s="48"/>
      <c r="DRD55" s="274"/>
      <c r="DRE55" s="274"/>
      <c r="DRF55" s="275"/>
      <c r="DRG55" s="275"/>
      <c r="DRH55" s="275"/>
      <c r="DRI55" s="275"/>
      <c r="DRJ55" s="275"/>
      <c r="DRK55" s="275"/>
      <c r="DRL55" s="275"/>
      <c r="DRM55" s="48"/>
      <c r="DRN55" s="48"/>
      <c r="DRO55" s="48"/>
      <c r="DRP55" s="48"/>
      <c r="DRQ55" s="274"/>
      <c r="DRR55" s="274"/>
      <c r="DRS55" s="275"/>
      <c r="DRT55" s="275"/>
      <c r="DRU55" s="275"/>
      <c r="DRV55" s="275"/>
      <c r="DRW55" s="275"/>
      <c r="DRX55" s="275"/>
      <c r="DRY55" s="275"/>
      <c r="DRZ55" s="48"/>
      <c r="DSA55" s="48"/>
      <c r="DSB55" s="48"/>
      <c r="DSC55" s="48"/>
      <c r="DSD55" s="274"/>
      <c r="DSE55" s="274"/>
      <c r="DSF55" s="275"/>
      <c r="DSG55" s="275"/>
      <c r="DSH55" s="275"/>
      <c r="DSI55" s="275"/>
      <c r="DSJ55" s="275"/>
      <c r="DSK55" s="275"/>
      <c r="DSL55" s="275"/>
      <c r="DSM55" s="48"/>
      <c r="DSN55" s="48"/>
      <c r="DSO55" s="48"/>
      <c r="DSP55" s="48"/>
      <c r="DSQ55" s="274"/>
      <c r="DSR55" s="274"/>
      <c r="DSS55" s="275"/>
      <c r="DST55" s="275"/>
      <c r="DSU55" s="275"/>
      <c r="DSV55" s="275"/>
      <c r="DSW55" s="275"/>
      <c r="DSX55" s="275"/>
      <c r="DSY55" s="275"/>
      <c r="DSZ55" s="48"/>
      <c r="DTA55" s="48"/>
      <c r="DTB55" s="48"/>
      <c r="DTC55" s="48"/>
      <c r="DTD55" s="274"/>
      <c r="DTE55" s="274"/>
      <c r="DTF55" s="275"/>
      <c r="DTG55" s="275"/>
      <c r="DTH55" s="275"/>
      <c r="DTI55" s="275"/>
      <c r="DTJ55" s="275"/>
      <c r="DTK55" s="275"/>
      <c r="DTL55" s="275"/>
      <c r="DTM55" s="48"/>
      <c r="DTN55" s="48"/>
      <c r="DTO55" s="48"/>
      <c r="DTP55" s="48"/>
      <c r="DTQ55" s="274"/>
      <c r="DTR55" s="274"/>
      <c r="DTS55" s="275"/>
      <c r="DTT55" s="275"/>
      <c r="DTU55" s="275"/>
      <c r="DTV55" s="275"/>
      <c r="DTW55" s="275"/>
      <c r="DTX55" s="275"/>
      <c r="DTY55" s="275"/>
      <c r="DTZ55" s="48"/>
      <c r="DUA55" s="48"/>
      <c r="DUB55" s="48"/>
      <c r="DUC55" s="48"/>
      <c r="DUD55" s="274"/>
      <c r="DUE55" s="274"/>
      <c r="DUF55" s="275"/>
      <c r="DUG55" s="275"/>
      <c r="DUH55" s="275"/>
      <c r="DUI55" s="275"/>
      <c r="DUJ55" s="275"/>
      <c r="DUK55" s="275"/>
      <c r="DUL55" s="275"/>
      <c r="DUM55" s="48"/>
      <c r="DUN55" s="48"/>
      <c r="DUO55" s="48"/>
      <c r="DUP55" s="48"/>
      <c r="DUQ55" s="274"/>
      <c r="DUR55" s="274"/>
      <c r="DUS55" s="275"/>
      <c r="DUT55" s="275"/>
      <c r="DUU55" s="275"/>
      <c r="DUV55" s="275"/>
      <c r="DUW55" s="275"/>
      <c r="DUX55" s="275"/>
      <c r="DUY55" s="275"/>
      <c r="DUZ55" s="48"/>
      <c r="DVA55" s="48"/>
      <c r="DVB55" s="48"/>
      <c r="DVC55" s="48"/>
      <c r="DVD55" s="274"/>
      <c r="DVE55" s="274"/>
      <c r="DVF55" s="275"/>
      <c r="DVG55" s="275"/>
      <c r="DVH55" s="275"/>
      <c r="DVI55" s="275"/>
      <c r="DVJ55" s="275"/>
      <c r="DVK55" s="275"/>
      <c r="DVL55" s="275"/>
      <c r="DVM55" s="48"/>
      <c r="DVN55" s="48"/>
      <c r="DVO55" s="48"/>
      <c r="DVP55" s="48"/>
      <c r="DVQ55" s="274"/>
      <c r="DVR55" s="274"/>
      <c r="DVS55" s="275"/>
      <c r="DVT55" s="275"/>
      <c r="DVU55" s="275"/>
      <c r="DVV55" s="275"/>
      <c r="DVW55" s="275"/>
      <c r="DVX55" s="275"/>
      <c r="DVY55" s="275"/>
      <c r="DVZ55" s="48"/>
      <c r="DWA55" s="48"/>
      <c r="DWB55" s="48"/>
      <c r="DWC55" s="48"/>
      <c r="DWD55" s="274"/>
      <c r="DWE55" s="274"/>
      <c r="DWF55" s="275"/>
      <c r="DWG55" s="275"/>
      <c r="DWH55" s="275"/>
      <c r="DWI55" s="275"/>
      <c r="DWJ55" s="275"/>
      <c r="DWK55" s="275"/>
      <c r="DWL55" s="275"/>
      <c r="DWM55" s="48"/>
      <c r="DWN55" s="48"/>
      <c r="DWO55" s="48"/>
      <c r="DWP55" s="48"/>
      <c r="DWQ55" s="274"/>
      <c r="DWR55" s="274"/>
      <c r="DWS55" s="275"/>
      <c r="DWT55" s="275"/>
      <c r="DWU55" s="275"/>
      <c r="DWV55" s="275"/>
      <c r="DWW55" s="275"/>
      <c r="DWX55" s="275"/>
      <c r="DWY55" s="275"/>
      <c r="DWZ55" s="48"/>
      <c r="DXA55" s="48"/>
      <c r="DXB55" s="48"/>
      <c r="DXC55" s="48"/>
      <c r="DXD55" s="274"/>
      <c r="DXE55" s="274"/>
      <c r="DXF55" s="275"/>
      <c r="DXG55" s="275"/>
      <c r="DXH55" s="275"/>
      <c r="DXI55" s="275"/>
      <c r="DXJ55" s="275"/>
      <c r="DXK55" s="275"/>
      <c r="DXL55" s="275"/>
      <c r="DXM55" s="48"/>
      <c r="DXN55" s="48"/>
      <c r="DXO55" s="48"/>
      <c r="DXP55" s="48"/>
      <c r="DXQ55" s="274"/>
      <c r="DXR55" s="274"/>
      <c r="DXS55" s="275"/>
      <c r="DXT55" s="275"/>
      <c r="DXU55" s="275"/>
      <c r="DXV55" s="275"/>
      <c r="DXW55" s="275"/>
      <c r="DXX55" s="275"/>
      <c r="DXY55" s="275"/>
      <c r="DXZ55" s="48"/>
      <c r="DYA55" s="48"/>
      <c r="DYB55" s="48"/>
      <c r="DYC55" s="48"/>
      <c r="DYD55" s="274"/>
      <c r="DYE55" s="274"/>
      <c r="DYF55" s="275"/>
      <c r="DYG55" s="275"/>
      <c r="DYH55" s="275"/>
      <c r="DYI55" s="275"/>
      <c r="DYJ55" s="275"/>
      <c r="DYK55" s="275"/>
      <c r="DYL55" s="275"/>
      <c r="DYM55" s="48"/>
      <c r="DYN55" s="48"/>
      <c r="DYO55" s="48"/>
      <c r="DYP55" s="48"/>
      <c r="DYQ55" s="274"/>
      <c r="DYR55" s="274"/>
      <c r="DYS55" s="275"/>
      <c r="DYT55" s="275"/>
      <c r="DYU55" s="275"/>
      <c r="DYV55" s="275"/>
      <c r="DYW55" s="275"/>
      <c r="DYX55" s="275"/>
      <c r="DYY55" s="275"/>
      <c r="DYZ55" s="48"/>
      <c r="DZA55" s="48"/>
      <c r="DZB55" s="48"/>
      <c r="DZC55" s="48"/>
      <c r="DZD55" s="274"/>
      <c r="DZE55" s="274"/>
      <c r="DZF55" s="275"/>
      <c r="DZG55" s="275"/>
      <c r="DZH55" s="275"/>
      <c r="DZI55" s="275"/>
      <c r="DZJ55" s="275"/>
      <c r="DZK55" s="275"/>
      <c r="DZL55" s="275"/>
      <c r="DZM55" s="48"/>
      <c r="DZN55" s="48"/>
      <c r="DZO55" s="48"/>
      <c r="DZP55" s="48"/>
      <c r="DZQ55" s="274"/>
      <c r="DZR55" s="274"/>
      <c r="DZS55" s="275"/>
      <c r="DZT55" s="275"/>
      <c r="DZU55" s="275"/>
      <c r="DZV55" s="275"/>
      <c r="DZW55" s="275"/>
      <c r="DZX55" s="275"/>
      <c r="DZY55" s="275"/>
      <c r="DZZ55" s="48"/>
      <c r="EAA55" s="48"/>
      <c r="EAB55" s="48"/>
      <c r="EAC55" s="48"/>
      <c r="EAD55" s="274"/>
      <c r="EAE55" s="274"/>
      <c r="EAF55" s="275"/>
      <c r="EAG55" s="275"/>
      <c r="EAH55" s="275"/>
      <c r="EAI55" s="275"/>
      <c r="EAJ55" s="275"/>
      <c r="EAK55" s="275"/>
      <c r="EAL55" s="275"/>
      <c r="EAM55" s="48"/>
      <c r="EAN55" s="48"/>
      <c r="EAO55" s="48"/>
      <c r="EAP55" s="48"/>
      <c r="EAQ55" s="274"/>
      <c r="EAR55" s="274"/>
      <c r="EAS55" s="275"/>
      <c r="EAT55" s="275"/>
      <c r="EAU55" s="275"/>
      <c r="EAV55" s="275"/>
      <c r="EAW55" s="275"/>
      <c r="EAX55" s="275"/>
      <c r="EAY55" s="275"/>
      <c r="EAZ55" s="48"/>
      <c r="EBA55" s="48"/>
      <c r="EBB55" s="48"/>
      <c r="EBC55" s="48"/>
      <c r="EBD55" s="274"/>
      <c r="EBE55" s="274"/>
      <c r="EBF55" s="275"/>
      <c r="EBG55" s="275"/>
      <c r="EBH55" s="275"/>
      <c r="EBI55" s="275"/>
      <c r="EBJ55" s="275"/>
      <c r="EBK55" s="275"/>
      <c r="EBL55" s="275"/>
      <c r="EBM55" s="48"/>
      <c r="EBN55" s="48"/>
      <c r="EBO55" s="48"/>
      <c r="EBP55" s="48"/>
      <c r="EBQ55" s="274"/>
      <c r="EBR55" s="274"/>
      <c r="EBS55" s="275"/>
      <c r="EBT55" s="275"/>
      <c r="EBU55" s="275"/>
      <c r="EBV55" s="275"/>
      <c r="EBW55" s="275"/>
      <c r="EBX55" s="275"/>
      <c r="EBY55" s="275"/>
      <c r="EBZ55" s="48"/>
      <c r="ECA55" s="48"/>
      <c r="ECB55" s="48"/>
      <c r="ECC55" s="48"/>
      <c r="ECD55" s="274"/>
      <c r="ECE55" s="274"/>
      <c r="ECF55" s="275"/>
      <c r="ECG55" s="275"/>
      <c r="ECH55" s="275"/>
      <c r="ECI55" s="275"/>
      <c r="ECJ55" s="275"/>
      <c r="ECK55" s="275"/>
      <c r="ECL55" s="275"/>
      <c r="ECM55" s="48"/>
      <c r="ECN55" s="48"/>
      <c r="ECO55" s="48"/>
      <c r="ECP55" s="48"/>
      <c r="ECQ55" s="274"/>
      <c r="ECR55" s="274"/>
      <c r="ECS55" s="275"/>
      <c r="ECT55" s="275"/>
      <c r="ECU55" s="275"/>
      <c r="ECV55" s="275"/>
      <c r="ECW55" s="275"/>
      <c r="ECX55" s="275"/>
      <c r="ECY55" s="275"/>
      <c r="ECZ55" s="48"/>
      <c r="EDA55" s="48"/>
      <c r="EDB55" s="48"/>
      <c r="EDC55" s="48"/>
      <c r="EDD55" s="274"/>
      <c r="EDE55" s="274"/>
      <c r="EDF55" s="275"/>
      <c r="EDG55" s="275"/>
      <c r="EDH55" s="275"/>
      <c r="EDI55" s="275"/>
      <c r="EDJ55" s="275"/>
      <c r="EDK55" s="275"/>
      <c r="EDL55" s="275"/>
      <c r="EDM55" s="48"/>
      <c r="EDN55" s="48"/>
      <c r="EDO55" s="48"/>
      <c r="EDP55" s="48"/>
      <c r="EDQ55" s="274"/>
      <c r="EDR55" s="274"/>
      <c r="EDS55" s="275"/>
      <c r="EDT55" s="275"/>
      <c r="EDU55" s="275"/>
      <c r="EDV55" s="275"/>
      <c r="EDW55" s="275"/>
      <c r="EDX55" s="275"/>
      <c r="EDY55" s="275"/>
      <c r="EDZ55" s="48"/>
      <c r="EEA55" s="48"/>
      <c r="EEB55" s="48"/>
      <c r="EEC55" s="48"/>
      <c r="EED55" s="274"/>
      <c r="EEE55" s="274"/>
      <c r="EEF55" s="275"/>
      <c r="EEG55" s="275"/>
      <c r="EEH55" s="275"/>
      <c r="EEI55" s="275"/>
      <c r="EEJ55" s="275"/>
      <c r="EEK55" s="275"/>
      <c r="EEL55" s="275"/>
      <c r="EEM55" s="48"/>
      <c r="EEN55" s="48"/>
      <c r="EEO55" s="48"/>
      <c r="EEP55" s="48"/>
      <c r="EEQ55" s="274"/>
      <c r="EER55" s="274"/>
      <c r="EES55" s="275"/>
      <c r="EET55" s="275"/>
      <c r="EEU55" s="275"/>
      <c r="EEV55" s="275"/>
      <c r="EEW55" s="275"/>
      <c r="EEX55" s="275"/>
      <c r="EEY55" s="275"/>
      <c r="EEZ55" s="48"/>
      <c r="EFA55" s="48"/>
      <c r="EFB55" s="48"/>
      <c r="EFC55" s="48"/>
      <c r="EFD55" s="274"/>
      <c r="EFE55" s="274"/>
      <c r="EFF55" s="275"/>
      <c r="EFG55" s="275"/>
      <c r="EFH55" s="275"/>
      <c r="EFI55" s="275"/>
      <c r="EFJ55" s="275"/>
      <c r="EFK55" s="275"/>
      <c r="EFL55" s="275"/>
      <c r="EFM55" s="48"/>
      <c r="EFN55" s="48"/>
      <c r="EFO55" s="48"/>
      <c r="EFP55" s="48"/>
      <c r="EFQ55" s="274"/>
      <c r="EFR55" s="274"/>
      <c r="EFS55" s="275"/>
      <c r="EFT55" s="275"/>
      <c r="EFU55" s="275"/>
      <c r="EFV55" s="275"/>
      <c r="EFW55" s="275"/>
      <c r="EFX55" s="275"/>
      <c r="EFY55" s="275"/>
      <c r="EFZ55" s="48"/>
      <c r="EGA55" s="48"/>
      <c r="EGB55" s="48"/>
      <c r="EGC55" s="48"/>
      <c r="EGD55" s="274"/>
      <c r="EGE55" s="274"/>
      <c r="EGF55" s="275"/>
      <c r="EGG55" s="275"/>
      <c r="EGH55" s="275"/>
      <c r="EGI55" s="275"/>
      <c r="EGJ55" s="275"/>
      <c r="EGK55" s="275"/>
      <c r="EGL55" s="275"/>
      <c r="EGM55" s="48"/>
      <c r="EGN55" s="48"/>
      <c r="EGO55" s="48"/>
      <c r="EGP55" s="48"/>
      <c r="EGQ55" s="274"/>
      <c r="EGR55" s="274"/>
      <c r="EGS55" s="275"/>
      <c r="EGT55" s="275"/>
      <c r="EGU55" s="275"/>
      <c r="EGV55" s="275"/>
      <c r="EGW55" s="275"/>
      <c r="EGX55" s="275"/>
      <c r="EGY55" s="275"/>
      <c r="EGZ55" s="48"/>
      <c r="EHA55" s="48"/>
      <c r="EHB55" s="48"/>
      <c r="EHC55" s="48"/>
      <c r="EHD55" s="274"/>
      <c r="EHE55" s="274"/>
      <c r="EHF55" s="275"/>
      <c r="EHG55" s="275"/>
      <c r="EHH55" s="275"/>
      <c r="EHI55" s="275"/>
      <c r="EHJ55" s="275"/>
      <c r="EHK55" s="275"/>
      <c r="EHL55" s="275"/>
      <c r="EHM55" s="48"/>
      <c r="EHN55" s="48"/>
      <c r="EHO55" s="48"/>
      <c r="EHP55" s="48"/>
      <c r="EHQ55" s="274"/>
      <c r="EHR55" s="274"/>
      <c r="EHS55" s="275"/>
      <c r="EHT55" s="275"/>
      <c r="EHU55" s="275"/>
      <c r="EHV55" s="275"/>
      <c r="EHW55" s="275"/>
      <c r="EHX55" s="275"/>
      <c r="EHY55" s="275"/>
      <c r="EHZ55" s="48"/>
      <c r="EIA55" s="48"/>
      <c r="EIB55" s="48"/>
      <c r="EIC55" s="48"/>
      <c r="EID55" s="274"/>
      <c r="EIE55" s="274"/>
      <c r="EIF55" s="275"/>
      <c r="EIG55" s="275"/>
      <c r="EIH55" s="275"/>
      <c r="EII55" s="275"/>
      <c r="EIJ55" s="275"/>
      <c r="EIK55" s="275"/>
      <c r="EIL55" s="275"/>
      <c r="EIM55" s="48"/>
      <c r="EIN55" s="48"/>
      <c r="EIO55" s="48"/>
      <c r="EIP55" s="48"/>
      <c r="EIQ55" s="274"/>
      <c r="EIR55" s="274"/>
      <c r="EIS55" s="275"/>
      <c r="EIT55" s="275"/>
      <c r="EIU55" s="275"/>
      <c r="EIV55" s="275"/>
      <c r="EIW55" s="275"/>
      <c r="EIX55" s="275"/>
      <c r="EIY55" s="275"/>
      <c r="EIZ55" s="48"/>
      <c r="EJA55" s="48"/>
      <c r="EJB55" s="48"/>
      <c r="EJC55" s="48"/>
      <c r="EJD55" s="274"/>
      <c r="EJE55" s="274"/>
      <c r="EJF55" s="275"/>
      <c r="EJG55" s="275"/>
      <c r="EJH55" s="275"/>
      <c r="EJI55" s="275"/>
      <c r="EJJ55" s="275"/>
      <c r="EJK55" s="275"/>
      <c r="EJL55" s="275"/>
      <c r="EJM55" s="48"/>
      <c r="EJN55" s="48"/>
      <c r="EJO55" s="48"/>
      <c r="EJP55" s="48"/>
      <c r="EJQ55" s="274"/>
      <c r="EJR55" s="274"/>
      <c r="EJS55" s="275"/>
      <c r="EJT55" s="275"/>
      <c r="EJU55" s="275"/>
      <c r="EJV55" s="275"/>
      <c r="EJW55" s="275"/>
      <c r="EJX55" s="275"/>
      <c r="EJY55" s="275"/>
      <c r="EJZ55" s="48"/>
      <c r="EKA55" s="48"/>
      <c r="EKB55" s="48"/>
      <c r="EKC55" s="48"/>
      <c r="EKD55" s="274"/>
      <c r="EKE55" s="274"/>
      <c r="EKF55" s="275"/>
      <c r="EKG55" s="275"/>
      <c r="EKH55" s="275"/>
      <c r="EKI55" s="275"/>
      <c r="EKJ55" s="275"/>
      <c r="EKK55" s="275"/>
      <c r="EKL55" s="275"/>
      <c r="EKM55" s="48"/>
      <c r="EKN55" s="48"/>
      <c r="EKO55" s="48"/>
      <c r="EKP55" s="48"/>
      <c r="EKQ55" s="274"/>
      <c r="EKR55" s="274"/>
      <c r="EKS55" s="275"/>
      <c r="EKT55" s="275"/>
      <c r="EKU55" s="275"/>
      <c r="EKV55" s="275"/>
      <c r="EKW55" s="275"/>
      <c r="EKX55" s="275"/>
      <c r="EKY55" s="275"/>
      <c r="EKZ55" s="48"/>
      <c r="ELA55" s="48"/>
      <c r="ELB55" s="48"/>
      <c r="ELC55" s="48"/>
      <c r="ELD55" s="274"/>
      <c r="ELE55" s="274"/>
      <c r="ELF55" s="275"/>
      <c r="ELG55" s="275"/>
      <c r="ELH55" s="275"/>
      <c r="ELI55" s="275"/>
      <c r="ELJ55" s="275"/>
      <c r="ELK55" s="275"/>
      <c r="ELL55" s="275"/>
      <c r="ELM55" s="48"/>
      <c r="ELN55" s="48"/>
      <c r="ELO55" s="48"/>
      <c r="ELP55" s="48"/>
      <c r="ELQ55" s="274"/>
      <c r="ELR55" s="274"/>
      <c r="ELS55" s="275"/>
      <c r="ELT55" s="275"/>
      <c r="ELU55" s="275"/>
      <c r="ELV55" s="275"/>
      <c r="ELW55" s="275"/>
      <c r="ELX55" s="275"/>
      <c r="ELY55" s="275"/>
      <c r="ELZ55" s="48"/>
      <c r="EMA55" s="48"/>
      <c r="EMB55" s="48"/>
      <c r="EMC55" s="48"/>
      <c r="EMD55" s="274"/>
      <c r="EME55" s="274"/>
      <c r="EMF55" s="275"/>
      <c r="EMG55" s="275"/>
      <c r="EMH55" s="275"/>
      <c r="EMI55" s="275"/>
      <c r="EMJ55" s="275"/>
      <c r="EMK55" s="275"/>
      <c r="EML55" s="275"/>
      <c r="EMM55" s="48"/>
      <c r="EMN55" s="48"/>
      <c r="EMO55" s="48"/>
      <c r="EMP55" s="48"/>
      <c r="EMQ55" s="274"/>
      <c r="EMR55" s="274"/>
      <c r="EMS55" s="275"/>
      <c r="EMT55" s="275"/>
      <c r="EMU55" s="275"/>
      <c r="EMV55" s="275"/>
      <c r="EMW55" s="275"/>
      <c r="EMX55" s="275"/>
      <c r="EMY55" s="275"/>
      <c r="EMZ55" s="48"/>
      <c r="ENA55" s="48"/>
      <c r="ENB55" s="48"/>
      <c r="ENC55" s="48"/>
      <c r="END55" s="274"/>
      <c r="ENE55" s="274"/>
      <c r="ENF55" s="275"/>
      <c r="ENG55" s="275"/>
      <c r="ENH55" s="275"/>
      <c r="ENI55" s="275"/>
      <c r="ENJ55" s="275"/>
      <c r="ENK55" s="275"/>
      <c r="ENL55" s="275"/>
      <c r="ENM55" s="48"/>
      <c r="ENN55" s="48"/>
      <c r="ENO55" s="48"/>
      <c r="ENP55" s="48"/>
      <c r="ENQ55" s="274"/>
      <c r="ENR55" s="274"/>
      <c r="ENS55" s="275"/>
      <c r="ENT55" s="275"/>
      <c r="ENU55" s="275"/>
      <c r="ENV55" s="275"/>
      <c r="ENW55" s="275"/>
      <c r="ENX55" s="275"/>
      <c r="ENY55" s="275"/>
      <c r="ENZ55" s="48"/>
      <c r="EOA55" s="48"/>
      <c r="EOB55" s="48"/>
      <c r="EOC55" s="48"/>
      <c r="EOD55" s="274"/>
      <c r="EOE55" s="274"/>
      <c r="EOF55" s="275"/>
      <c r="EOG55" s="275"/>
      <c r="EOH55" s="275"/>
      <c r="EOI55" s="275"/>
      <c r="EOJ55" s="275"/>
      <c r="EOK55" s="275"/>
      <c r="EOL55" s="275"/>
      <c r="EOM55" s="48"/>
      <c r="EON55" s="48"/>
      <c r="EOO55" s="48"/>
      <c r="EOP55" s="48"/>
      <c r="EOQ55" s="274"/>
      <c r="EOR55" s="274"/>
      <c r="EOS55" s="275"/>
      <c r="EOT55" s="275"/>
      <c r="EOU55" s="275"/>
      <c r="EOV55" s="275"/>
      <c r="EOW55" s="275"/>
      <c r="EOX55" s="275"/>
      <c r="EOY55" s="275"/>
      <c r="EOZ55" s="48"/>
      <c r="EPA55" s="48"/>
      <c r="EPB55" s="48"/>
      <c r="EPC55" s="48"/>
      <c r="EPD55" s="274"/>
      <c r="EPE55" s="274"/>
      <c r="EPF55" s="275"/>
      <c r="EPG55" s="275"/>
      <c r="EPH55" s="275"/>
      <c r="EPI55" s="275"/>
      <c r="EPJ55" s="275"/>
      <c r="EPK55" s="275"/>
      <c r="EPL55" s="275"/>
      <c r="EPM55" s="48"/>
      <c r="EPN55" s="48"/>
      <c r="EPO55" s="48"/>
      <c r="EPP55" s="48"/>
      <c r="EPQ55" s="274"/>
      <c r="EPR55" s="274"/>
      <c r="EPS55" s="275"/>
      <c r="EPT55" s="275"/>
      <c r="EPU55" s="275"/>
      <c r="EPV55" s="275"/>
      <c r="EPW55" s="275"/>
      <c r="EPX55" s="275"/>
      <c r="EPY55" s="275"/>
      <c r="EPZ55" s="48"/>
      <c r="EQA55" s="48"/>
      <c r="EQB55" s="48"/>
      <c r="EQC55" s="48"/>
      <c r="EQD55" s="274"/>
      <c r="EQE55" s="274"/>
      <c r="EQF55" s="275"/>
      <c r="EQG55" s="275"/>
      <c r="EQH55" s="275"/>
      <c r="EQI55" s="275"/>
      <c r="EQJ55" s="275"/>
      <c r="EQK55" s="275"/>
      <c r="EQL55" s="275"/>
      <c r="EQM55" s="48"/>
      <c r="EQN55" s="48"/>
      <c r="EQO55" s="48"/>
      <c r="EQP55" s="48"/>
      <c r="EQQ55" s="274"/>
      <c r="EQR55" s="274"/>
      <c r="EQS55" s="275"/>
      <c r="EQT55" s="275"/>
      <c r="EQU55" s="275"/>
      <c r="EQV55" s="275"/>
      <c r="EQW55" s="275"/>
      <c r="EQX55" s="275"/>
      <c r="EQY55" s="275"/>
      <c r="EQZ55" s="48"/>
      <c r="ERA55" s="48"/>
      <c r="ERB55" s="48"/>
      <c r="ERC55" s="48"/>
      <c r="ERD55" s="274"/>
      <c r="ERE55" s="274"/>
      <c r="ERF55" s="275"/>
      <c r="ERG55" s="275"/>
      <c r="ERH55" s="275"/>
      <c r="ERI55" s="275"/>
      <c r="ERJ55" s="275"/>
      <c r="ERK55" s="275"/>
      <c r="ERL55" s="275"/>
      <c r="ERM55" s="48"/>
      <c r="ERN55" s="48"/>
      <c r="ERO55" s="48"/>
      <c r="ERP55" s="48"/>
      <c r="ERQ55" s="274"/>
      <c r="ERR55" s="274"/>
      <c r="ERS55" s="275"/>
      <c r="ERT55" s="275"/>
      <c r="ERU55" s="275"/>
      <c r="ERV55" s="275"/>
      <c r="ERW55" s="275"/>
      <c r="ERX55" s="275"/>
      <c r="ERY55" s="275"/>
      <c r="ERZ55" s="48"/>
      <c r="ESA55" s="48"/>
      <c r="ESB55" s="48"/>
      <c r="ESC55" s="48"/>
      <c r="ESD55" s="274"/>
      <c r="ESE55" s="274"/>
      <c r="ESF55" s="275"/>
      <c r="ESG55" s="275"/>
      <c r="ESH55" s="275"/>
      <c r="ESI55" s="275"/>
      <c r="ESJ55" s="275"/>
      <c r="ESK55" s="275"/>
      <c r="ESL55" s="275"/>
      <c r="ESM55" s="48"/>
      <c r="ESN55" s="48"/>
      <c r="ESO55" s="48"/>
      <c r="ESP55" s="48"/>
      <c r="ESQ55" s="274"/>
      <c r="ESR55" s="274"/>
      <c r="ESS55" s="275"/>
      <c r="EST55" s="275"/>
      <c r="ESU55" s="275"/>
      <c r="ESV55" s="275"/>
      <c r="ESW55" s="275"/>
      <c r="ESX55" s="275"/>
      <c r="ESY55" s="275"/>
      <c r="ESZ55" s="48"/>
      <c r="ETA55" s="48"/>
      <c r="ETB55" s="48"/>
      <c r="ETC55" s="48"/>
      <c r="ETD55" s="274"/>
      <c r="ETE55" s="274"/>
      <c r="ETF55" s="275"/>
      <c r="ETG55" s="275"/>
      <c r="ETH55" s="275"/>
      <c r="ETI55" s="275"/>
      <c r="ETJ55" s="275"/>
      <c r="ETK55" s="275"/>
      <c r="ETL55" s="275"/>
      <c r="ETM55" s="48"/>
      <c r="ETN55" s="48"/>
      <c r="ETO55" s="48"/>
      <c r="ETP55" s="48"/>
      <c r="ETQ55" s="274"/>
      <c r="ETR55" s="274"/>
      <c r="ETS55" s="275"/>
      <c r="ETT55" s="275"/>
      <c r="ETU55" s="275"/>
      <c r="ETV55" s="275"/>
      <c r="ETW55" s="275"/>
      <c r="ETX55" s="275"/>
      <c r="ETY55" s="275"/>
      <c r="ETZ55" s="48"/>
      <c r="EUA55" s="48"/>
      <c r="EUB55" s="48"/>
      <c r="EUC55" s="48"/>
      <c r="EUD55" s="274"/>
      <c r="EUE55" s="274"/>
      <c r="EUF55" s="275"/>
      <c r="EUG55" s="275"/>
      <c r="EUH55" s="275"/>
      <c r="EUI55" s="275"/>
      <c r="EUJ55" s="275"/>
      <c r="EUK55" s="275"/>
      <c r="EUL55" s="275"/>
      <c r="EUM55" s="48"/>
      <c r="EUN55" s="48"/>
      <c r="EUO55" s="48"/>
      <c r="EUP55" s="48"/>
      <c r="EUQ55" s="274"/>
      <c r="EUR55" s="274"/>
      <c r="EUS55" s="275"/>
      <c r="EUT55" s="275"/>
      <c r="EUU55" s="275"/>
      <c r="EUV55" s="275"/>
      <c r="EUW55" s="275"/>
      <c r="EUX55" s="275"/>
      <c r="EUY55" s="275"/>
      <c r="EUZ55" s="48"/>
      <c r="EVA55" s="48"/>
      <c r="EVB55" s="48"/>
      <c r="EVC55" s="48"/>
      <c r="EVD55" s="274"/>
      <c r="EVE55" s="274"/>
      <c r="EVF55" s="275"/>
      <c r="EVG55" s="275"/>
      <c r="EVH55" s="275"/>
      <c r="EVI55" s="275"/>
      <c r="EVJ55" s="275"/>
      <c r="EVK55" s="275"/>
      <c r="EVL55" s="275"/>
      <c r="EVM55" s="48"/>
      <c r="EVN55" s="48"/>
      <c r="EVO55" s="48"/>
      <c r="EVP55" s="48"/>
      <c r="EVQ55" s="274"/>
      <c r="EVR55" s="274"/>
      <c r="EVS55" s="275"/>
      <c r="EVT55" s="275"/>
      <c r="EVU55" s="275"/>
      <c r="EVV55" s="275"/>
      <c r="EVW55" s="275"/>
      <c r="EVX55" s="275"/>
      <c r="EVY55" s="275"/>
      <c r="EVZ55" s="48"/>
      <c r="EWA55" s="48"/>
      <c r="EWB55" s="48"/>
      <c r="EWC55" s="48"/>
      <c r="EWD55" s="274"/>
      <c r="EWE55" s="274"/>
      <c r="EWF55" s="275"/>
      <c r="EWG55" s="275"/>
      <c r="EWH55" s="275"/>
      <c r="EWI55" s="275"/>
      <c r="EWJ55" s="275"/>
      <c r="EWK55" s="275"/>
      <c r="EWL55" s="275"/>
      <c r="EWM55" s="48"/>
      <c r="EWN55" s="48"/>
      <c r="EWO55" s="48"/>
      <c r="EWP55" s="48"/>
      <c r="EWQ55" s="274"/>
      <c r="EWR55" s="274"/>
      <c r="EWS55" s="275"/>
      <c r="EWT55" s="275"/>
      <c r="EWU55" s="275"/>
      <c r="EWV55" s="275"/>
      <c r="EWW55" s="275"/>
      <c r="EWX55" s="275"/>
      <c r="EWY55" s="275"/>
      <c r="EWZ55" s="48"/>
      <c r="EXA55" s="48"/>
      <c r="EXB55" s="48"/>
      <c r="EXC55" s="48"/>
      <c r="EXD55" s="274"/>
      <c r="EXE55" s="274"/>
      <c r="EXF55" s="275"/>
      <c r="EXG55" s="275"/>
      <c r="EXH55" s="275"/>
      <c r="EXI55" s="275"/>
      <c r="EXJ55" s="275"/>
      <c r="EXK55" s="275"/>
      <c r="EXL55" s="275"/>
      <c r="EXM55" s="48"/>
      <c r="EXN55" s="48"/>
      <c r="EXO55" s="48"/>
      <c r="EXP55" s="48"/>
      <c r="EXQ55" s="274"/>
      <c r="EXR55" s="274"/>
      <c r="EXS55" s="275"/>
      <c r="EXT55" s="275"/>
      <c r="EXU55" s="275"/>
      <c r="EXV55" s="275"/>
      <c r="EXW55" s="275"/>
      <c r="EXX55" s="275"/>
      <c r="EXY55" s="275"/>
      <c r="EXZ55" s="48"/>
      <c r="EYA55" s="48"/>
      <c r="EYB55" s="48"/>
      <c r="EYC55" s="48"/>
      <c r="EYD55" s="274"/>
      <c r="EYE55" s="274"/>
      <c r="EYF55" s="275"/>
      <c r="EYG55" s="275"/>
      <c r="EYH55" s="275"/>
      <c r="EYI55" s="275"/>
      <c r="EYJ55" s="275"/>
      <c r="EYK55" s="275"/>
      <c r="EYL55" s="275"/>
      <c r="EYM55" s="48"/>
      <c r="EYN55" s="48"/>
      <c r="EYO55" s="48"/>
      <c r="EYP55" s="48"/>
      <c r="EYQ55" s="274"/>
      <c r="EYR55" s="274"/>
      <c r="EYS55" s="275"/>
      <c r="EYT55" s="275"/>
      <c r="EYU55" s="275"/>
      <c r="EYV55" s="275"/>
      <c r="EYW55" s="275"/>
      <c r="EYX55" s="275"/>
      <c r="EYY55" s="275"/>
      <c r="EYZ55" s="48"/>
      <c r="EZA55" s="48"/>
      <c r="EZB55" s="48"/>
      <c r="EZC55" s="48"/>
      <c r="EZD55" s="274"/>
      <c r="EZE55" s="274"/>
      <c r="EZF55" s="275"/>
      <c r="EZG55" s="275"/>
      <c r="EZH55" s="275"/>
      <c r="EZI55" s="275"/>
      <c r="EZJ55" s="275"/>
      <c r="EZK55" s="275"/>
      <c r="EZL55" s="275"/>
      <c r="EZM55" s="48"/>
      <c r="EZN55" s="48"/>
      <c r="EZO55" s="48"/>
      <c r="EZP55" s="48"/>
      <c r="EZQ55" s="274"/>
      <c r="EZR55" s="274"/>
      <c r="EZS55" s="275"/>
      <c r="EZT55" s="275"/>
      <c r="EZU55" s="275"/>
      <c r="EZV55" s="275"/>
      <c r="EZW55" s="275"/>
      <c r="EZX55" s="275"/>
      <c r="EZY55" s="275"/>
      <c r="EZZ55" s="48"/>
      <c r="FAA55" s="48"/>
      <c r="FAB55" s="48"/>
      <c r="FAC55" s="48"/>
      <c r="FAD55" s="274"/>
      <c r="FAE55" s="274"/>
      <c r="FAF55" s="275"/>
      <c r="FAG55" s="275"/>
      <c r="FAH55" s="275"/>
      <c r="FAI55" s="275"/>
      <c r="FAJ55" s="275"/>
      <c r="FAK55" s="275"/>
      <c r="FAL55" s="275"/>
      <c r="FAM55" s="48"/>
      <c r="FAN55" s="48"/>
      <c r="FAO55" s="48"/>
      <c r="FAP55" s="48"/>
      <c r="FAQ55" s="274"/>
      <c r="FAR55" s="274"/>
      <c r="FAS55" s="275"/>
      <c r="FAT55" s="275"/>
      <c r="FAU55" s="275"/>
      <c r="FAV55" s="275"/>
      <c r="FAW55" s="275"/>
      <c r="FAX55" s="275"/>
      <c r="FAY55" s="275"/>
      <c r="FAZ55" s="48"/>
      <c r="FBA55" s="48"/>
      <c r="FBB55" s="48"/>
      <c r="FBC55" s="48"/>
      <c r="FBD55" s="274"/>
      <c r="FBE55" s="274"/>
      <c r="FBF55" s="275"/>
      <c r="FBG55" s="275"/>
      <c r="FBH55" s="275"/>
      <c r="FBI55" s="275"/>
      <c r="FBJ55" s="275"/>
      <c r="FBK55" s="275"/>
      <c r="FBL55" s="275"/>
      <c r="FBM55" s="48"/>
      <c r="FBN55" s="48"/>
      <c r="FBO55" s="48"/>
      <c r="FBP55" s="48"/>
      <c r="FBQ55" s="274"/>
      <c r="FBR55" s="274"/>
      <c r="FBS55" s="275"/>
      <c r="FBT55" s="275"/>
      <c r="FBU55" s="275"/>
      <c r="FBV55" s="275"/>
      <c r="FBW55" s="275"/>
      <c r="FBX55" s="275"/>
      <c r="FBY55" s="275"/>
      <c r="FBZ55" s="48"/>
      <c r="FCA55" s="48"/>
      <c r="FCB55" s="48"/>
      <c r="FCC55" s="48"/>
      <c r="FCD55" s="274"/>
      <c r="FCE55" s="274"/>
      <c r="FCF55" s="275"/>
      <c r="FCG55" s="275"/>
      <c r="FCH55" s="275"/>
      <c r="FCI55" s="275"/>
      <c r="FCJ55" s="275"/>
      <c r="FCK55" s="275"/>
      <c r="FCL55" s="275"/>
      <c r="FCM55" s="48"/>
      <c r="FCN55" s="48"/>
      <c r="FCO55" s="48"/>
      <c r="FCP55" s="48"/>
      <c r="FCQ55" s="274"/>
      <c r="FCR55" s="274"/>
      <c r="FCS55" s="275"/>
      <c r="FCT55" s="275"/>
      <c r="FCU55" s="275"/>
      <c r="FCV55" s="275"/>
      <c r="FCW55" s="275"/>
      <c r="FCX55" s="275"/>
      <c r="FCY55" s="275"/>
      <c r="FCZ55" s="48"/>
      <c r="FDA55" s="48"/>
      <c r="FDB55" s="48"/>
      <c r="FDC55" s="48"/>
      <c r="FDD55" s="274"/>
      <c r="FDE55" s="274"/>
      <c r="FDF55" s="275"/>
      <c r="FDG55" s="275"/>
      <c r="FDH55" s="275"/>
      <c r="FDI55" s="275"/>
      <c r="FDJ55" s="275"/>
      <c r="FDK55" s="275"/>
      <c r="FDL55" s="275"/>
      <c r="FDM55" s="48"/>
      <c r="FDN55" s="48"/>
      <c r="FDO55" s="48"/>
      <c r="FDP55" s="48"/>
      <c r="FDQ55" s="274"/>
      <c r="FDR55" s="274"/>
      <c r="FDS55" s="275"/>
      <c r="FDT55" s="275"/>
      <c r="FDU55" s="275"/>
      <c r="FDV55" s="275"/>
      <c r="FDW55" s="275"/>
      <c r="FDX55" s="275"/>
      <c r="FDY55" s="275"/>
      <c r="FDZ55" s="48"/>
      <c r="FEA55" s="48"/>
      <c r="FEB55" s="48"/>
      <c r="FEC55" s="48"/>
      <c r="FED55" s="274"/>
      <c r="FEE55" s="274"/>
      <c r="FEF55" s="275"/>
      <c r="FEG55" s="275"/>
      <c r="FEH55" s="275"/>
      <c r="FEI55" s="275"/>
      <c r="FEJ55" s="275"/>
      <c r="FEK55" s="275"/>
      <c r="FEL55" s="275"/>
      <c r="FEM55" s="48"/>
      <c r="FEN55" s="48"/>
      <c r="FEO55" s="48"/>
      <c r="FEP55" s="48"/>
      <c r="FEQ55" s="274"/>
      <c r="FER55" s="274"/>
      <c r="FES55" s="275"/>
      <c r="FET55" s="275"/>
      <c r="FEU55" s="275"/>
      <c r="FEV55" s="275"/>
      <c r="FEW55" s="275"/>
      <c r="FEX55" s="275"/>
      <c r="FEY55" s="275"/>
      <c r="FEZ55" s="48"/>
      <c r="FFA55" s="48"/>
      <c r="FFB55" s="48"/>
      <c r="FFC55" s="48"/>
      <c r="FFD55" s="274"/>
      <c r="FFE55" s="274"/>
      <c r="FFF55" s="275"/>
      <c r="FFG55" s="275"/>
      <c r="FFH55" s="275"/>
      <c r="FFI55" s="275"/>
      <c r="FFJ55" s="275"/>
      <c r="FFK55" s="275"/>
      <c r="FFL55" s="275"/>
      <c r="FFM55" s="48"/>
      <c r="FFN55" s="48"/>
      <c r="FFO55" s="48"/>
      <c r="FFP55" s="48"/>
      <c r="FFQ55" s="274"/>
      <c r="FFR55" s="274"/>
      <c r="FFS55" s="275"/>
      <c r="FFT55" s="275"/>
      <c r="FFU55" s="275"/>
      <c r="FFV55" s="275"/>
      <c r="FFW55" s="275"/>
      <c r="FFX55" s="275"/>
      <c r="FFY55" s="275"/>
      <c r="FFZ55" s="48"/>
      <c r="FGA55" s="48"/>
      <c r="FGB55" s="48"/>
      <c r="FGC55" s="48"/>
      <c r="FGD55" s="274"/>
      <c r="FGE55" s="274"/>
      <c r="FGF55" s="275"/>
      <c r="FGG55" s="275"/>
      <c r="FGH55" s="275"/>
      <c r="FGI55" s="275"/>
      <c r="FGJ55" s="275"/>
      <c r="FGK55" s="275"/>
      <c r="FGL55" s="275"/>
      <c r="FGM55" s="48"/>
      <c r="FGN55" s="48"/>
      <c r="FGO55" s="48"/>
      <c r="FGP55" s="48"/>
      <c r="FGQ55" s="274"/>
      <c r="FGR55" s="274"/>
      <c r="FGS55" s="275"/>
      <c r="FGT55" s="275"/>
      <c r="FGU55" s="275"/>
      <c r="FGV55" s="275"/>
      <c r="FGW55" s="275"/>
      <c r="FGX55" s="275"/>
      <c r="FGY55" s="275"/>
      <c r="FGZ55" s="48"/>
      <c r="FHA55" s="48"/>
      <c r="FHB55" s="48"/>
      <c r="FHC55" s="48"/>
      <c r="FHD55" s="274"/>
      <c r="FHE55" s="274"/>
      <c r="FHF55" s="275"/>
      <c r="FHG55" s="275"/>
      <c r="FHH55" s="275"/>
      <c r="FHI55" s="275"/>
      <c r="FHJ55" s="275"/>
      <c r="FHK55" s="275"/>
      <c r="FHL55" s="275"/>
      <c r="FHM55" s="48"/>
      <c r="FHN55" s="48"/>
      <c r="FHO55" s="48"/>
      <c r="FHP55" s="48"/>
      <c r="FHQ55" s="274"/>
      <c r="FHR55" s="274"/>
      <c r="FHS55" s="275"/>
      <c r="FHT55" s="275"/>
      <c r="FHU55" s="275"/>
      <c r="FHV55" s="275"/>
      <c r="FHW55" s="275"/>
      <c r="FHX55" s="275"/>
      <c r="FHY55" s="275"/>
      <c r="FHZ55" s="48"/>
      <c r="FIA55" s="48"/>
      <c r="FIB55" s="48"/>
      <c r="FIC55" s="48"/>
      <c r="FID55" s="274"/>
      <c r="FIE55" s="274"/>
      <c r="FIF55" s="275"/>
      <c r="FIG55" s="275"/>
      <c r="FIH55" s="275"/>
      <c r="FII55" s="275"/>
      <c r="FIJ55" s="275"/>
      <c r="FIK55" s="275"/>
      <c r="FIL55" s="275"/>
      <c r="FIM55" s="48"/>
      <c r="FIN55" s="48"/>
      <c r="FIO55" s="48"/>
      <c r="FIP55" s="48"/>
      <c r="FIQ55" s="274"/>
      <c r="FIR55" s="274"/>
      <c r="FIS55" s="275"/>
      <c r="FIT55" s="275"/>
      <c r="FIU55" s="275"/>
      <c r="FIV55" s="275"/>
      <c r="FIW55" s="275"/>
      <c r="FIX55" s="275"/>
      <c r="FIY55" s="275"/>
      <c r="FIZ55" s="48"/>
      <c r="FJA55" s="48"/>
      <c r="FJB55" s="48"/>
      <c r="FJC55" s="48"/>
      <c r="FJD55" s="274"/>
      <c r="FJE55" s="274"/>
      <c r="FJF55" s="275"/>
      <c r="FJG55" s="275"/>
      <c r="FJH55" s="275"/>
      <c r="FJI55" s="275"/>
      <c r="FJJ55" s="275"/>
      <c r="FJK55" s="275"/>
      <c r="FJL55" s="275"/>
      <c r="FJM55" s="48"/>
      <c r="FJN55" s="48"/>
      <c r="FJO55" s="48"/>
      <c r="FJP55" s="48"/>
      <c r="FJQ55" s="274"/>
      <c r="FJR55" s="274"/>
      <c r="FJS55" s="275"/>
      <c r="FJT55" s="275"/>
      <c r="FJU55" s="275"/>
      <c r="FJV55" s="275"/>
      <c r="FJW55" s="275"/>
      <c r="FJX55" s="275"/>
      <c r="FJY55" s="275"/>
      <c r="FJZ55" s="48"/>
      <c r="FKA55" s="48"/>
      <c r="FKB55" s="48"/>
      <c r="FKC55" s="48"/>
      <c r="FKD55" s="274"/>
      <c r="FKE55" s="274"/>
      <c r="FKF55" s="275"/>
      <c r="FKG55" s="275"/>
      <c r="FKH55" s="275"/>
      <c r="FKI55" s="275"/>
      <c r="FKJ55" s="275"/>
      <c r="FKK55" s="275"/>
      <c r="FKL55" s="275"/>
      <c r="FKM55" s="48"/>
      <c r="FKN55" s="48"/>
      <c r="FKO55" s="48"/>
      <c r="FKP55" s="48"/>
      <c r="FKQ55" s="274"/>
      <c r="FKR55" s="274"/>
      <c r="FKS55" s="275"/>
      <c r="FKT55" s="275"/>
      <c r="FKU55" s="275"/>
      <c r="FKV55" s="275"/>
      <c r="FKW55" s="275"/>
      <c r="FKX55" s="275"/>
      <c r="FKY55" s="275"/>
      <c r="FKZ55" s="48"/>
      <c r="FLA55" s="48"/>
      <c r="FLB55" s="48"/>
      <c r="FLC55" s="48"/>
      <c r="FLD55" s="274"/>
      <c r="FLE55" s="274"/>
      <c r="FLF55" s="275"/>
      <c r="FLG55" s="275"/>
      <c r="FLH55" s="275"/>
      <c r="FLI55" s="275"/>
      <c r="FLJ55" s="275"/>
      <c r="FLK55" s="275"/>
      <c r="FLL55" s="275"/>
      <c r="FLM55" s="48"/>
      <c r="FLN55" s="48"/>
      <c r="FLO55" s="48"/>
      <c r="FLP55" s="48"/>
      <c r="FLQ55" s="274"/>
      <c r="FLR55" s="274"/>
      <c r="FLS55" s="275"/>
      <c r="FLT55" s="275"/>
      <c r="FLU55" s="275"/>
      <c r="FLV55" s="275"/>
      <c r="FLW55" s="275"/>
      <c r="FLX55" s="275"/>
      <c r="FLY55" s="275"/>
      <c r="FLZ55" s="48"/>
      <c r="FMA55" s="48"/>
      <c r="FMB55" s="48"/>
      <c r="FMC55" s="48"/>
      <c r="FMD55" s="274"/>
      <c r="FME55" s="274"/>
      <c r="FMF55" s="275"/>
      <c r="FMG55" s="275"/>
      <c r="FMH55" s="275"/>
      <c r="FMI55" s="275"/>
      <c r="FMJ55" s="275"/>
      <c r="FMK55" s="275"/>
      <c r="FML55" s="275"/>
      <c r="FMM55" s="48"/>
      <c r="FMN55" s="48"/>
      <c r="FMO55" s="48"/>
      <c r="FMP55" s="48"/>
      <c r="FMQ55" s="274"/>
      <c r="FMR55" s="274"/>
      <c r="FMS55" s="275"/>
      <c r="FMT55" s="275"/>
      <c r="FMU55" s="275"/>
      <c r="FMV55" s="275"/>
      <c r="FMW55" s="275"/>
      <c r="FMX55" s="275"/>
      <c r="FMY55" s="275"/>
      <c r="FMZ55" s="48"/>
      <c r="FNA55" s="48"/>
      <c r="FNB55" s="48"/>
      <c r="FNC55" s="48"/>
      <c r="FND55" s="274"/>
      <c r="FNE55" s="274"/>
      <c r="FNF55" s="275"/>
      <c r="FNG55" s="275"/>
      <c r="FNH55" s="275"/>
      <c r="FNI55" s="275"/>
      <c r="FNJ55" s="275"/>
      <c r="FNK55" s="275"/>
      <c r="FNL55" s="275"/>
      <c r="FNM55" s="48"/>
      <c r="FNN55" s="48"/>
      <c r="FNO55" s="48"/>
      <c r="FNP55" s="48"/>
      <c r="FNQ55" s="274"/>
      <c r="FNR55" s="274"/>
      <c r="FNS55" s="275"/>
      <c r="FNT55" s="275"/>
      <c r="FNU55" s="275"/>
      <c r="FNV55" s="275"/>
      <c r="FNW55" s="275"/>
      <c r="FNX55" s="275"/>
      <c r="FNY55" s="275"/>
      <c r="FNZ55" s="48"/>
      <c r="FOA55" s="48"/>
      <c r="FOB55" s="48"/>
      <c r="FOC55" s="48"/>
      <c r="FOD55" s="274"/>
      <c r="FOE55" s="274"/>
      <c r="FOF55" s="275"/>
      <c r="FOG55" s="275"/>
      <c r="FOH55" s="275"/>
      <c r="FOI55" s="275"/>
      <c r="FOJ55" s="275"/>
      <c r="FOK55" s="275"/>
      <c r="FOL55" s="275"/>
      <c r="FOM55" s="48"/>
      <c r="FON55" s="48"/>
      <c r="FOO55" s="48"/>
      <c r="FOP55" s="48"/>
      <c r="FOQ55" s="274"/>
      <c r="FOR55" s="274"/>
      <c r="FOS55" s="275"/>
      <c r="FOT55" s="275"/>
      <c r="FOU55" s="275"/>
      <c r="FOV55" s="275"/>
      <c r="FOW55" s="275"/>
      <c r="FOX55" s="275"/>
      <c r="FOY55" s="275"/>
      <c r="FOZ55" s="48"/>
      <c r="FPA55" s="48"/>
      <c r="FPB55" s="48"/>
      <c r="FPC55" s="48"/>
      <c r="FPD55" s="274"/>
      <c r="FPE55" s="274"/>
      <c r="FPF55" s="275"/>
      <c r="FPG55" s="275"/>
      <c r="FPH55" s="275"/>
      <c r="FPI55" s="275"/>
      <c r="FPJ55" s="275"/>
      <c r="FPK55" s="275"/>
      <c r="FPL55" s="275"/>
      <c r="FPM55" s="48"/>
      <c r="FPN55" s="48"/>
      <c r="FPO55" s="48"/>
      <c r="FPP55" s="48"/>
      <c r="FPQ55" s="274"/>
      <c r="FPR55" s="274"/>
      <c r="FPS55" s="275"/>
      <c r="FPT55" s="275"/>
      <c r="FPU55" s="275"/>
      <c r="FPV55" s="275"/>
      <c r="FPW55" s="275"/>
      <c r="FPX55" s="275"/>
      <c r="FPY55" s="275"/>
      <c r="FPZ55" s="48"/>
      <c r="FQA55" s="48"/>
      <c r="FQB55" s="48"/>
      <c r="FQC55" s="48"/>
      <c r="FQD55" s="274"/>
      <c r="FQE55" s="274"/>
      <c r="FQF55" s="275"/>
      <c r="FQG55" s="275"/>
      <c r="FQH55" s="275"/>
      <c r="FQI55" s="275"/>
      <c r="FQJ55" s="275"/>
      <c r="FQK55" s="275"/>
      <c r="FQL55" s="275"/>
      <c r="FQM55" s="48"/>
      <c r="FQN55" s="48"/>
      <c r="FQO55" s="48"/>
      <c r="FQP55" s="48"/>
      <c r="FQQ55" s="274"/>
      <c r="FQR55" s="274"/>
      <c r="FQS55" s="275"/>
      <c r="FQT55" s="275"/>
      <c r="FQU55" s="275"/>
      <c r="FQV55" s="275"/>
      <c r="FQW55" s="275"/>
      <c r="FQX55" s="275"/>
      <c r="FQY55" s="275"/>
      <c r="FQZ55" s="48"/>
      <c r="FRA55" s="48"/>
      <c r="FRB55" s="48"/>
      <c r="FRC55" s="48"/>
      <c r="FRD55" s="274"/>
      <c r="FRE55" s="274"/>
      <c r="FRF55" s="275"/>
      <c r="FRG55" s="275"/>
      <c r="FRH55" s="275"/>
      <c r="FRI55" s="275"/>
      <c r="FRJ55" s="275"/>
      <c r="FRK55" s="275"/>
      <c r="FRL55" s="275"/>
      <c r="FRM55" s="48"/>
      <c r="FRN55" s="48"/>
      <c r="FRO55" s="48"/>
      <c r="FRP55" s="48"/>
      <c r="FRQ55" s="274"/>
      <c r="FRR55" s="274"/>
      <c r="FRS55" s="275"/>
      <c r="FRT55" s="275"/>
      <c r="FRU55" s="275"/>
      <c r="FRV55" s="275"/>
      <c r="FRW55" s="275"/>
      <c r="FRX55" s="275"/>
      <c r="FRY55" s="275"/>
      <c r="FRZ55" s="48"/>
      <c r="FSA55" s="48"/>
      <c r="FSB55" s="48"/>
      <c r="FSC55" s="48"/>
      <c r="FSD55" s="274"/>
      <c r="FSE55" s="274"/>
      <c r="FSF55" s="275"/>
      <c r="FSG55" s="275"/>
      <c r="FSH55" s="275"/>
      <c r="FSI55" s="275"/>
      <c r="FSJ55" s="275"/>
      <c r="FSK55" s="275"/>
      <c r="FSL55" s="275"/>
      <c r="FSM55" s="48"/>
      <c r="FSN55" s="48"/>
      <c r="FSO55" s="48"/>
      <c r="FSP55" s="48"/>
      <c r="FSQ55" s="274"/>
      <c r="FSR55" s="274"/>
      <c r="FSS55" s="275"/>
      <c r="FST55" s="275"/>
      <c r="FSU55" s="275"/>
      <c r="FSV55" s="275"/>
      <c r="FSW55" s="275"/>
      <c r="FSX55" s="275"/>
      <c r="FSY55" s="275"/>
      <c r="FSZ55" s="48"/>
      <c r="FTA55" s="48"/>
      <c r="FTB55" s="48"/>
      <c r="FTC55" s="48"/>
      <c r="FTD55" s="274"/>
      <c r="FTE55" s="274"/>
      <c r="FTF55" s="275"/>
      <c r="FTG55" s="275"/>
      <c r="FTH55" s="275"/>
      <c r="FTI55" s="275"/>
      <c r="FTJ55" s="275"/>
      <c r="FTK55" s="275"/>
      <c r="FTL55" s="275"/>
      <c r="FTM55" s="48"/>
      <c r="FTN55" s="48"/>
      <c r="FTO55" s="48"/>
      <c r="FTP55" s="48"/>
      <c r="FTQ55" s="274"/>
      <c r="FTR55" s="274"/>
      <c r="FTS55" s="275"/>
      <c r="FTT55" s="275"/>
      <c r="FTU55" s="275"/>
      <c r="FTV55" s="275"/>
      <c r="FTW55" s="275"/>
      <c r="FTX55" s="275"/>
      <c r="FTY55" s="275"/>
      <c r="FTZ55" s="48"/>
      <c r="FUA55" s="48"/>
      <c r="FUB55" s="48"/>
      <c r="FUC55" s="48"/>
      <c r="FUD55" s="274"/>
      <c r="FUE55" s="274"/>
      <c r="FUF55" s="275"/>
      <c r="FUG55" s="275"/>
      <c r="FUH55" s="275"/>
      <c r="FUI55" s="275"/>
      <c r="FUJ55" s="275"/>
      <c r="FUK55" s="275"/>
      <c r="FUL55" s="275"/>
      <c r="FUM55" s="48"/>
      <c r="FUN55" s="48"/>
      <c r="FUO55" s="48"/>
      <c r="FUP55" s="48"/>
      <c r="FUQ55" s="274"/>
      <c r="FUR55" s="274"/>
      <c r="FUS55" s="275"/>
      <c r="FUT55" s="275"/>
      <c r="FUU55" s="275"/>
      <c r="FUV55" s="275"/>
      <c r="FUW55" s="275"/>
      <c r="FUX55" s="275"/>
      <c r="FUY55" s="275"/>
      <c r="FUZ55" s="48"/>
      <c r="FVA55" s="48"/>
      <c r="FVB55" s="48"/>
      <c r="FVC55" s="48"/>
      <c r="FVD55" s="274"/>
      <c r="FVE55" s="274"/>
      <c r="FVF55" s="275"/>
      <c r="FVG55" s="275"/>
      <c r="FVH55" s="275"/>
      <c r="FVI55" s="275"/>
      <c r="FVJ55" s="275"/>
      <c r="FVK55" s="275"/>
      <c r="FVL55" s="275"/>
      <c r="FVM55" s="48"/>
      <c r="FVN55" s="48"/>
      <c r="FVO55" s="48"/>
      <c r="FVP55" s="48"/>
      <c r="FVQ55" s="274"/>
      <c r="FVR55" s="274"/>
      <c r="FVS55" s="275"/>
      <c r="FVT55" s="275"/>
      <c r="FVU55" s="275"/>
      <c r="FVV55" s="275"/>
      <c r="FVW55" s="275"/>
      <c r="FVX55" s="275"/>
      <c r="FVY55" s="275"/>
      <c r="FVZ55" s="48"/>
      <c r="FWA55" s="48"/>
      <c r="FWB55" s="48"/>
      <c r="FWC55" s="48"/>
      <c r="FWD55" s="274"/>
      <c r="FWE55" s="274"/>
      <c r="FWF55" s="275"/>
      <c r="FWG55" s="275"/>
      <c r="FWH55" s="275"/>
      <c r="FWI55" s="275"/>
      <c r="FWJ55" s="275"/>
      <c r="FWK55" s="275"/>
      <c r="FWL55" s="275"/>
      <c r="FWM55" s="48"/>
      <c r="FWN55" s="48"/>
      <c r="FWO55" s="48"/>
      <c r="FWP55" s="48"/>
      <c r="FWQ55" s="274"/>
      <c r="FWR55" s="274"/>
      <c r="FWS55" s="275"/>
      <c r="FWT55" s="275"/>
      <c r="FWU55" s="275"/>
      <c r="FWV55" s="275"/>
      <c r="FWW55" s="275"/>
      <c r="FWX55" s="275"/>
      <c r="FWY55" s="275"/>
      <c r="FWZ55" s="48"/>
      <c r="FXA55" s="48"/>
      <c r="FXB55" s="48"/>
      <c r="FXC55" s="48"/>
      <c r="FXD55" s="274"/>
      <c r="FXE55" s="274"/>
      <c r="FXF55" s="275"/>
      <c r="FXG55" s="275"/>
      <c r="FXH55" s="275"/>
      <c r="FXI55" s="275"/>
      <c r="FXJ55" s="275"/>
      <c r="FXK55" s="275"/>
      <c r="FXL55" s="275"/>
      <c r="FXM55" s="48"/>
      <c r="FXN55" s="48"/>
      <c r="FXO55" s="48"/>
      <c r="FXP55" s="48"/>
      <c r="FXQ55" s="274"/>
      <c r="FXR55" s="274"/>
      <c r="FXS55" s="275"/>
      <c r="FXT55" s="275"/>
      <c r="FXU55" s="275"/>
      <c r="FXV55" s="275"/>
      <c r="FXW55" s="275"/>
      <c r="FXX55" s="275"/>
      <c r="FXY55" s="275"/>
      <c r="FXZ55" s="48"/>
      <c r="FYA55" s="48"/>
      <c r="FYB55" s="48"/>
      <c r="FYC55" s="48"/>
      <c r="FYD55" s="274"/>
      <c r="FYE55" s="274"/>
      <c r="FYF55" s="275"/>
      <c r="FYG55" s="275"/>
      <c r="FYH55" s="275"/>
      <c r="FYI55" s="275"/>
      <c r="FYJ55" s="275"/>
      <c r="FYK55" s="275"/>
      <c r="FYL55" s="275"/>
      <c r="FYM55" s="48"/>
      <c r="FYN55" s="48"/>
      <c r="FYO55" s="48"/>
      <c r="FYP55" s="48"/>
      <c r="FYQ55" s="274"/>
      <c r="FYR55" s="274"/>
      <c r="FYS55" s="275"/>
      <c r="FYT55" s="275"/>
      <c r="FYU55" s="275"/>
      <c r="FYV55" s="275"/>
      <c r="FYW55" s="275"/>
      <c r="FYX55" s="275"/>
      <c r="FYY55" s="275"/>
      <c r="FYZ55" s="48"/>
      <c r="FZA55" s="48"/>
      <c r="FZB55" s="48"/>
      <c r="FZC55" s="48"/>
      <c r="FZD55" s="274"/>
      <c r="FZE55" s="274"/>
      <c r="FZF55" s="275"/>
      <c r="FZG55" s="275"/>
      <c r="FZH55" s="275"/>
      <c r="FZI55" s="275"/>
      <c r="FZJ55" s="275"/>
      <c r="FZK55" s="275"/>
      <c r="FZL55" s="275"/>
      <c r="FZM55" s="48"/>
      <c r="FZN55" s="48"/>
      <c r="FZO55" s="48"/>
      <c r="FZP55" s="48"/>
      <c r="FZQ55" s="274"/>
      <c r="FZR55" s="274"/>
      <c r="FZS55" s="275"/>
      <c r="FZT55" s="275"/>
      <c r="FZU55" s="275"/>
      <c r="FZV55" s="275"/>
      <c r="FZW55" s="275"/>
      <c r="FZX55" s="275"/>
      <c r="FZY55" s="275"/>
      <c r="FZZ55" s="48"/>
      <c r="GAA55" s="48"/>
      <c r="GAB55" s="48"/>
      <c r="GAC55" s="48"/>
      <c r="GAD55" s="274"/>
      <c r="GAE55" s="274"/>
      <c r="GAF55" s="275"/>
      <c r="GAG55" s="275"/>
      <c r="GAH55" s="275"/>
      <c r="GAI55" s="275"/>
      <c r="GAJ55" s="275"/>
      <c r="GAK55" s="275"/>
      <c r="GAL55" s="275"/>
      <c r="GAM55" s="48"/>
      <c r="GAN55" s="48"/>
      <c r="GAO55" s="48"/>
      <c r="GAP55" s="48"/>
      <c r="GAQ55" s="274"/>
      <c r="GAR55" s="274"/>
      <c r="GAS55" s="275"/>
      <c r="GAT55" s="275"/>
      <c r="GAU55" s="275"/>
      <c r="GAV55" s="275"/>
      <c r="GAW55" s="275"/>
      <c r="GAX55" s="275"/>
      <c r="GAY55" s="275"/>
      <c r="GAZ55" s="48"/>
      <c r="GBA55" s="48"/>
      <c r="GBB55" s="48"/>
      <c r="GBC55" s="48"/>
      <c r="GBD55" s="274"/>
      <c r="GBE55" s="274"/>
      <c r="GBF55" s="275"/>
      <c r="GBG55" s="275"/>
      <c r="GBH55" s="275"/>
      <c r="GBI55" s="275"/>
      <c r="GBJ55" s="275"/>
      <c r="GBK55" s="275"/>
      <c r="GBL55" s="275"/>
      <c r="GBM55" s="48"/>
      <c r="GBN55" s="48"/>
      <c r="GBO55" s="48"/>
      <c r="GBP55" s="48"/>
      <c r="GBQ55" s="274"/>
      <c r="GBR55" s="274"/>
      <c r="GBS55" s="275"/>
      <c r="GBT55" s="275"/>
      <c r="GBU55" s="275"/>
      <c r="GBV55" s="275"/>
      <c r="GBW55" s="275"/>
      <c r="GBX55" s="275"/>
      <c r="GBY55" s="275"/>
      <c r="GBZ55" s="48"/>
      <c r="GCA55" s="48"/>
      <c r="GCB55" s="48"/>
      <c r="GCC55" s="48"/>
      <c r="GCD55" s="274"/>
      <c r="GCE55" s="274"/>
      <c r="GCF55" s="275"/>
      <c r="GCG55" s="275"/>
      <c r="GCH55" s="275"/>
      <c r="GCI55" s="275"/>
      <c r="GCJ55" s="275"/>
      <c r="GCK55" s="275"/>
      <c r="GCL55" s="275"/>
      <c r="GCM55" s="48"/>
      <c r="GCN55" s="48"/>
      <c r="GCO55" s="48"/>
      <c r="GCP55" s="48"/>
      <c r="GCQ55" s="274"/>
      <c r="GCR55" s="274"/>
      <c r="GCS55" s="275"/>
      <c r="GCT55" s="275"/>
      <c r="GCU55" s="275"/>
      <c r="GCV55" s="275"/>
      <c r="GCW55" s="275"/>
      <c r="GCX55" s="275"/>
      <c r="GCY55" s="275"/>
      <c r="GCZ55" s="48"/>
      <c r="GDA55" s="48"/>
      <c r="GDB55" s="48"/>
      <c r="GDC55" s="48"/>
      <c r="GDD55" s="274"/>
      <c r="GDE55" s="274"/>
      <c r="GDF55" s="275"/>
      <c r="GDG55" s="275"/>
      <c r="GDH55" s="275"/>
      <c r="GDI55" s="275"/>
      <c r="GDJ55" s="275"/>
      <c r="GDK55" s="275"/>
      <c r="GDL55" s="275"/>
      <c r="GDM55" s="48"/>
      <c r="GDN55" s="48"/>
      <c r="GDO55" s="48"/>
      <c r="GDP55" s="48"/>
      <c r="GDQ55" s="274"/>
      <c r="GDR55" s="274"/>
      <c r="GDS55" s="275"/>
      <c r="GDT55" s="275"/>
      <c r="GDU55" s="275"/>
      <c r="GDV55" s="275"/>
      <c r="GDW55" s="275"/>
      <c r="GDX55" s="275"/>
      <c r="GDY55" s="275"/>
      <c r="GDZ55" s="48"/>
      <c r="GEA55" s="48"/>
      <c r="GEB55" s="48"/>
      <c r="GEC55" s="48"/>
      <c r="GED55" s="274"/>
      <c r="GEE55" s="274"/>
      <c r="GEF55" s="275"/>
      <c r="GEG55" s="275"/>
      <c r="GEH55" s="275"/>
      <c r="GEI55" s="275"/>
      <c r="GEJ55" s="275"/>
      <c r="GEK55" s="275"/>
      <c r="GEL55" s="275"/>
      <c r="GEM55" s="48"/>
      <c r="GEN55" s="48"/>
      <c r="GEO55" s="48"/>
      <c r="GEP55" s="48"/>
      <c r="GEQ55" s="274"/>
      <c r="GER55" s="274"/>
      <c r="GES55" s="275"/>
      <c r="GET55" s="275"/>
      <c r="GEU55" s="275"/>
      <c r="GEV55" s="275"/>
      <c r="GEW55" s="275"/>
      <c r="GEX55" s="275"/>
      <c r="GEY55" s="275"/>
      <c r="GEZ55" s="48"/>
      <c r="GFA55" s="48"/>
      <c r="GFB55" s="48"/>
      <c r="GFC55" s="48"/>
      <c r="GFD55" s="274"/>
      <c r="GFE55" s="274"/>
      <c r="GFF55" s="275"/>
      <c r="GFG55" s="275"/>
      <c r="GFH55" s="275"/>
      <c r="GFI55" s="275"/>
      <c r="GFJ55" s="275"/>
      <c r="GFK55" s="275"/>
      <c r="GFL55" s="275"/>
      <c r="GFM55" s="48"/>
      <c r="GFN55" s="48"/>
      <c r="GFO55" s="48"/>
      <c r="GFP55" s="48"/>
      <c r="GFQ55" s="274"/>
      <c r="GFR55" s="274"/>
      <c r="GFS55" s="275"/>
      <c r="GFT55" s="275"/>
      <c r="GFU55" s="275"/>
      <c r="GFV55" s="275"/>
      <c r="GFW55" s="275"/>
      <c r="GFX55" s="275"/>
      <c r="GFY55" s="275"/>
      <c r="GFZ55" s="48"/>
      <c r="GGA55" s="48"/>
      <c r="GGB55" s="48"/>
      <c r="GGC55" s="48"/>
      <c r="GGD55" s="274"/>
      <c r="GGE55" s="274"/>
      <c r="GGF55" s="275"/>
      <c r="GGG55" s="275"/>
      <c r="GGH55" s="275"/>
      <c r="GGI55" s="275"/>
      <c r="GGJ55" s="275"/>
      <c r="GGK55" s="275"/>
      <c r="GGL55" s="275"/>
      <c r="GGM55" s="48"/>
      <c r="GGN55" s="48"/>
      <c r="GGO55" s="48"/>
      <c r="GGP55" s="48"/>
      <c r="GGQ55" s="274"/>
      <c r="GGR55" s="274"/>
      <c r="GGS55" s="275"/>
      <c r="GGT55" s="275"/>
      <c r="GGU55" s="275"/>
      <c r="GGV55" s="275"/>
      <c r="GGW55" s="275"/>
      <c r="GGX55" s="275"/>
      <c r="GGY55" s="275"/>
      <c r="GGZ55" s="48"/>
      <c r="GHA55" s="48"/>
      <c r="GHB55" s="48"/>
      <c r="GHC55" s="48"/>
      <c r="GHD55" s="274"/>
      <c r="GHE55" s="274"/>
      <c r="GHF55" s="275"/>
      <c r="GHG55" s="275"/>
      <c r="GHH55" s="275"/>
      <c r="GHI55" s="275"/>
      <c r="GHJ55" s="275"/>
      <c r="GHK55" s="275"/>
      <c r="GHL55" s="275"/>
      <c r="GHM55" s="48"/>
      <c r="GHN55" s="48"/>
      <c r="GHO55" s="48"/>
      <c r="GHP55" s="48"/>
      <c r="GHQ55" s="274"/>
      <c r="GHR55" s="274"/>
      <c r="GHS55" s="275"/>
      <c r="GHT55" s="275"/>
      <c r="GHU55" s="275"/>
      <c r="GHV55" s="275"/>
      <c r="GHW55" s="275"/>
      <c r="GHX55" s="275"/>
      <c r="GHY55" s="275"/>
      <c r="GHZ55" s="48"/>
      <c r="GIA55" s="48"/>
      <c r="GIB55" s="48"/>
      <c r="GIC55" s="48"/>
      <c r="GID55" s="274"/>
      <c r="GIE55" s="274"/>
      <c r="GIF55" s="275"/>
      <c r="GIG55" s="275"/>
      <c r="GIH55" s="275"/>
      <c r="GII55" s="275"/>
      <c r="GIJ55" s="275"/>
      <c r="GIK55" s="275"/>
      <c r="GIL55" s="275"/>
      <c r="GIM55" s="48"/>
      <c r="GIN55" s="48"/>
      <c r="GIO55" s="48"/>
      <c r="GIP55" s="48"/>
      <c r="GIQ55" s="274"/>
      <c r="GIR55" s="274"/>
      <c r="GIS55" s="275"/>
      <c r="GIT55" s="275"/>
      <c r="GIU55" s="275"/>
      <c r="GIV55" s="275"/>
      <c r="GIW55" s="275"/>
      <c r="GIX55" s="275"/>
      <c r="GIY55" s="275"/>
      <c r="GIZ55" s="48"/>
      <c r="GJA55" s="48"/>
      <c r="GJB55" s="48"/>
      <c r="GJC55" s="48"/>
      <c r="GJD55" s="274"/>
      <c r="GJE55" s="274"/>
      <c r="GJF55" s="275"/>
      <c r="GJG55" s="275"/>
      <c r="GJH55" s="275"/>
      <c r="GJI55" s="275"/>
      <c r="GJJ55" s="275"/>
      <c r="GJK55" s="275"/>
      <c r="GJL55" s="275"/>
      <c r="GJM55" s="48"/>
      <c r="GJN55" s="48"/>
      <c r="GJO55" s="48"/>
      <c r="GJP55" s="48"/>
      <c r="GJQ55" s="274"/>
      <c r="GJR55" s="274"/>
      <c r="GJS55" s="275"/>
      <c r="GJT55" s="275"/>
      <c r="GJU55" s="275"/>
      <c r="GJV55" s="275"/>
      <c r="GJW55" s="275"/>
      <c r="GJX55" s="275"/>
      <c r="GJY55" s="275"/>
      <c r="GJZ55" s="48"/>
      <c r="GKA55" s="48"/>
      <c r="GKB55" s="48"/>
      <c r="GKC55" s="48"/>
      <c r="GKD55" s="274"/>
      <c r="GKE55" s="274"/>
      <c r="GKF55" s="275"/>
      <c r="GKG55" s="275"/>
      <c r="GKH55" s="275"/>
      <c r="GKI55" s="275"/>
      <c r="GKJ55" s="275"/>
      <c r="GKK55" s="275"/>
      <c r="GKL55" s="275"/>
      <c r="GKM55" s="48"/>
      <c r="GKN55" s="48"/>
      <c r="GKO55" s="48"/>
      <c r="GKP55" s="48"/>
      <c r="GKQ55" s="274"/>
      <c r="GKR55" s="274"/>
      <c r="GKS55" s="275"/>
      <c r="GKT55" s="275"/>
      <c r="GKU55" s="275"/>
      <c r="GKV55" s="275"/>
      <c r="GKW55" s="275"/>
      <c r="GKX55" s="275"/>
      <c r="GKY55" s="275"/>
      <c r="GKZ55" s="48"/>
      <c r="GLA55" s="48"/>
      <c r="GLB55" s="48"/>
      <c r="GLC55" s="48"/>
      <c r="GLD55" s="274"/>
      <c r="GLE55" s="274"/>
      <c r="GLF55" s="275"/>
      <c r="GLG55" s="275"/>
      <c r="GLH55" s="275"/>
      <c r="GLI55" s="275"/>
      <c r="GLJ55" s="275"/>
      <c r="GLK55" s="275"/>
      <c r="GLL55" s="275"/>
      <c r="GLM55" s="48"/>
      <c r="GLN55" s="48"/>
      <c r="GLO55" s="48"/>
      <c r="GLP55" s="48"/>
      <c r="GLQ55" s="274"/>
      <c r="GLR55" s="274"/>
      <c r="GLS55" s="275"/>
      <c r="GLT55" s="275"/>
      <c r="GLU55" s="275"/>
      <c r="GLV55" s="275"/>
      <c r="GLW55" s="275"/>
      <c r="GLX55" s="275"/>
      <c r="GLY55" s="275"/>
      <c r="GLZ55" s="48"/>
      <c r="GMA55" s="48"/>
      <c r="GMB55" s="48"/>
      <c r="GMC55" s="48"/>
      <c r="GMD55" s="274"/>
      <c r="GME55" s="274"/>
      <c r="GMF55" s="275"/>
      <c r="GMG55" s="275"/>
      <c r="GMH55" s="275"/>
      <c r="GMI55" s="275"/>
      <c r="GMJ55" s="275"/>
      <c r="GMK55" s="275"/>
      <c r="GML55" s="275"/>
      <c r="GMM55" s="48"/>
      <c r="GMN55" s="48"/>
      <c r="GMO55" s="48"/>
      <c r="GMP55" s="48"/>
      <c r="GMQ55" s="274"/>
      <c r="GMR55" s="274"/>
      <c r="GMS55" s="275"/>
      <c r="GMT55" s="275"/>
      <c r="GMU55" s="275"/>
      <c r="GMV55" s="275"/>
      <c r="GMW55" s="275"/>
      <c r="GMX55" s="275"/>
      <c r="GMY55" s="275"/>
      <c r="GMZ55" s="48"/>
      <c r="GNA55" s="48"/>
      <c r="GNB55" s="48"/>
      <c r="GNC55" s="48"/>
      <c r="GND55" s="274"/>
      <c r="GNE55" s="274"/>
      <c r="GNF55" s="275"/>
      <c r="GNG55" s="275"/>
      <c r="GNH55" s="275"/>
      <c r="GNI55" s="275"/>
      <c r="GNJ55" s="275"/>
      <c r="GNK55" s="275"/>
      <c r="GNL55" s="275"/>
      <c r="GNM55" s="48"/>
      <c r="GNN55" s="48"/>
      <c r="GNO55" s="48"/>
      <c r="GNP55" s="48"/>
      <c r="GNQ55" s="274"/>
      <c r="GNR55" s="274"/>
      <c r="GNS55" s="275"/>
      <c r="GNT55" s="275"/>
      <c r="GNU55" s="275"/>
      <c r="GNV55" s="275"/>
      <c r="GNW55" s="275"/>
      <c r="GNX55" s="275"/>
      <c r="GNY55" s="275"/>
      <c r="GNZ55" s="48"/>
      <c r="GOA55" s="48"/>
      <c r="GOB55" s="48"/>
      <c r="GOC55" s="48"/>
      <c r="GOD55" s="274"/>
      <c r="GOE55" s="274"/>
      <c r="GOF55" s="275"/>
      <c r="GOG55" s="275"/>
      <c r="GOH55" s="275"/>
      <c r="GOI55" s="275"/>
      <c r="GOJ55" s="275"/>
      <c r="GOK55" s="275"/>
      <c r="GOL55" s="275"/>
      <c r="GOM55" s="48"/>
      <c r="GON55" s="48"/>
      <c r="GOO55" s="48"/>
      <c r="GOP55" s="48"/>
      <c r="GOQ55" s="274"/>
      <c r="GOR55" s="274"/>
      <c r="GOS55" s="275"/>
      <c r="GOT55" s="275"/>
      <c r="GOU55" s="275"/>
      <c r="GOV55" s="275"/>
      <c r="GOW55" s="275"/>
      <c r="GOX55" s="275"/>
      <c r="GOY55" s="275"/>
      <c r="GOZ55" s="48"/>
      <c r="GPA55" s="48"/>
      <c r="GPB55" s="48"/>
      <c r="GPC55" s="48"/>
      <c r="GPD55" s="274"/>
      <c r="GPE55" s="274"/>
      <c r="GPF55" s="275"/>
      <c r="GPG55" s="275"/>
      <c r="GPH55" s="275"/>
      <c r="GPI55" s="275"/>
      <c r="GPJ55" s="275"/>
      <c r="GPK55" s="275"/>
      <c r="GPL55" s="275"/>
      <c r="GPM55" s="48"/>
      <c r="GPN55" s="48"/>
      <c r="GPO55" s="48"/>
      <c r="GPP55" s="48"/>
      <c r="GPQ55" s="274"/>
      <c r="GPR55" s="274"/>
      <c r="GPS55" s="275"/>
      <c r="GPT55" s="275"/>
      <c r="GPU55" s="275"/>
      <c r="GPV55" s="275"/>
      <c r="GPW55" s="275"/>
      <c r="GPX55" s="275"/>
      <c r="GPY55" s="275"/>
      <c r="GPZ55" s="48"/>
      <c r="GQA55" s="48"/>
      <c r="GQB55" s="48"/>
      <c r="GQC55" s="48"/>
      <c r="GQD55" s="274"/>
      <c r="GQE55" s="274"/>
      <c r="GQF55" s="275"/>
      <c r="GQG55" s="275"/>
      <c r="GQH55" s="275"/>
      <c r="GQI55" s="275"/>
      <c r="GQJ55" s="275"/>
      <c r="GQK55" s="275"/>
      <c r="GQL55" s="275"/>
      <c r="GQM55" s="48"/>
      <c r="GQN55" s="48"/>
      <c r="GQO55" s="48"/>
      <c r="GQP55" s="48"/>
      <c r="GQQ55" s="274"/>
      <c r="GQR55" s="274"/>
      <c r="GQS55" s="275"/>
      <c r="GQT55" s="275"/>
      <c r="GQU55" s="275"/>
      <c r="GQV55" s="275"/>
      <c r="GQW55" s="275"/>
      <c r="GQX55" s="275"/>
      <c r="GQY55" s="275"/>
      <c r="GQZ55" s="48"/>
      <c r="GRA55" s="48"/>
      <c r="GRB55" s="48"/>
      <c r="GRC55" s="48"/>
      <c r="GRD55" s="274"/>
      <c r="GRE55" s="274"/>
      <c r="GRF55" s="275"/>
      <c r="GRG55" s="275"/>
      <c r="GRH55" s="275"/>
      <c r="GRI55" s="275"/>
      <c r="GRJ55" s="275"/>
      <c r="GRK55" s="275"/>
      <c r="GRL55" s="275"/>
      <c r="GRM55" s="48"/>
      <c r="GRN55" s="48"/>
      <c r="GRO55" s="48"/>
      <c r="GRP55" s="48"/>
      <c r="GRQ55" s="274"/>
      <c r="GRR55" s="274"/>
      <c r="GRS55" s="275"/>
      <c r="GRT55" s="275"/>
      <c r="GRU55" s="275"/>
      <c r="GRV55" s="275"/>
      <c r="GRW55" s="275"/>
      <c r="GRX55" s="275"/>
      <c r="GRY55" s="275"/>
      <c r="GRZ55" s="48"/>
      <c r="GSA55" s="48"/>
      <c r="GSB55" s="48"/>
      <c r="GSC55" s="48"/>
      <c r="GSD55" s="274"/>
      <c r="GSE55" s="274"/>
      <c r="GSF55" s="275"/>
      <c r="GSG55" s="275"/>
      <c r="GSH55" s="275"/>
      <c r="GSI55" s="275"/>
      <c r="GSJ55" s="275"/>
      <c r="GSK55" s="275"/>
      <c r="GSL55" s="275"/>
      <c r="GSM55" s="48"/>
      <c r="GSN55" s="48"/>
      <c r="GSO55" s="48"/>
      <c r="GSP55" s="48"/>
      <c r="GSQ55" s="274"/>
      <c r="GSR55" s="274"/>
      <c r="GSS55" s="275"/>
      <c r="GST55" s="275"/>
      <c r="GSU55" s="275"/>
      <c r="GSV55" s="275"/>
      <c r="GSW55" s="275"/>
      <c r="GSX55" s="275"/>
      <c r="GSY55" s="275"/>
      <c r="GSZ55" s="48"/>
      <c r="GTA55" s="48"/>
      <c r="GTB55" s="48"/>
      <c r="GTC55" s="48"/>
      <c r="GTD55" s="274"/>
      <c r="GTE55" s="274"/>
      <c r="GTF55" s="275"/>
      <c r="GTG55" s="275"/>
      <c r="GTH55" s="275"/>
      <c r="GTI55" s="275"/>
      <c r="GTJ55" s="275"/>
      <c r="GTK55" s="275"/>
      <c r="GTL55" s="275"/>
      <c r="GTM55" s="48"/>
      <c r="GTN55" s="48"/>
      <c r="GTO55" s="48"/>
      <c r="GTP55" s="48"/>
      <c r="GTQ55" s="274"/>
      <c r="GTR55" s="274"/>
      <c r="GTS55" s="275"/>
      <c r="GTT55" s="275"/>
      <c r="GTU55" s="275"/>
      <c r="GTV55" s="275"/>
      <c r="GTW55" s="275"/>
      <c r="GTX55" s="275"/>
      <c r="GTY55" s="275"/>
      <c r="GTZ55" s="48"/>
      <c r="GUA55" s="48"/>
      <c r="GUB55" s="48"/>
      <c r="GUC55" s="48"/>
      <c r="GUD55" s="274"/>
      <c r="GUE55" s="274"/>
      <c r="GUF55" s="275"/>
      <c r="GUG55" s="275"/>
      <c r="GUH55" s="275"/>
      <c r="GUI55" s="275"/>
      <c r="GUJ55" s="275"/>
      <c r="GUK55" s="275"/>
      <c r="GUL55" s="275"/>
      <c r="GUM55" s="48"/>
      <c r="GUN55" s="48"/>
      <c r="GUO55" s="48"/>
      <c r="GUP55" s="48"/>
      <c r="GUQ55" s="274"/>
      <c r="GUR55" s="274"/>
      <c r="GUS55" s="275"/>
      <c r="GUT55" s="275"/>
      <c r="GUU55" s="275"/>
      <c r="GUV55" s="275"/>
      <c r="GUW55" s="275"/>
      <c r="GUX55" s="275"/>
      <c r="GUY55" s="275"/>
      <c r="GUZ55" s="48"/>
      <c r="GVA55" s="48"/>
      <c r="GVB55" s="48"/>
      <c r="GVC55" s="48"/>
      <c r="GVD55" s="274"/>
      <c r="GVE55" s="274"/>
      <c r="GVF55" s="275"/>
      <c r="GVG55" s="275"/>
      <c r="GVH55" s="275"/>
      <c r="GVI55" s="275"/>
      <c r="GVJ55" s="275"/>
      <c r="GVK55" s="275"/>
      <c r="GVL55" s="275"/>
      <c r="GVM55" s="48"/>
      <c r="GVN55" s="48"/>
      <c r="GVO55" s="48"/>
      <c r="GVP55" s="48"/>
      <c r="GVQ55" s="274"/>
      <c r="GVR55" s="274"/>
      <c r="GVS55" s="275"/>
      <c r="GVT55" s="275"/>
      <c r="GVU55" s="275"/>
      <c r="GVV55" s="275"/>
      <c r="GVW55" s="275"/>
      <c r="GVX55" s="275"/>
      <c r="GVY55" s="275"/>
      <c r="GVZ55" s="48"/>
      <c r="GWA55" s="48"/>
      <c r="GWB55" s="48"/>
      <c r="GWC55" s="48"/>
      <c r="GWD55" s="274"/>
      <c r="GWE55" s="274"/>
      <c r="GWF55" s="275"/>
      <c r="GWG55" s="275"/>
      <c r="GWH55" s="275"/>
      <c r="GWI55" s="275"/>
      <c r="GWJ55" s="275"/>
      <c r="GWK55" s="275"/>
      <c r="GWL55" s="275"/>
      <c r="GWM55" s="48"/>
      <c r="GWN55" s="48"/>
      <c r="GWO55" s="48"/>
      <c r="GWP55" s="48"/>
      <c r="GWQ55" s="274"/>
      <c r="GWR55" s="274"/>
      <c r="GWS55" s="275"/>
      <c r="GWT55" s="275"/>
      <c r="GWU55" s="275"/>
      <c r="GWV55" s="275"/>
      <c r="GWW55" s="275"/>
      <c r="GWX55" s="275"/>
      <c r="GWY55" s="275"/>
      <c r="GWZ55" s="48"/>
      <c r="GXA55" s="48"/>
      <c r="GXB55" s="48"/>
      <c r="GXC55" s="48"/>
      <c r="GXD55" s="274"/>
      <c r="GXE55" s="274"/>
      <c r="GXF55" s="275"/>
      <c r="GXG55" s="275"/>
      <c r="GXH55" s="275"/>
      <c r="GXI55" s="275"/>
      <c r="GXJ55" s="275"/>
      <c r="GXK55" s="275"/>
      <c r="GXL55" s="275"/>
      <c r="GXM55" s="48"/>
      <c r="GXN55" s="48"/>
      <c r="GXO55" s="48"/>
      <c r="GXP55" s="48"/>
      <c r="GXQ55" s="274"/>
      <c r="GXR55" s="274"/>
      <c r="GXS55" s="275"/>
      <c r="GXT55" s="275"/>
      <c r="GXU55" s="275"/>
      <c r="GXV55" s="275"/>
      <c r="GXW55" s="275"/>
      <c r="GXX55" s="275"/>
      <c r="GXY55" s="275"/>
      <c r="GXZ55" s="48"/>
      <c r="GYA55" s="48"/>
      <c r="GYB55" s="48"/>
      <c r="GYC55" s="48"/>
      <c r="GYD55" s="274"/>
      <c r="GYE55" s="274"/>
      <c r="GYF55" s="275"/>
      <c r="GYG55" s="275"/>
      <c r="GYH55" s="275"/>
      <c r="GYI55" s="275"/>
      <c r="GYJ55" s="275"/>
      <c r="GYK55" s="275"/>
      <c r="GYL55" s="275"/>
      <c r="GYM55" s="48"/>
      <c r="GYN55" s="48"/>
      <c r="GYO55" s="48"/>
      <c r="GYP55" s="48"/>
      <c r="GYQ55" s="274"/>
      <c r="GYR55" s="274"/>
      <c r="GYS55" s="275"/>
      <c r="GYT55" s="275"/>
      <c r="GYU55" s="275"/>
      <c r="GYV55" s="275"/>
      <c r="GYW55" s="275"/>
      <c r="GYX55" s="275"/>
      <c r="GYY55" s="275"/>
      <c r="GYZ55" s="48"/>
      <c r="GZA55" s="48"/>
      <c r="GZB55" s="48"/>
      <c r="GZC55" s="48"/>
      <c r="GZD55" s="274"/>
      <c r="GZE55" s="274"/>
      <c r="GZF55" s="275"/>
      <c r="GZG55" s="275"/>
      <c r="GZH55" s="275"/>
      <c r="GZI55" s="275"/>
      <c r="GZJ55" s="275"/>
      <c r="GZK55" s="275"/>
      <c r="GZL55" s="275"/>
      <c r="GZM55" s="48"/>
      <c r="GZN55" s="48"/>
      <c r="GZO55" s="48"/>
      <c r="GZP55" s="48"/>
      <c r="GZQ55" s="274"/>
      <c r="GZR55" s="274"/>
      <c r="GZS55" s="275"/>
      <c r="GZT55" s="275"/>
      <c r="GZU55" s="275"/>
      <c r="GZV55" s="275"/>
      <c r="GZW55" s="275"/>
      <c r="GZX55" s="275"/>
      <c r="GZY55" s="275"/>
      <c r="GZZ55" s="48"/>
      <c r="HAA55" s="48"/>
      <c r="HAB55" s="48"/>
      <c r="HAC55" s="48"/>
      <c r="HAD55" s="274"/>
      <c r="HAE55" s="274"/>
      <c r="HAF55" s="275"/>
      <c r="HAG55" s="275"/>
      <c r="HAH55" s="275"/>
      <c r="HAI55" s="275"/>
      <c r="HAJ55" s="275"/>
      <c r="HAK55" s="275"/>
      <c r="HAL55" s="275"/>
      <c r="HAM55" s="48"/>
      <c r="HAN55" s="48"/>
      <c r="HAO55" s="48"/>
      <c r="HAP55" s="48"/>
      <c r="HAQ55" s="274"/>
      <c r="HAR55" s="274"/>
      <c r="HAS55" s="275"/>
      <c r="HAT55" s="275"/>
      <c r="HAU55" s="275"/>
      <c r="HAV55" s="275"/>
      <c r="HAW55" s="275"/>
      <c r="HAX55" s="275"/>
      <c r="HAY55" s="275"/>
      <c r="HAZ55" s="48"/>
      <c r="HBA55" s="48"/>
      <c r="HBB55" s="48"/>
      <c r="HBC55" s="48"/>
      <c r="HBD55" s="274"/>
      <c r="HBE55" s="274"/>
      <c r="HBF55" s="275"/>
      <c r="HBG55" s="275"/>
      <c r="HBH55" s="275"/>
      <c r="HBI55" s="275"/>
      <c r="HBJ55" s="275"/>
      <c r="HBK55" s="275"/>
      <c r="HBL55" s="275"/>
      <c r="HBM55" s="48"/>
      <c r="HBN55" s="48"/>
      <c r="HBO55" s="48"/>
      <c r="HBP55" s="48"/>
      <c r="HBQ55" s="274"/>
      <c r="HBR55" s="274"/>
      <c r="HBS55" s="275"/>
      <c r="HBT55" s="275"/>
      <c r="HBU55" s="275"/>
      <c r="HBV55" s="275"/>
      <c r="HBW55" s="275"/>
      <c r="HBX55" s="275"/>
      <c r="HBY55" s="275"/>
      <c r="HBZ55" s="48"/>
      <c r="HCA55" s="48"/>
      <c r="HCB55" s="48"/>
      <c r="HCC55" s="48"/>
      <c r="HCD55" s="274"/>
      <c r="HCE55" s="274"/>
      <c r="HCF55" s="275"/>
      <c r="HCG55" s="275"/>
      <c r="HCH55" s="275"/>
      <c r="HCI55" s="275"/>
      <c r="HCJ55" s="275"/>
      <c r="HCK55" s="275"/>
      <c r="HCL55" s="275"/>
      <c r="HCM55" s="48"/>
      <c r="HCN55" s="48"/>
      <c r="HCO55" s="48"/>
      <c r="HCP55" s="48"/>
      <c r="HCQ55" s="274"/>
      <c r="HCR55" s="274"/>
      <c r="HCS55" s="275"/>
      <c r="HCT55" s="275"/>
      <c r="HCU55" s="275"/>
      <c r="HCV55" s="275"/>
      <c r="HCW55" s="275"/>
      <c r="HCX55" s="275"/>
      <c r="HCY55" s="275"/>
      <c r="HCZ55" s="48"/>
      <c r="HDA55" s="48"/>
      <c r="HDB55" s="48"/>
      <c r="HDC55" s="48"/>
      <c r="HDD55" s="274"/>
      <c r="HDE55" s="274"/>
      <c r="HDF55" s="275"/>
      <c r="HDG55" s="275"/>
      <c r="HDH55" s="275"/>
      <c r="HDI55" s="275"/>
      <c r="HDJ55" s="275"/>
      <c r="HDK55" s="275"/>
      <c r="HDL55" s="275"/>
      <c r="HDM55" s="48"/>
      <c r="HDN55" s="48"/>
      <c r="HDO55" s="48"/>
      <c r="HDP55" s="48"/>
      <c r="HDQ55" s="274"/>
      <c r="HDR55" s="274"/>
      <c r="HDS55" s="275"/>
      <c r="HDT55" s="275"/>
      <c r="HDU55" s="275"/>
      <c r="HDV55" s="275"/>
      <c r="HDW55" s="275"/>
      <c r="HDX55" s="275"/>
      <c r="HDY55" s="275"/>
      <c r="HDZ55" s="48"/>
      <c r="HEA55" s="48"/>
      <c r="HEB55" s="48"/>
      <c r="HEC55" s="48"/>
      <c r="HED55" s="274"/>
      <c r="HEE55" s="274"/>
      <c r="HEF55" s="275"/>
      <c r="HEG55" s="275"/>
      <c r="HEH55" s="275"/>
      <c r="HEI55" s="275"/>
      <c r="HEJ55" s="275"/>
      <c r="HEK55" s="275"/>
      <c r="HEL55" s="275"/>
      <c r="HEM55" s="48"/>
      <c r="HEN55" s="48"/>
      <c r="HEO55" s="48"/>
      <c r="HEP55" s="48"/>
      <c r="HEQ55" s="274"/>
      <c r="HER55" s="274"/>
      <c r="HES55" s="275"/>
      <c r="HET55" s="275"/>
      <c r="HEU55" s="275"/>
      <c r="HEV55" s="275"/>
      <c r="HEW55" s="275"/>
      <c r="HEX55" s="275"/>
      <c r="HEY55" s="275"/>
      <c r="HEZ55" s="48"/>
      <c r="HFA55" s="48"/>
      <c r="HFB55" s="48"/>
      <c r="HFC55" s="48"/>
      <c r="HFD55" s="274"/>
      <c r="HFE55" s="274"/>
      <c r="HFF55" s="275"/>
      <c r="HFG55" s="275"/>
      <c r="HFH55" s="275"/>
      <c r="HFI55" s="275"/>
      <c r="HFJ55" s="275"/>
      <c r="HFK55" s="275"/>
      <c r="HFL55" s="275"/>
      <c r="HFM55" s="48"/>
      <c r="HFN55" s="48"/>
      <c r="HFO55" s="48"/>
      <c r="HFP55" s="48"/>
      <c r="HFQ55" s="274"/>
      <c r="HFR55" s="274"/>
      <c r="HFS55" s="275"/>
      <c r="HFT55" s="275"/>
      <c r="HFU55" s="275"/>
      <c r="HFV55" s="275"/>
      <c r="HFW55" s="275"/>
      <c r="HFX55" s="275"/>
      <c r="HFY55" s="275"/>
      <c r="HFZ55" s="48"/>
      <c r="HGA55" s="48"/>
      <c r="HGB55" s="48"/>
      <c r="HGC55" s="48"/>
      <c r="HGD55" s="274"/>
      <c r="HGE55" s="274"/>
      <c r="HGF55" s="275"/>
      <c r="HGG55" s="275"/>
      <c r="HGH55" s="275"/>
      <c r="HGI55" s="275"/>
      <c r="HGJ55" s="275"/>
      <c r="HGK55" s="275"/>
      <c r="HGL55" s="275"/>
      <c r="HGM55" s="48"/>
      <c r="HGN55" s="48"/>
      <c r="HGO55" s="48"/>
      <c r="HGP55" s="48"/>
      <c r="HGQ55" s="274"/>
      <c r="HGR55" s="274"/>
      <c r="HGS55" s="275"/>
      <c r="HGT55" s="275"/>
      <c r="HGU55" s="275"/>
      <c r="HGV55" s="275"/>
      <c r="HGW55" s="275"/>
      <c r="HGX55" s="275"/>
      <c r="HGY55" s="275"/>
      <c r="HGZ55" s="48"/>
      <c r="HHA55" s="48"/>
      <c r="HHB55" s="48"/>
      <c r="HHC55" s="48"/>
      <c r="HHD55" s="274"/>
      <c r="HHE55" s="274"/>
      <c r="HHF55" s="275"/>
      <c r="HHG55" s="275"/>
      <c r="HHH55" s="275"/>
      <c r="HHI55" s="275"/>
      <c r="HHJ55" s="275"/>
      <c r="HHK55" s="275"/>
      <c r="HHL55" s="275"/>
      <c r="HHM55" s="48"/>
      <c r="HHN55" s="48"/>
      <c r="HHO55" s="48"/>
      <c r="HHP55" s="48"/>
      <c r="HHQ55" s="274"/>
      <c r="HHR55" s="274"/>
      <c r="HHS55" s="275"/>
      <c r="HHT55" s="275"/>
      <c r="HHU55" s="275"/>
      <c r="HHV55" s="275"/>
      <c r="HHW55" s="275"/>
      <c r="HHX55" s="275"/>
      <c r="HHY55" s="275"/>
      <c r="HHZ55" s="48"/>
      <c r="HIA55" s="48"/>
      <c r="HIB55" s="48"/>
      <c r="HIC55" s="48"/>
      <c r="HID55" s="274"/>
      <c r="HIE55" s="274"/>
      <c r="HIF55" s="275"/>
      <c r="HIG55" s="275"/>
      <c r="HIH55" s="275"/>
      <c r="HII55" s="275"/>
      <c r="HIJ55" s="275"/>
      <c r="HIK55" s="275"/>
      <c r="HIL55" s="275"/>
      <c r="HIM55" s="48"/>
      <c r="HIN55" s="48"/>
      <c r="HIO55" s="48"/>
      <c r="HIP55" s="48"/>
      <c r="HIQ55" s="274"/>
      <c r="HIR55" s="274"/>
      <c r="HIS55" s="275"/>
      <c r="HIT55" s="275"/>
      <c r="HIU55" s="275"/>
      <c r="HIV55" s="275"/>
      <c r="HIW55" s="275"/>
      <c r="HIX55" s="275"/>
      <c r="HIY55" s="275"/>
      <c r="HIZ55" s="48"/>
      <c r="HJA55" s="48"/>
      <c r="HJB55" s="48"/>
      <c r="HJC55" s="48"/>
      <c r="HJD55" s="274"/>
      <c r="HJE55" s="274"/>
      <c r="HJF55" s="275"/>
      <c r="HJG55" s="275"/>
      <c r="HJH55" s="275"/>
      <c r="HJI55" s="275"/>
      <c r="HJJ55" s="275"/>
      <c r="HJK55" s="275"/>
      <c r="HJL55" s="275"/>
      <c r="HJM55" s="48"/>
      <c r="HJN55" s="48"/>
      <c r="HJO55" s="48"/>
      <c r="HJP55" s="48"/>
      <c r="HJQ55" s="274"/>
      <c r="HJR55" s="274"/>
      <c r="HJS55" s="275"/>
      <c r="HJT55" s="275"/>
      <c r="HJU55" s="275"/>
      <c r="HJV55" s="275"/>
      <c r="HJW55" s="275"/>
      <c r="HJX55" s="275"/>
      <c r="HJY55" s="275"/>
      <c r="HJZ55" s="48"/>
      <c r="HKA55" s="48"/>
      <c r="HKB55" s="48"/>
      <c r="HKC55" s="48"/>
      <c r="HKD55" s="274"/>
      <c r="HKE55" s="274"/>
      <c r="HKF55" s="275"/>
      <c r="HKG55" s="275"/>
      <c r="HKH55" s="275"/>
      <c r="HKI55" s="275"/>
      <c r="HKJ55" s="275"/>
      <c r="HKK55" s="275"/>
      <c r="HKL55" s="275"/>
      <c r="HKM55" s="48"/>
      <c r="HKN55" s="48"/>
      <c r="HKO55" s="48"/>
      <c r="HKP55" s="48"/>
      <c r="HKQ55" s="274"/>
      <c r="HKR55" s="274"/>
      <c r="HKS55" s="275"/>
      <c r="HKT55" s="275"/>
      <c r="HKU55" s="275"/>
      <c r="HKV55" s="275"/>
      <c r="HKW55" s="275"/>
      <c r="HKX55" s="275"/>
      <c r="HKY55" s="275"/>
      <c r="HKZ55" s="48"/>
      <c r="HLA55" s="48"/>
      <c r="HLB55" s="48"/>
      <c r="HLC55" s="48"/>
      <c r="HLD55" s="274"/>
      <c r="HLE55" s="274"/>
      <c r="HLF55" s="275"/>
      <c r="HLG55" s="275"/>
      <c r="HLH55" s="275"/>
      <c r="HLI55" s="275"/>
      <c r="HLJ55" s="275"/>
      <c r="HLK55" s="275"/>
      <c r="HLL55" s="275"/>
      <c r="HLM55" s="48"/>
      <c r="HLN55" s="48"/>
      <c r="HLO55" s="48"/>
      <c r="HLP55" s="48"/>
      <c r="HLQ55" s="274"/>
      <c r="HLR55" s="274"/>
      <c r="HLS55" s="275"/>
      <c r="HLT55" s="275"/>
      <c r="HLU55" s="275"/>
      <c r="HLV55" s="275"/>
      <c r="HLW55" s="275"/>
      <c r="HLX55" s="275"/>
      <c r="HLY55" s="275"/>
      <c r="HLZ55" s="48"/>
      <c r="HMA55" s="48"/>
      <c r="HMB55" s="48"/>
      <c r="HMC55" s="48"/>
      <c r="HMD55" s="274"/>
      <c r="HME55" s="274"/>
      <c r="HMF55" s="275"/>
      <c r="HMG55" s="275"/>
      <c r="HMH55" s="275"/>
      <c r="HMI55" s="275"/>
      <c r="HMJ55" s="275"/>
      <c r="HMK55" s="275"/>
      <c r="HML55" s="275"/>
      <c r="HMM55" s="48"/>
      <c r="HMN55" s="48"/>
      <c r="HMO55" s="48"/>
      <c r="HMP55" s="48"/>
      <c r="HMQ55" s="274"/>
      <c r="HMR55" s="274"/>
      <c r="HMS55" s="275"/>
      <c r="HMT55" s="275"/>
      <c r="HMU55" s="275"/>
      <c r="HMV55" s="275"/>
      <c r="HMW55" s="275"/>
      <c r="HMX55" s="275"/>
      <c r="HMY55" s="275"/>
      <c r="HMZ55" s="48"/>
      <c r="HNA55" s="48"/>
      <c r="HNB55" s="48"/>
      <c r="HNC55" s="48"/>
      <c r="HND55" s="274"/>
      <c r="HNE55" s="274"/>
      <c r="HNF55" s="275"/>
      <c r="HNG55" s="275"/>
      <c r="HNH55" s="275"/>
      <c r="HNI55" s="275"/>
      <c r="HNJ55" s="275"/>
      <c r="HNK55" s="275"/>
      <c r="HNL55" s="275"/>
      <c r="HNM55" s="48"/>
      <c r="HNN55" s="48"/>
      <c r="HNO55" s="48"/>
      <c r="HNP55" s="48"/>
      <c r="HNQ55" s="274"/>
      <c r="HNR55" s="274"/>
      <c r="HNS55" s="275"/>
      <c r="HNT55" s="275"/>
      <c r="HNU55" s="275"/>
      <c r="HNV55" s="275"/>
      <c r="HNW55" s="275"/>
      <c r="HNX55" s="275"/>
      <c r="HNY55" s="275"/>
      <c r="HNZ55" s="48"/>
      <c r="HOA55" s="48"/>
      <c r="HOB55" s="48"/>
      <c r="HOC55" s="48"/>
      <c r="HOD55" s="274"/>
      <c r="HOE55" s="274"/>
      <c r="HOF55" s="275"/>
      <c r="HOG55" s="275"/>
      <c r="HOH55" s="275"/>
      <c r="HOI55" s="275"/>
      <c r="HOJ55" s="275"/>
      <c r="HOK55" s="275"/>
      <c r="HOL55" s="275"/>
      <c r="HOM55" s="48"/>
      <c r="HON55" s="48"/>
      <c r="HOO55" s="48"/>
      <c r="HOP55" s="48"/>
      <c r="HOQ55" s="274"/>
      <c r="HOR55" s="274"/>
      <c r="HOS55" s="275"/>
      <c r="HOT55" s="275"/>
      <c r="HOU55" s="275"/>
      <c r="HOV55" s="275"/>
      <c r="HOW55" s="275"/>
      <c r="HOX55" s="275"/>
      <c r="HOY55" s="275"/>
      <c r="HOZ55" s="48"/>
      <c r="HPA55" s="48"/>
      <c r="HPB55" s="48"/>
      <c r="HPC55" s="48"/>
      <c r="HPD55" s="274"/>
      <c r="HPE55" s="274"/>
      <c r="HPF55" s="275"/>
      <c r="HPG55" s="275"/>
      <c r="HPH55" s="275"/>
      <c r="HPI55" s="275"/>
      <c r="HPJ55" s="275"/>
      <c r="HPK55" s="275"/>
      <c r="HPL55" s="275"/>
      <c r="HPM55" s="48"/>
      <c r="HPN55" s="48"/>
      <c r="HPO55" s="48"/>
      <c r="HPP55" s="48"/>
      <c r="HPQ55" s="274"/>
      <c r="HPR55" s="274"/>
      <c r="HPS55" s="275"/>
      <c r="HPT55" s="275"/>
      <c r="HPU55" s="275"/>
      <c r="HPV55" s="275"/>
      <c r="HPW55" s="275"/>
      <c r="HPX55" s="275"/>
      <c r="HPY55" s="275"/>
      <c r="HPZ55" s="48"/>
      <c r="HQA55" s="48"/>
      <c r="HQB55" s="48"/>
      <c r="HQC55" s="48"/>
      <c r="HQD55" s="274"/>
      <c r="HQE55" s="274"/>
      <c r="HQF55" s="275"/>
      <c r="HQG55" s="275"/>
      <c r="HQH55" s="275"/>
      <c r="HQI55" s="275"/>
      <c r="HQJ55" s="275"/>
      <c r="HQK55" s="275"/>
      <c r="HQL55" s="275"/>
      <c r="HQM55" s="48"/>
      <c r="HQN55" s="48"/>
      <c r="HQO55" s="48"/>
      <c r="HQP55" s="48"/>
      <c r="HQQ55" s="274"/>
      <c r="HQR55" s="274"/>
      <c r="HQS55" s="275"/>
      <c r="HQT55" s="275"/>
      <c r="HQU55" s="275"/>
      <c r="HQV55" s="275"/>
      <c r="HQW55" s="275"/>
      <c r="HQX55" s="275"/>
      <c r="HQY55" s="275"/>
      <c r="HQZ55" s="48"/>
      <c r="HRA55" s="48"/>
      <c r="HRB55" s="48"/>
      <c r="HRC55" s="48"/>
      <c r="HRD55" s="274"/>
      <c r="HRE55" s="274"/>
      <c r="HRF55" s="275"/>
      <c r="HRG55" s="275"/>
      <c r="HRH55" s="275"/>
      <c r="HRI55" s="275"/>
      <c r="HRJ55" s="275"/>
      <c r="HRK55" s="275"/>
      <c r="HRL55" s="275"/>
      <c r="HRM55" s="48"/>
      <c r="HRN55" s="48"/>
      <c r="HRO55" s="48"/>
      <c r="HRP55" s="48"/>
      <c r="HRQ55" s="274"/>
      <c r="HRR55" s="274"/>
      <c r="HRS55" s="275"/>
      <c r="HRT55" s="275"/>
      <c r="HRU55" s="275"/>
      <c r="HRV55" s="275"/>
      <c r="HRW55" s="275"/>
      <c r="HRX55" s="275"/>
      <c r="HRY55" s="275"/>
      <c r="HRZ55" s="48"/>
      <c r="HSA55" s="48"/>
      <c r="HSB55" s="48"/>
      <c r="HSC55" s="48"/>
      <c r="HSD55" s="274"/>
      <c r="HSE55" s="274"/>
      <c r="HSF55" s="275"/>
      <c r="HSG55" s="275"/>
      <c r="HSH55" s="275"/>
      <c r="HSI55" s="275"/>
      <c r="HSJ55" s="275"/>
      <c r="HSK55" s="275"/>
      <c r="HSL55" s="275"/>
      <c r="HSM55" s="48"/>
      <c r="HSN55" s="48"/>
      <c r="HSO55" s="48"/>
      <c r="HSP55" s="48"/>
      <c r="HSQ55" s="274"/>
      <c r="HSR55" s="274"/>
      <c r="HSS55" s="275"/>
      <c r="HST55" s="275"/>
      <c r="HSU55" s="275"/>
      <c r="HSV55" s="275"/>
      <c r="HSW55" s="275"/>
      <c r="HSX55" s="275"/>
      <c r="HSY55" s="275"/>
      <c r="HSZ55" s="48"/>
      <c r="HTA55" s="48"/>
      <c r="HTB55" s="48"/>
      <c r="HTC55" s="48"/>
      <c r="HTD55" s="274"/>
      <c r="HTE55" s="274"/>
      <c r="HTF55" s="275"/>
      <c r="HTG55" s="275"/>
      <c r="HTH55" s="275"/>
      <c r="HTI55" s="275"/>
      <c r="HTJ55" s="275"/>
      <c r="HTK55" s="275"/>
      <c r="HTL55" s="275"/>
      <c r="HTM55" s="48"/>
      <c r="HTN55" s="48"/>
      <c r="HTO55" s="48"/>
      <c r="HTP55" s="48"/>
      <c r="HTQ55" s="274"/>
      <c r="HTR55" s="274"/>
      <c r="HTS55" s="275"/>
      <c r="HTT55" s="275"/>
      <c r="HTU55" s="275"/>
      <c r="HTV55" s="275"/>
      <c r="HTW55" s="275"/>
      <c r="HTX55" s="275"/>
      <c r="HTY55" s="275"/>
      <c r="HTZ55" s="48"/>
      <c r="HUA55" s="48"/>
      <c r="HUB55" s="48"/>
      <c r="HUC55" s="48"/>
      <c r="HUD55" s="274"/>
      <c r="HUE55" s="274"/>
      <c r="HUF55" s="275"/>
      <c r="HUG55" s="275"/>
      <c r="HUH55" s="275"/>
      <c r="HUI55" s="275"/>
      <c r="HUJ55" s="275"/>
      <c r="HUK55" s="275"/>
      <c r="HUL55" s="275"/>
      <c r="HUM55" s="48"/>
      <c r="HUN55" s="48"/>
      <c r="HUO55" s="48"/>
      <c r="HUP55" s="48"/>
      <c r="HUQ55" s="274"/>
      <c r="HUR55" s="274"/>
      <c r="HUS55" s="275"/>
      <c r="HUT55" s="275"/>
      <c r="HUU55" s="275"/>
      <c r="HUV55" s="275"/>
      <c r="HUW55" s="275"/>
      <c r="HUX55" s="275"/>
      <c r="HUY55" s="275"/>
      <c r="HUZ55" s="48"/>
      <c r="HVA55" s="48"/>
      <c r="HVB55" s="48"/>
      <c r="HVC55" s="48"/>
      <c r="HVD55" s="274"/>
      <c r="HVE55" s="274"/>
      <c r="HVF55" s="275"/>
      <c r="HVG55" s="275"/>
      <c r="HVH55" s="275"/>
      <c r="HVI55" s="275"/>
      <c r="HVJ55" s="275"/>
      <c r="HVK55" s="275"/>
      <c r="HVL55" s="275"/>
      <c r="HVM55" s="48"/>
      <c r="HVN55" s="48"/>
      <c r="HVO55" s="48"/>
      <c r="HVP55" s="48"/>
      <c r="HVQ55" s="274"/>
      <c r="HVR55" s="274"/>
      <c r="HVS55" s="275"/>
      <c r="HVT55" s="275"/>
      <c r="HVU55" s="275"/>
      <c r="HVV55" s="275"/>
      <c r="HVW55" s="275"/>
      <c r="HVX55" s="275"/>
      <c r="HVY55" s="275"/>
      <c r="HVZ55" s="48"/>
      <c r="HWA55" s="48"/>
      <c r="HWB55" s="48"/>
      <c r="HWC55" s="48"/>
      <c r="HWD55" s="274"/>
      <c r="HWE55" s="274"/>
      <c r="HWF55" s="275"/>
      <c r="HWG55" s="275"/>
      <c r="HWH55" s="275"/>
      <c r="HWI55" s="275"/>
      <c r="HWJ55" s="275"/>
      <c r="HWK55" s="275"/>
      <c r="HWL55" s="275"/>
      <c r="HWM55" s="48"/>
      <c r="HWN55" s="48"/>
      <c r="HWO55" s="48"/>
      <c r="HWP55" s="48"/>
      <c r="HWQ55" s="274"/>
      <c r="HWR55" s="274"/>
      <c r="HWS55" s="275"/>
      <c r="HWT55" s="275"/>
      <c r="HWU55" s="275"/>
      <c r="HWV55" s="275"/>
      <c r="HWW55" s="275"/>
      <c r="HWX55" s="275"/>
      <c r="HWY55" s="275"/>
      <c r="HWZ55" s="48"/>
      <c r="HXA55" s="48"/>
      <c r="HXB55" s="48"/>
      <c r="HXC55" s="48"/>
      <c r="HXD55" s="274"/>
      <c r="HXE55" s="274"/>
      <c r="HXF55" s="275"/>
      <c r="HXG55" s="275"/>
      <c r="HXH55" s="275"/>
      <c r="HXI55" s="275"/>
      <c r="HXJ55" s="275"/>
      <c r="HXK55" s="275"/>
      <c r="HXL55" s="275"/>
      <c r="HXM55" s="48"/>
      <c r="HXN55" s="48"/>
      <c r="HXO55" s="48"/>
      <c r="HXP55" s="48"/>
      <c r="HXQ55" s="274"/>
      <c r="HXR55" s="274"/>
      <c r="HXS55" s="275"/>
      <c r="HXT55" s="275"/>
      <c r="HXU55" s="275"/>
      <c r="HXV55" s="275"/>
      <c r="HXW55" s="275"/>
      <c r="HXX55" s="275"/>
      <c r="HXY55" s="275"/>
      <c r="HXZ55" s="48"/>
      <c r="HYA55" s="48"/>
      <c r="HYB55" s="48"/>
      <c r="HYC55" s="48"/>
      <c r="HYD55" s="274"/>
      <c r="HYE55" s="274"/>
      <c r="HYF55" s="275"/>
      <c r="HYG55" s="275"/>
      <c r="HYH55" s="275"/>
      <c r="HYI55" s="275"/>
      <c r="HYJ55" s="275"/>
      <c r="HYK55" s="275"/>
      <c r="HYL55" s="275"/>
      <c r="HYM55" s="48"/>
      <c r="HYN55" s="48"/>
      <c r="HYO55" s="48"/>
      <c r="HYP55" s="48"/>
      <c r="HYQ55" s="274"/>
      <c r="HYR55" s="274"/>
      <c r="HYS55" s="275"/>
      <c r="HYT55" s="275"/>
      <c r="HYU55" s="275"/>
      <c r="HYV55" s="275"/>
      <c r="HYW55" s="275"/>
      <c r="HYX55" s="275"/>
      <c r="HYY55" s="275"/>
      <c r="HYZ55" s="48"/>
      <c r="HZA55" s="48"/>
      <c r="HZB55" s="48"/>
      <c r="HZC55" s="48"/>
      <c r="HZD55" s="274"/>
      <c r="HZE55" s="274"/>
      <c r="HZF55" s="275"/>
      <c r="HZG55" s="275"/>
      <c r="HZH55" s="275"/>
      <c r="HZI55" s="275"/>
      <c r="HZJ55" s="275"/>
      <c r="HZK55" s="275"/>
      <c r="HZL55" s="275"/>
      <c r="HZM55" s="48"/>
      <c r="HZN55" s="48"/>
      <c r="HZO55" s="48"/>
      <c r="HZP55" s="48"/>
      <c r="HZQ55" s="274"/>
      <c r="HZR55" s="274"/>
      <c r="HZS55" s="275"/>
      <c r="HZT55" s="275"/>
      <c r="HZU55" s="275"/>
      <c r="HZV55" s="275"/>
      <c r="HZW55" s="275"/>
      <c r="HZX55" s="275"/>
      <c r="HZY55" s="275"/>
      <c r="HZZ55" s="48"/>
      <c r="IAA55" s="48"/>
      <c r="IAB55" s="48"/>
      <c r="IAC55" s="48"/>
      <c r="IAD55" s="274"/>
      <c r="IAE55" s="274"/>
      <c r="IAF55" s="275"/>
      <c r="IAG55" s="275"/>
      <c r="IAH55" s="275"/>
      <c r="IAI55" s="275"/>
      <c r="IAJ55" s="275"/>
      <c r="IAK55" s="275"/>
      <c r="IAL55" s="275"/>
      <c r="IAM55" s="48"/>
      <c r="IAN55" s="48"/>
      <c r="IAO55" s="48"/>
      <c r="IAP55" s="48"/>
      <c r="IAQ55" s="274"/>
      <c r="IAR55" s="274"/>
      <c r="IAS55" s="275"/>
      <c r="IAT55" s="275"/>
      <c r="IAU55" s="275"/>
      <c r="IAV55" s="275"/>
      <c r="IAW55" s="275"/>
      <c r="IAX55" s="275"/>
      <c r="IAY55" s="275"/>
      <c r="IAZ55" s="48"/>
      <c r="IBA55" s="48"/>
      <c r="IBB55" s="48"/>
      <c r="IBC55" s="48"/>
      <c r="IBD55" s="274"/>
      <c r="IBE55" s="274"/>
      <c r="IBF55" s="275"/>
      <c r="IBG55" s="275"/>
      <c r="IBH55" s="275"/>
      <c r="IBI55" s="275"/>
      <c r="IBJ55" s="275"/>
      <c r="IBK55" s="275"/>
      <c r="IBL55" s="275"/>
      <c r="IBM55" s="48"/>
      <c r="IBN55" s="48"/>
      <c r="IBO55" s="48"/>
      <c r="IBP55" s="48"/>
      <c r="IBQ55" s="274"/>
      <c r="IBR55" s="274"/>
      <c r="IBS55" s="275"/>
      <c r="IBT55" s="275"/>
      <c r="IBU55" s="275"/>
      <c r="IBV55" s="275"/>
      <c r="IBW55" s="275"/>
      <c r="IBX55" s="275"/>
      <c r="IBY55" s="275"/>
      <c r="IBZ55" s="48"/>
      <c r="ICA55" s="48"/>
      <c r="ICB55" s="48"/>
      <c r="ICC55" s="48"/>
      <c r="ICD55" s="274"/>
      <c r="ICE55" s="274"/>
      <c r="ICF55" s="275"/>
      <c r="ICG55" s="275"/>
      <c r="ICH55" s="275"/>
      <c r="ICI55" s="275"/>
      <c r="ICJ55" s="275"/>
      <c r="ICK55" s="275"/>
      <c r="ICL55" s="275"/>
      <c r="ICM55" s="48"/>
      <c r="ICN55" s="48"/>
      <c r="ICO55" s="48"/>
      <c r="ICP55" s="48"/>
      <c r="ICQ55" s="274"/>
      <c r="ICR55" s="274"/>
      <c r="ICS55" s="275"/>
      <c r="ICT55" s="275"/>
      <c r="ICU55" s="275"/>
      <c r="ICV55" s="275"/>
      <c r="ICW55" s="275"/>
      <c r="ICX55" s="275"/>
      <c r="ICY55" s="275"/>
      <c r="ICZ55" s="48"/>
      <c r="IDA55" s="48"/>
      <c r="IDB55" s="48"/>
      <c r="IDC55" s="48"/>
      <c r="IDD55" s="274"/>
      <c r="IDE55" s="274"/>
      <c r="IDF55" s="275"/>
      <c r="IDG55" s="275"/>
      <c r="IDH55" s="275"/>
      <c r="IDI55" s="275"/>
      <c r="IDJ55" s="275"/>
      <c r="IDK55" s="275"/>
      <c r="IDL55" s="275"/>
      <c r="IDM55" s="48"/>
      <c r="IDN55" s="48"/>
      <c r="IDO55" s="48"/>
      <c r="IDP55" s="48"/>
      <c r="IDQ55" s="274"/>
      <c r="IDR55" s="274"/>
      <c r="IDS55" s="275"/>
      <c r="IDT55" s="275"/>
      <c r="IDU55" s="275"/>
      <c r="IDV55" s="275"/>
      <c r="IDW55" s="275"/>
      <c r="IDX55" s="275"/>
      <c r="IDY55" s="275"/>
      <c r="IDZ55" s="48"/>
      <c r="IEA55" s="48"/>
      <c r="IEB55" s="48"/>
      <c r="IEC55" s="48"/>
      <c r="IED55" s="274"/>
      <c r="IEE55" s="274"/>
      <c r="IEF55" s="275"/>
      <c r="IEG55" s="275"/>
      <c r="IEH55" s="275"/>
      <c r="IEI55" s="275"/>
      <c r="IEJ55" s="275"/>
      <c r="IEK55" s="275"/>
      <c r="IEL55" s="275"/>
      <c r="IEM55" s="48"/>
      <c r="IEN55" s="48"/>
      <c r="IEO55" s="48"/>
      <c r="IEP55" s="48"/>
      <c r="IEQ55" s="274"/>
      <c r="IER55" s="274"/>
      <c r="IES55" s="275"/>
      <c r="IET55" s="275"/>
      <c r="IEU55" s="275"/>
      <c r="IEV55" s="275"/>
      <c r="IEW55" s="275"/>
      <c r="IEX55" s="275"/>
      <c r="IEY55" s="275"/>
      <c r="IEZ55" s="48"/>
      <c r="IFA55" s="48"/>
      <c r="IFB55" s="48"/>
      <c r="IFC55" s="48"/>
      <c r="IFD55" s="274"/>
      <c r="IFE55" s="274"/>
      <c r="IFF55" s="275"/>
      <c r="IFG55" s="275"/>
      <c r="IFH55" s="275"/>
      <c r="IFI55" s="275"/>
      <c r="IFJ55" s="275"/>
      <c r="IFK55" s="275"/>
      <c r="IFL55" s="275"/>
      <c r="IFM55" s="48"/>
      <c r="IFN55" s="48"/>
      <c r="IFO55" s="48"/>
      <c r="IFP55" s="48"/>
      <c r="IFQ55" s="274"/>
      <c r="IFR55" s="274"/>
      <c r="IFS55" s="275"/>
      <c r="IFT55" s="275"/>
      <c r="IFU55" s="275"/>
      <c r="IFV55" s="275"/>
      <c r="IFW55" s="275"/>
      <c r="IFX55" s="275"/>
      <c r="IFY55" s="275"/>
      <c r="IFZ55" s="48"/>
      <c r="IGA55" s="48"/>
      <c r="IGB55" s="48"/>
      <c r="IGC55" s="48"/>
      <c r="IGD55" s="274"/>
      <c r="IGE55" s="274"/>
      <c r="IGF55" s="275"/>
      <c r="IGG55" s="275"/>
      <c r="IGH55" s="275"/>
      <c r="IGI55" s="275"/>
      <c r="IGJ55" s="275"/>
      <c r="IGK55" s="275"/>
      <c r="IGL55" s="275"/>
      <c r="IGM55" s="48"/>
      <c r="IGN55" s="48"/>
      <c r="IGO55" s="48"/>
      <c r="IGP55" s="48"/>
      <c r="IGQ55" s="274"/>
      <c r="IGR55" s="274"/>
      <c r="IGS55" s="275"/>
      <c r="IGT55" s="275"/>
      <c r="IGU55" s="275"/>
      <c r="IGV55" s="275"/>
      <c r="IGW55" s="275"/>
      <c r="IGX55" s="275"/>
      <c r="IGY55" s="275"/>
      <c r="IGZ55" s="48"/>
      <c r="IHA55" s="48"/>
      <c r="IHB55" s="48"/>
      <c r="IHC55" s="48"/>
      <c r="IHD55" s="274"/>
      <c r="IHE55" s="274"/>
      <c r="IHF55" s="275"/>
      <c r="IHG55" s="275"/>
      <c r="IHH55" s="275"/>
      <c r="IHI55" s="275"/>
      <c r="IHJ55" s="275"/>
      <c r="IHK55" s="275"/>
      <c r="IHL55" s="275"/>
      <c r="IHM55" s="48"/>
      <c r="IHN55" s="48"/>
      <c r="IHO55" s="48"/>
      <c r="IHP55" s="48"/>
      <c r="IHQ55" s="274"/>
      <c r="IHR55" s="274"/>
      <c r="IHS55" s="275"/>
      <c r="IHT55" s="275"/>
      <c r="IHU55" s="275"/>
      <c r="IHV55" s="275"/>
      <c r="IHW55" s="275"/>
      <c r="IHX55" s="275"/>
      <c r="IHY55" s="275"/>
      <c r="IHZ55" s="48"/>
      <c r="IIA55" s="48"/>
      <c r="IIB55" s="48"/>
      <c r="IIC55" s="48"/>
      <c r="IID55" s="274"/>
      <c r="IIE55" s="274"/>
      <c r="IIF55" s="275"/>
      <c r="IIG55" s="275"/>
      <c r="IIH55" s="275"/>
      <c r="III55" s="275"/>
      <c r="IIJ55" s="275"/>
      <c r="IIK55" s="275"/>
      <c r="IIL55" s="275"/>
      <c r="IIM55" s="48"/>
      <c r="IIN55" s="48"/>
      <c r="IIO55" s="48"/>
      <c r="IIP55" s="48"/>
      <c r="IIQ55" s="274"/>
      <c r="IIR55" s="274"/>
      <c r="IIS55" s="275"/>
      <c r="IIT55" s="275"/>
      <c r="IIU55" s="275"/>
      <c r="IIV55" s="275"/>
      <c r="IIW55" s="275"/>
      <c r="IIX55" s="275"/>
      <c r="IIY55" s="275"/>
      <c r="IIZ55" s="48"/>
      <c r="IJA55" s="48"/>
      <c r="IJB55" s="48"/>
      <c r="IJC55" s="48"/>
      <c r="IJD55" s="274"/>
      <c r="IJE55" s="274"/>
      <c r="IJF55" s="275"/>
      <c r="IJG55" s="275"/>
      <c r="IJH55" s="275"/>
      <c r="IJI55" s="275"/>
      <c r="IJJ55" s="275"/>
      <c r="IJK55" s="275"/>
      <c r="IJL55" s="275"/>
      <c r="IJM55" s="48"/>
      <c r="IJN55" s="48"/>
      <c r="IJO55" s="48"/>
      <c r="IJP55" s="48"/>
      <c r="IJQ55" s="274"/>
      <c r="IJR55" s="274"/>
      <c r="IJS55" s="275"/>
      <c r="IJT55" s="275"/>
      <c r="IJU55" s="275"/>
      <c r="IJV55" s="275"/>
      <c r="IJW55" s="275"/>
      <c r="IJX55" s="275"/>
      <c r="IJY55" s="275"/>
      <c r="IJZ55" s="48"/>
      <c r="IKA55" s="48"/>
      <c r="IKB55" s="48"/>
      <c r="IKC55" s="48"/>
      <c r="IKD55" s="274"/>
      <c r="IKE55" s="274"/>
      <c r="IKF55" s="275"/>
      <c r="IKG55" s="275"/>
      <c r="IKH55" s="275"/>
      <c r="IKI55" s="275"/>
      <c r="IKJ55" s="275"/>
      <c r="IKK55" s="275"/>
      <c r="IKL55" s="275"/>
      <c r="IKM55" s="48"/>
      <c r="IKN55" s="48"/>
      <c r="IKO55" s="48"/>
      <c r="IKP55" s="48"/>
      <c r="IKQ55" s="274"/>
      <c r="IKR55" s="274"/>
      <c r="IKS55" s="275"/>
      <c r="IKT55" s="275"/>
      <c r="IKU55" s="275"/>
      <c r="IKV55" s="275"/>
      <c r="IKW55" s="275"/>
      <c r="IKX55" s="275"/>
      <c r="IKY55" s="275"/>
      <c r="IKZ55" s="48"/>
      <c r="ILA55" s="48"/>
      <c r="ILB55" s="48"/>
      <c r="ILC55" s="48"/>
      <c r="ILD55" s="274"/>
      <c r="ILE55" s="274"/>
      <c r="ILF55" s="275"/>
      <c r="ILG55" s="275"/>
      <c r="ILH55" s="275"/>
      <c r="ILI55" s="275"/>
      <c r="ILJ55" s="275"/>
      <c r="ILK55" s="275"/>
      <c r="ILL55" s="275"/>
      <c r="ILM55" s="48"/>
      <c r="ILN55" s="48"/>
      <c r="ILO55" s="48"/>
      <c r="ILP55" s="48"/>
      <c r="ILQ55" s="274"/>
      <c r="ILR55" s="274"/>
      <c r="ILS55" s="275"/>
      <c r="ILT55" s="275"/>
      <c r="ILU55" s="275"/>
      <c r="ILV55" s="275"/>
      <c r="ILW55" s="275"/>
      <c r="ILX55" s="275"/>
      <c r="ILY55" s="275"/>
      <c r="ILZ55" s="48"/>
      <c r="IMA55" s="48"/>
      <c r="IMB55" s="48"/>
      <c r="IMC55" s="48"/>
      <c r="IMD55" s="274"/>
      <c r="IME55" s="274"/>
      <c r="IMF55" s="275"/>
      <c r="IMG55" s="275"/>
      <c r="IMH55" s="275"/>
      <c r="IMI55" s="275"/>
      <c r="IMJ55" s="275"/>
      <c r="IMK55" s="275"/>
      <c r="IML55" s="275"/>
      <c r="IMM55" s="48"/>
      <c r="IMN55" s="48"/>
      <c r="IMO55" s="48"/>
      <c r="IMP55" s="48"/>
      <c r="IMQ55" s="274"/>
      <c r="IMR55" s="274"/>
      <c r="IMS55" s="275"/>
      <c r="IMT55" s="275"/>
      <c r="IMU55" s="275"/>
      <c r="IMV55" s="275"/>
      <c r="IMW55" s="275"/>
      <c r="IMX55" s="275"/>
      <c r="IMY55" s="275"/>
      <c r="IMZ55" s="48"/>
      <c r="INA55" s="48"/>
      <c r="INB55" s="48"/>
      <c r="INC55" s="48"/>
      <c r="IND55" s="274"/>
      <c r="INE55" s="274"/>
      <c r="INF55" s="275"/>
      <c r="ING55" s="275"/>
      <c r="INH55" s="275"/>
      <c r="INI55" s="275"/>
      <c r="INJ55" s="275"/>
      <c r="INK55" s="275"/>
      <c r="INL55" s="275"/>
      <c r="INM55" s="48"/>
      <c r="INN55" s="48"/>
      <c r="INO55" s="48"/>
      <c r="INP55" s="48"/>
      <c r="INQ55" s="274"/>
      <c r="INR55" s="274"/>
      <c r="INS55" s="275"/>
      <c r="INT55" s="275"/>
      <c r="INU55" s="275"/>
      <c r="INV55" s="275"/>
      <c r="INW55" s="275"/>
      <c r="INX55" s="275"/>
      <c r="INY55" s="275"/>
      <c r="INZ55" s="48"/>
      <c r="IOA55" s="48"/>
      <c r="IOB55" s="48"/>
      <c r="IOC55" s="48"/>
      <c r="IOD55" s="274"/>
      <c r="IOE55" s="274"/>
      <c r="IOF55" s="275"/>
      <c r="IOG55" s="275"/>
      <c r="IOH55" s="275"/>
      <c r="IOI55" s="275"/>
      <c r="IOJ55" s="275"/>
      <c r="IOK55" s="275"/>
      <c r="IOL55" s="275"/>
      <c r="IOM55" s="48"/>
      <c r="ION55" s="48"/>
      <c r="IOO55" s="48"/>
      <c r="IOP55" s="48"/>
      <c r="IOQ55" s="274"/>
      <c r="IOR55" s="274"/>
      <c r="IOS55" s="275"/>
      <c r="IOT55" s="275"/>
      <c r="IOU55" s="275"/>
      <c r="IOV55" s="275"/>
      <c r="IOW55" s="275"/>
      <c r="IOX55" s="275"/>
      <c r="IOY55" s="275"/>
      <c r="IOZ55" s="48"/>
      <c r="IPA55" s="48"/>
      <c r="IPB55" s="48"/>
      <c r="IPC55" s="48"/>
      <c r="IPD55" s="274"/>
      <c r="IPE55" s="274"/>
      <c r="IPF55" s="275"/>
      <c r="IPG55" s="275"/>
      <c r="IPH55" s="275"/>
      <c r="IPI55" s="275"/>
      <c r="IPJ55" s="275"/>
      <c r="IPK55" s="275"/>
      <c r="IPL55" s="275"/>
      <c r="IPM55" s="48"/>
      <c r="IPN55" s="48"/>
      <c r="IPO55" s="48"/>
      <c r="IPP55" s="48"/>
      <c r="IPQ55" s="274"/>
      <c r="IPR55" s="274"/>
      <c r="IPS55" s="275"/>
      <c r="IPT55" s="275"/>
      <c r="IPU55" s="275"/>
      <c r="IPV55" s="275"/>
      <c r="IPW55" s="275"/>
      <c r="IPX55" s="275"/>
      <c r="IPY55" s="275"/>
      <c r="IPZ55" s="48"/>
      <c r="IQA55" s="48"/>
      <c r="IQB55" s="48"/>
      <c r="IQC55" s="48"/>
      <c r="IQD55" s="274"/>
      <c r="IQE55" s="274"/>
      <c r="IQF55" s="275"/>
      <c r="IQG55" s="275"/>
      <c r="IQH55" s="275"/>
      <c r="IQI55" s="275"/>
      <c r="IQJ55" s="275"/>
      <c r="IQK55" s="275"/>
      <c r="IQL55" s="275"/>
      <c r="IQM55" s="48"/>
      <c r="IQN55" s="48"/>
      <c r="IQO55" s="48"/>
      <c r="IQP55" s="48"/>
      <c r="IQQ55" s="274"/>
      <c r="IQR55" s="274"/>
      <c r="IQS55" s="275"/>
      <c r="IQT55" s="275"/>
      <c r="IQU55" s="275"/>
      <c r="IQV55" s="275"/>
      <c r="IQW55" s="275"/>
      <c r="IQX55" s="275"/>
      <c r="IQY55" s="275"/>
      <c r="IQZ55" s="48"/>
      <c r="IRA55" s="48"/>
      <c r="IRB55" s="48"/>
      <c r="IRC55" s="48"/>
      <c r="IRD55" s="274"/>
      <c r="IRE55" s="274"/>
      <c r="IRF55" s="275"/>
      <c r="IRG55" s="275"/>
      <c r="IRH55" s="275"/>
      <c r="IRI55" s="275"/>
      <c r="IRJ55" s="275"/>
      <c r="IRK55" s="275"/>
      <c r="IRL55" s="275"/>
      <c r="IRM55" s="48"/>
      <c r="IRN55" s="48"/>
      <c r="IRO55" s="48"/>
      <c r="IRP55" s="48"/>
      <c r="IRQ55" s="274"/>
      <c r="IRR55" s="274"/>
      <c r="IRS55" s="275"/>
      <c r="IRT55" s="275"/>
      <c r="IRU55" s="275"/>
      <c r="IRV55" s="275"/>
      <c r="IRW55" s="275"/>
      <c r="IRX55" s="275"/>
      <c r="IRY55" s="275"/>
      <c r="IRZ55" s="48"/>
      <c r="ISA55" s="48"/>
      <c r="ISB55" s="48"/>
      <c r="ISC55" s="48"/>
      <c r="ISD55" s="274"/>
      <c r="ISE55" s="274"/>
      <c r="ISF55" s="275"/>
      <c r="ISG55" s="275"/>
      <c r="ISH55" s="275"/>
      <c r="ISI55" s="275"/>
      <c r="ISJ55" s="275"/>
      <c r="ISK55" s="275"/>
      <c r="ISL55" s="275"/>
      <c r="ISM55" s="48"/>
      <c r="ISN55" s="48"/>
      <c r="ISO55" s="48"/>
      <c r="ISP55" s="48"/>
      <c r="ISQ55" s="274"/>
      <c r="ISR55" s="274"/>
      <c r="ISS55" s="275"/>
      <c r="IST55" s="275"/>
      <c r="ISU55" s="275"/>
      <c r="ISV55" s="275"/>
      <c r="ISW55" s="275"/>
      <c r="ISX55" s="275"/>
      <c r="ISY55" s="275"/>
      <c r="ISZ55" s="48"/>
      <c r="ITA55" s="48"/>
      <c r="ITB55" s="48"/>
      <c r="ITC55" s="48"/>
      <c r="ITD55" s="274"/>
      <c r="ITE55" s="274"/>
      <c r="ITF55" s="275"/>
      <c r="ITG55" s="275"/>
      <c r="ITH55" s="275"/>
      <c r="ITI55" s="275"/>
      <c r="ITJ55" s="275"/>
      <c r="ITK55" s="275"/>
      <c r="ITL55" s="275"/>
      <c r="ITM55" s="48"/>
      <c r="ITN55" s="48"/>
      <c r="ITO55" s="48"/>
      <c r="ITP55" s="48"/>
      <c r="ITQ55" s="274"/>
      <c r="ITR55" s="274"/>
      <c r="ITS55" s="275"/>
      <c r="ITT55" s="275"/>
      <c r="ITU55" s="275"/>
      <c r="ITV55" s="275"/>
      <c r="ITW55" s="275"/>
      <c r="ITX55" s="275"/>
      <c r="ITY55" s="275"/>
      <c r="ITZ55" s="48"/>
      <c r="IUA55" s="48"/>
      <c r="IUB55" s="48"/>
      <c r="IUC55" s="48"/>
      <c r="IUD55" s="274"/>
      <c r="IUE55" s="274"/>
      <c r="IUF55" s="275"/>
      <c r="IUG55" s="275"/>
      <c r="IUH55" s="275"/>
      <c r="IUI55" s="275"/>
      <c r="IUJ55" s="275"/>
      <c r="IUK55" s="275"/>
      <c r="IUL55" s="275"/>
      <c r="IUM55" s="48"/>
      <c r="IUN55" s="48"/>
      <c r="IUO55" s="48"/>
      <c r="IUP55" s="48"/>
      <c r="IUQ55" s="274"/>
      <c r="IUR55" s="274"/>
      <c r="IUS55" s="275"/>
      <c r="IUT55" s="275"/>
      <c r="IUU55" s="275"/>
      <c r="IUV55" s="275"/>
      <c r="IUW55" s="275"/>
      <c r="IUX55" s="275"/>
      <c r="IUY55" s="275"/>
      <c r="IUZ55" s="48"/>
      <c r="IVA55" s="48"/>
      <c r="IVB55" s="48"/>
      <c r="IVC55" s="48"/>
      <c r="IVD55" s="274"/>
      <c r="IVE55" s="274"/>
      <c r="IVF55" s="275"/>
      <c r="IVG55" s="275"/>
      <c r="IVH55" s="275"/>
      <c r="IVI55" s="275"/>
      <c r="IVJ55" s="275"/>
      <c r="IVK55" s="275"/>
      <c r="IVL55" s="275"/>
      <c r="IVM55" s="48"/>
      <c r="IVN55" s="48"/>
      <c r="IVO55" s="48"/>
      <c r="IVP55" s="48"/>
      <c r="IVQ55" s="274"/>
      <c r="IVR55" s="274"/>
      <c r="IVS55" s="275"/>
      <c r="IVT55" s="275"/>
      <c r="IVU55" s="275"/>
      <c r="IVV55" s="275"/>
      <c r="IVW55" s="275"/>
      <c r="IVX55" s="275"/>
      <c r="IVY55" s="275"/>
      <c r="IVZ55" s="48"/>
      <c r="IWA55" s="48"/>
      <c r="IWB55" s="48"/>
      <c r="IWC55" s="48"/>
      <c r="IWD55" s="274"/>
      <c r="IWE55" s="274"/>
      <c r="IWF55" s="275"/>
      <c r="IWG55" s="275"/>
      <c r="IWH55" s="275"/>
      <c r="IWI55" s="275"/>
      <c r="IWJ55" s="275"/>
      <c r="IWK55" s="275"/>
      <c r="IWL55" s="275"/>
      <c r="IWM55" s="48"/>
      <c r="IWN55" s="48"/>
      <c r="IWO55" s="48"/>
      <c r="IWP55" s="48"/>
      <c r="IWQ55" s="274"/>
      <c r="IWR55" s="274"/>
      <c r="IWS55" s="275"/>
      <c r="IWT55" s="275"/>
      <c r="IWU55" s="275"/>
      <c r="IWV55" s="275"/>
      <c r="IWW55" s="275"/>
      <c r="IWX55" s="275"/>
      <c r="IWY55" s="275"/>
      <c r="IWZ55" s="48"/>
      <c r="IXA55" s="48"/>
      <c r="IXB55" s="48"/>
      <c r="IXC55" s="48"/>
      <c r="IXD55" s="274"/>
      <c r="IXE55" s="274"/>
      <c r="IXF55" s="275"/>
      <c r="IXG55" s="275"/>
      <c r="IXH55" s="275"/>
      <c r="IXI55" s="275"/>
      <c r="IXJ55" s="275"/>
      <c r="IXK55" s="275"/>
      <c r="IXL55" s="275"/>
      <c r="IXM55" s="48"/>
      <c r="IXN55" s="48"/>
      <c r="IXO55" s="48"/>
      <c r="IXP55" s="48"/>
      <c r="IXQ55" s="274"/>
      <c r="IXR55" s="274"/>
      <c r="IXS55" s="275"/>
      <c r="IXT55" s="275"/>
      <c r="IXU55" s="275"/>
      <c r="IXV55" s="275"/>
      <c r="IXW55" s="275"/>
      <c r="IXX55" s="275"/>
      <c r="IXY55" s="275"/>
      <c r="IXZ55" s="48"/>
      <c r="IYA55" s="48"/>
      <c r="IYB55" s="48"/>
      <c r="IYC55" s="48"/>
      <c r="IYD55" s="274"/>
      <c r="IYE55" s="274"/>
      <c r="IYF55" s="275"/>
      <c r="IYG55" s="275"/>
      <c r="IYH55" s="275"/>
      <c r="IYI55" s="275"/>
      <c r="IYJ55" s="275"/>
      <c r="IYK55" s="275"/>
      <c r="IYL55" s="275"/>
      <c r="IYM55" s="48"/>
      <c r="IYN55" s="48"/>
      <c r="IYO55" s="48"/>
      <c r="IYP55" s="48"/>
      <c r="IYQ55" s="274"/>
      <c r="IYR55" s="274"/>
      <c r="IYS55" s="275"/>
      <c r="IYT55" s="275"/>
      <c r="IYU55" s="275"/>
      <c r="IYV55" s="275"/>
      <c r="IYW55" s="275"/>
      <c r="IYX55" s="275"/>
      <c r="IYY55" s="275"/>
      <c r="IYZ55" s="48"/>
      <c r="IZA55" s="48"/>
      <c r="IZB55" s="48"/>
      <c r="IZC55" s="48"/>
      <c r="IZD55" s="274"/>
      <c r="IZE55" s="274"/>
      <c r="IZF55" s="275"/>
      <c r="IZG55" s="275"/>
      <c r="IZH55" s="275"/>
      <c r="IZI55" s="275"/>
      <c r="IZJ55" s="275"/>
      <c r="IZK55" s="275"/>
      <c r="IZL55" s="275"/>
      <c r="IZM55" s="48"/>
      <c r="IZN55" s="48"/>
      <c r="IZO55" s="48"/>
      <c r="IZP55" s="48"/>
      <c r="IZQ55" s="274"/>
      <c r="IZR55" s="274"/>
      <c r="IZS55" s="275"/>
      <c r="IZT55" s="275"/>
      <c r="IZU55" s="275"/>
      <c r="IZV55" s="275"/>
      <c r="IZW55" s="275"/>
      <c r="IZX55" s="275"/>
      <c r="IZY55" s="275"/>
      <c r="IZZ55" s="48"/>
      <c r="JAA55" s="48"/>
      <c r="JAB55" s="48"/>
      <c r="JAC55" s="48"/>
      <c r="JAD55" s="274"/>
      <c r="JAE55" s="274"/>
      <c r="JAF55" s="275"/>
      <c r="JAG55" s="275"/>
      <c r="JAH55" s="275"/>
      <c r="JAI55" s="275"/>
      <c r="JAJ55" s="275"/>
      <c r="JAK55" s="275"/>
      <c r="JAL55" s="275"/>
      <c r="JAM55" s="48"/>
      <c r="JAN55" s="48"/>
      <c r="JAO55" s="48"/>
      <c r="JAP55" s="48"/>
      <c r="JAQ55" s="274"/>
      <c r="JAR55" s="274"/>
      <c r="JAS55" s="275"/>
      <c r="JAT55" s="275"/>
      <c r="JAU55" s="275"/>
      <c r="JAV55" s="275"/>
      <c r="JAW55" s="275"/>
      <c r="JAX55" s="275"/>
      <c r="JAY55" s="275"/>
      <c r="JAZ55" s="48"/>
      <c r="JBA55" s="48"/>
      <c r="JBB55" s="48"/>
      <c r="JBC55" s="48"/>
      <c r="JBD55" s="274"/>
      <c r="JBE55" s="274"/>
      <c r="JBF55" s="275"/>
      <c r="JBG55" s="275"/>
      <c r="JBH55" s="275"/>
      <c r="JBI55" s="275"/>
      <c r="JBJ55" s="275"/>
      <c r="JBK55" s="275"/>
      <c r="JBL55" s="275"/>
      <c r="JBM55" s="48"/>
      <c r="JBN55" s="48"/>
      <c r="JBO55" s="48"/>
      <c r="JBP55" s="48"/>
      <c r="JBQ55" s="274"/>
      <c r="JBR55" s="274"/>
      <c r="JBS55" s="275"/>
      <c r="JBT55" s="275"/>
      <c r="JBU55" s="275"/>
      <c r="JBV55" s="275"/>
      <c r="JBW55" s="275"/>
      <c r="JBX55" s="275"/>
      <c r="JBY55" s="275"/>
      <c r="JBZ55" s="48"/>
      <c r="JCA55" s="48"/>
      <c r="JCB55" s="48"/>
      <c r="JCC55" s="48"/>
      <c r="JCD55" s="274"/>
      <c r="JCE55" s="274"/>
      <c r="JCF55" s="275"/>
      <c r="JCG55" s="275"/>
      <c r="JCH55" s="275"/>
      <c r="JCI55" s="275"/>
      <c r="JCJ55" s="275"/>
      <c r="JCK55" s="275"/>
      <c r="JCL55" s="275"/>
      <c r="JCM55" s="48"/>
      <c r="JCN55" s="48"/>
      <c r="JCO55" s="48"/>
      <c r="JCP55" s="48"/>
      <c r="JCQ55" s="274"/>
      <c r="JCR55" s="274"/>
      <c r="JCS55" s="275"/>
      <c r="JCT55" s="275"/>
      <c r="JCU55" s="275"/>
      <c r="JCV55" s="275"/>
      <c r="JCW55" s="275"/>
      <c r="JCX55" s="275"/>
      <c r="JCY55" s="275"/>
      <c r="JCZ55" s="48"/>
      <c r="JDA55" s="48"/>
      <c r="JDB55" s="48"/>
      <c r="JDC55" s="48"/>
      <c r="JDD55" s="274"/>
      <c r="JDE55" s="274"/>
      <c r="JDF55" s="275"/>
      <c r="JDG55" s="275"/>
      <c r="JDH55" s="275"/>
      <c r="JDI55" s="275"/>
      <c r="JDJ55" s="275"/>
      <c r="JDK55" s="275"/>
      <c r="JDL55" s="275"/>
      <c r="JDM55" s="48"/>
      <c r="JDN55" s="48"/>
      <c r="JDO55" s="48"/>
      <c r="JDP55" s="48"/>
      <c r="JDQ55" s="274"/>
      <c r="JDR55" s="274"/>
      <c r="JDS55" s="275"/>
      <c r="JDT55" s="275"/>
      <c r="JDU55" s="275"/>
      <c r="JDV55" s="275"/>
      <c r="JDW55" s="275"/>
      <c r="JDX55" s="275"/>
      <c r="JDY55" s="275"/>
      <c r="JDZ55" s="48"/>
      <c r="JEA55" s="48"/>
      <c r="JEB55" s="48"/>
      <c r="JEC55" s="48"/>
      <c r="JED55" s="274"/>
      <c r="JEE55" s="274"/>
      <c r="JEF55" s="275"/>
      <c r="JEG55" s="275"/>
      <c r="JEH55" s="275"/>
      <c r="JEI55" s="275"/>
      <c r="JEJ55" s="275"/>
      <c r="JEK55" s="275"/>
      <c r="JEL55" s="275"/>
      <c r="JEM55" s="48"/>
      <c r="JEN55" s="48"/>
      <c r="JEO55" s="48"/>
      <c r="JEP55" s="48"/>
      <c r="JEQ55" s="274"/>
      <c r="JER55" s="274"/>
      <c r="JES55" s="275"/>
      <c r="JET55" s="275"/>
      <c r="JEU55" s="275"/>
      <c r="JEV55" s="275"/>
      <c r="JEW55" s="275"/>
      <c r="JEX55" s="275"/>
      <c r="JEY55" s="275"/>
      <c r="JEZ55" s="48"/>
      <c r="JFA55" s="48"/>
      <c r="JFB55" s="48"/>
      <c r="JFC55" s="48"/>
      <c r="JFD55" s="274"/>
      <c r="JFE55" s="274"/>
      <c r="JFF55" s="275"/>
      <c r="JFG55" s="275"/>
      <c r="JFH55" s="275"/>
      <c r="JFI55" s="275"/>
      <c r="JFJ55" s="275"/>
      <c r="JFK55" s="275"/>
      <c r="JFL55" s="275"/>
      <c r="JFM55" s="48"/>
      <c r="JFN55" s="48"/>
      <c r="JFO55" s="48"/>
      <c r="JFP55" s="48"/>
      <c r="JFQ55" s="274"/>
      <c r="JFR55" s="274"/>
      <c r="JFS55" s="275"/>
      <c r="JFT55" s="275"/>
      <c r="JFU55" s="275"/>
      <c r="JFV55" s="275"/>
      <c r="JFW55" s="275"/>
      <c r="JFX55" s="275"/>
      <c r="JFY55" s="275"/>
      <c r="JFZ55" s="48"/>
      <c r="JGA55" s="48"/>
      <c r="JGB55" s="48"/>
      <c r="JGC55" s="48"/>
      <c r="JGD55" s="274"/>
      <c r="JGE55" s="274"/>
      <c r="JGF55" s="275"/>
      <c r="JGG55" s="275"/>
      <c r="JGH55" s="275"/>
      <c r="JGI55" s="275"/>
      <c r="JGJ55" s="275"/>
      <c r="JGK55" s="275"/>
      <c r="JGL55" s="275"/>
      <c r="JGM55" s="48"/>
      <c r="JGN55" s="48"/>
      <c r="JGO55" s="48"/>
      <c r="JGP55" s="48"/>
      <c r="JGQ55" s="274"/>
      <c r="JGR55" s="274"/>
      <c r="JGS55" s="275"/>
      <c r="JGT55" s="275"/>
      <c r="JGU55" s="275"/>
      <c r="JGV55" s="275"/>
      <c r="JGW55" s="275"/>
      <c r="JGX55" s="275"/>
      <c r="JGY55" s="275"/>
      <c r="JGZ55" s="48"/>
      <c r="JHA55" s="48"/>
      <c r="JHB55" s="48"/>
      <c r="JHC55" s="48"/>
      <c r="JHD55" s="274"/>
      <c r="JHE55" s="274"/>
      <c r="JHF55" s="275"/>
      <c r="JHG55" s="275"/>
      <c r="JHH55" s="275"/>
      <c r="JHI55" s="275"/>
      <c r="JHJ55" s="275"/>
      <c r="JHK55" s="275"/>
      <c r="JHL55" s="275"/>
      <c r="JHM55" s="48"/>
      <c r="JHN55" s="48"/>
      <c r="JHO55" s="48"/>
      <c r="JHP55" s="48"/>
      <c r="JHQ55" s="274"/>
      <c r="JHR55" s="274"/>
      <c r="JHS55" s="275"/>
      <c r="JHT55" s="275"/>
      <c r="JHU55" s="275"/>
      <c r="JHV55" s="275"/>
      <c r="JHW55" s="275"/>
      <c r="JHX55" s="275"/>
      <c r="JHY55" s="275"/>
      <c r="JHZ55" s="48"/>
      <c r="JIA55" s="48"/>
      <c r="JIB55" s="48"/>
      <c r="JIC55" s="48"/>
      <c r="JID55" s="274"/>
      <c r="JIE55" s="274"/>
      <c r="JIF55" s="275"/>
      <c r="JIG55" s="275"/>
      <c r="JIH55" s="275"/>
      <c r="JII55" s="275"/>
      <c r="JIJ55" s="275"/>
      <c r="JIK55" s="275"/>
      <c r="JIL55" s="275"/>
      <c r="JIM55" s="48"/>
      <c r="JIN55" s="48"/>
      <c r="JIO55" s="48"/>
      <c r="JIP55" s="48"/>
      <c r="JIQ55" s="274"/>
      <c r="JIR55" s="274"/>
      <c r="JIS55" s="275"/>
      <c r="JIT55" s="275"/>
      <c r="JIU55" s="275"/>
      <c r="JIV55" s="275"/>
      <c r="JIW55" s="275"/>
      <c r="JIX55" s="275"/>
      <c r="JIY55" s="275"/>
      <c r="JIZ55" s="48"/>
      <c r="JJA55" s="48"/>
      <c r="JJB55" s="48"/>
      <c r="JJC55" s="48"/>
      <c r="JJD55" s="274"/>
      <c r="JJE55" s="274"/>
      <c r="JJF55" s="275"/>
      <c r="JJG55" s="275"/>
      <c r="JJH55" s="275"/>
      <c r="JJI55" s="275"/>
      <c r="JJJ55" s="275"/>
      <c r="JJK55" s="275"/>
      <c r="JJL55" s="275"/>
      <c r="JJM55" s="48"/>
      <c r="JJN55" s="48"/>
      <c r="JJO55" s="48"/>
      <c r="JJP55" s="48"/>
      <c r="JJQ55" s="274"/>
      <c r="JJR55" s="274"/>
      <c r="JJS55" s="275"/>
      <c r="JJT55" s="275"/>
      <c r="JJU55" s="275"/>
      <c r="JJV55" s="275"/>
      <c r="JJW55" s="275"/>
      <c r="JJX55" s="275"/>
      <c r="JJY55" s="275"/>
      <c r="JJZ55" s="48"/>
      <c r="JKA55" s="48"/>
      <c r="JKB55" s="48"/>
      <c r="JKC55" s="48"/>
      <c r="JKD55" s="274"/>
      <c r="JKE55" s="274"/>
      <c r="JKF55" s="275"/>
      <c r="JKG55" s="275"/>
      <c r="JKH55" s="275"/>
      <c r="JKI55" s="275"/>
      <c r="JKJ55" s="275"/>
      <c r="JKK55" s="275"/>
      <c r="JKL55" s="275"/>
      <c r="JKM55" s="48"/>
      <c r="JKN55" s="48"/>
      <c r="JKO55" s="48"/>
      <c r="JKP55" s="48"/>
      <c r="JKQ55" s="274"/>
      <c r="JKR55" s="274"/>
      <c r="JKS55" s="275"/>
      <c r="JKT55" s="275"/>
      <c r="JKU55" s="275"/>
      <c r="JKV55" s="275"/>
      <c r="JKW55" s="275"/>
      <c r="JKX55" s="275"/>
      <c r="JKY55" s="275"/>
      <c r="JKZ55" s="48"/>
      <c r="JLA55" s="48"/>
      <c r="JLB55" s="48"/>
      <c r="JLC55" s="48"/>
      <c r="JLD55" s="274"/>
      <c r="JLE55" s="274"/>
      <c r="JLF55" s="275"/>
      <c r="JLG55" s="275"/>
      <c r="JLH55" s="275"/>
      <c r="JLI55" s="275"/>
      <c r="JLJ55" s="275"/>
      <c r="JLK55" s="275"/>
      <c r="JLL55" s="275"/>
      <c r="JLM55" s="48"/>
      <c r="JLN55" s="48"/>
      <c r="JLO55" s="48"/>
      <c r="JLP55" s="48"/>
      <c r="JLQ55" s="274"/>
      <c r="JLR55" s="274"/>
      <c r="JLS55" s="275"/>
      <c r="JLT55" s="275"/>
      <c r="JLU55" s="275"/>
      <c r="JLV55" s="275"/>
      <c r="JLW55" s="275"/>
      <c r="JLX55" s="275"/>
      <c r="JLY55" s="275"/>
      <c r="JLZ55" s="48"/>
      <c r="JMA55" s="48"/>
      <c r="JMB55" s="48"/>
      <c r="JMC55" s="48"/>
      <c r="JMD55" s="274"/>
      <c r="JME55" s="274"/>
      <c r="JMF55" s="275"/>
      <c r="JMG55" s="275"/>
      <c r="JMH55" s="275"/>
      <c r="JMI55" s="275"/>
      <c r="JMJ55" s="275"/>
      <c r="JMK55" s="275"/>
      <c r="JML55" s="275"/>
      <c r="JMM55" s="48"/>
      <c r="JMN55" s="48"/>
      <c r="JMO55" s="48"/>
      <c r="JMP55" s="48"/>
      <c r="JMQ55" s="274"/>
      <c r="JMR55" s="274"/>
      <c r="JMS55" s="275"/>
      <c r="JMT55" s="275"/>
      <c r="JMU55" s="275"/>
      <c r="JMV55" s="275"/>
      <c r="JMW55" s="275"/>
      <c r="JMX55" s="275"/>
      <c r="JMY55" s="275"/>
      <c r="JMZ55" s="48"/>
      <c r="JNA55" s="48"/>
      <c r="JNB55" s="48"/>
      <c r="JNC55" s="48"/>
      <c r="JND55" s="274"/>
      <c r="JNE55" s="274"/>
      <c r="JNF55" s="275"/>
      <c r="JNG55" s="275"/>
      <c r="JNH55" s="275"/>
      <c r="JNI55" s="275"/>
      <c r="JNJ55" s="275"/>
      <c r="JNK55" s="275"/>
      <c r="JNL55" s="275"/>
      <c r="JNM55" s="48"/>
      <c r="JNN55" s="48"/>
      <c r="JNO55" s="48"/>
      <c r="JNP55" s="48"/>
      <c r="JNQ55" s="274"/>
      <c r="JNR55" s="274"/>
      <c r="JNS55" s="275"/>
      <c r="JNT55" s="275"/>
      <c r="JNU55" s="275"/>
      <c r="JNV55" s="275"/>
      <c r="JNW55" s="275"/>
      <c r="JNX55" s="275"/>
      <c r="JNY55" s="275"/>
      <c r="JNZ55" s="48"/>
      <c r="JOA55" s="48"/>
      <c r="JOB55" s="48"/>
      <c r="JOC55" s="48"/>
      <c r="JOD55" s="274"/>
      <c r="JOE55" s="274"/>
      <c r="JOF55" s="275"/>
      <c r="JOG55" s="275"/>
      <c r="JOH55" s="275"/>
      <c r="JOI55" s="275"/>
      <c r="JOJ55" s="275"/>
      <c r="JOK55" s="275"/>
      <c r="JOL55" s="275"/>
      <c r="JOM55" s="48"/>
      <c r="JON55" s="48"/>
      <c r="JOO55" s="48"/>
      <c r="JOP55" s="48"/>
      <c r="JOQ55" s="274"/>
      <c r="JOR55" s="274"/>
      <c r="JOS55" s="275"/>
      <c r="JOT55" s="275"/>
      <c r="JOU55" s="275"/>
      <c r="JOV55" s="275"/>
      <c r="JOW55" s="275"/>
      <c r="JOX55" s="275"/>
      <c r="JOY55" s="275"/>
      <c r="JOZ55" s="48"/>
      <c r="JPA55" s="48"/>
      <c r="JPB55" s="48"/>
      <c r="JPC55" s="48"/>
      <c r="JPD55" s="274"/>
      <c r="JPE55" s="274"/>
      <c r="JPF55" s="275"/>
      <c r="JPG55" s="275"/>
      <c r="JPH55" s="275"/>
      <c r="JPI55" s="275"/>
      <c r="JPJ55" s="275"/>
      <c r="JPK55" s="275"/>
      <c r="JPL55" s="275"/>
      <c r="JPM55" s="48"/>
      <c r="JPN55" s="48"/>
      <c r="JPO55" s="48"/>
      <c r="JPP55" s="48"/>
      <c r="JPQ55" s="274"/>
      <c r="JPR55" s="274"/>
      <c r="JPS55" s="275"/>
      <c r="JPT55" s="275"/>
      <c r="JPU55" s="275"/>
      <c r="JPV55" s="275"/>
      <c r="JPW55" s="275"/>
      <c r="JPX55" s="275"/>
      <c r="JPY55" s="275"/>
      <c r="JPZ55" s="48"/>
      <c r="JQA55" s="48"/>
      <c r="JQB55" s="48"/>
      <c r="JQC55" s="48"/>
      <c r="JQD55" s="274"/>
      <c r="JQE55" s="274"/>
      <c r="JQF55" s="275"/>
      <c r="JQG55" s="275"/>
      <c r="JQH55" s="275"/>
      <c r="JQI55" s="275"/>
      <c r="JQJ55" s="275"/>
      <c r="JQK55" s="275"/>
      <c r="JQL55" s="275"/>
      <c r="JQM55" s="48"/>
      <c r="JQN55" s="48"/>
      <c r="JQO55" s="48"/>
      <c r="JQP55" s="48"/>
      <c r="JQQ55" s="274"/>
      <c r="JQR55" s="274"/>
      <c r="JQS55" s="275"/>
      <c r="JQT55" s="275"/>
      <c r="JQU55" s="275"/>
      <c r="JQV55" s="275"/>
      <c r="JQW55" s="275"/>
      <c r="JQX55" s="275"/>
      <c r="JQY55" s="275"/>
      <c r="JQZ55" s="48"/>
      <c r="JRA55" s="48"/>
      <c r="JRB55" s="48"/>
      <c r="JRC55" s="48"/>
      <c r="JRD55" s="274"/>
      <c r="JRE55" s="274"/>
      <c r="JRF55" s="275"/>
      <c r="JRG55" s="275"/>
      <c r="JRH55" s="275"/>
      <c r="JRI55" s="275"/>
      <c r="JRJ55" s="275"/>
      <c r="JRK55" s="275"/>
      <c r="JRL55" s="275"/>
      <c r="JRM55" s="48"/>
      <c r="JRN55" s="48"/>
      <c r="JRO55" s="48"/>
      <c r="JRP55" s="48"/>
      <c r="JRQ55" s="274"/>
      <c r="JRR55" s="274"/>
      <c r="JRS55" s="275"/>
      <c r="JRT55" s="275"/>
      <c r="JRU55" s="275"/>
      <c r="JRV55" s="275"/>
      <c r="JRW55" s="275"/>
      <c r="JRX55" s="275"/>
      <c r="JRY55" s="275"/>
      <c r="JRZ55" s="48"/>
      <c r="JSA55" s="48"/>
      <c r="JSB55" s="48"/>
      <c r="JSC55" s="48"/>
      <c r="JSD55" s="274"/>
      <c r="JSE55" s="274"/>
      <c r="JSF55" s="275"/>
      <c r="JSG55" s="275"/>
      <c r="JSH55" s="275"/>
      <c r="JSI55" s="275"/>
      <c r="JSJ55" s="275"/>
      <c r="JSK55" s="275"/>
      <c r="JSL55" s="275"/>
      <c r="JSM55" s="48"/>
      <c r="JSN55" s="48"/>
      <c r="JSO55" s="48"/>
      <c r="JSP55" s="48"/>
      <c r="JSQ55" s="274"/>
      <c r="JSR55" s="274"/>
      <c r="JSS55" s="275"/>
      <c r="JST55" s="275"/>
      <c r="JSU55" s="275"/>
      <c r="JSV55" s="275"/>
      <c r="JSW55" s="275"/>
      <c r="JSX55" s="275"/>
      <c r="JSY55" s="275"/>
      <c r="JSZ55" s="48"/>
      <c r="JTA55" s="48"/>
      <c r="JTB55" s="48"/>
      <c r="JTC55" s="48"/>
      <c r="JTD55" s="274"/>
      <c r="JTE55" s="274"/>
      <c r="JTF55" s="275"/>
      <c r="JTG55" s="275"/>
      <c r="JTH55" s="275"/>
      <c r="JTI55" s="275"/>
      <c r="JTJ55" s="275"/>
      <c r="JTK55" s="275"/>
      <c r="JTL55" s="275"/>
      <c r="JTM55" s="48"/>
      <c r="JTN55" s="48"/>
      <c r="JTO55" s="48"/>
      <c r="JTP55" s="48"/>
      <c r="JTQ55" s="274"/>
      <c r="JTR55" s="274"/>
      <c r="JTS55" s="275"/>
      <c r="JTT55" s="275"/>
      <c r="JTU55" s="275"/>
      <c r="JTV55" s="275"/>
      <c r="JTW55" s="275"/>
      <c r="JTX55" s="275"/>
      <c r="JTY55" s="275"/>
      <c r="JTZ55" s="48"/>
      <c r="JUA55" s="48"/>
      <c r="JUB55" s="48"/>
      <c r="JUC55" s="48"/>
      <c r="JUD55" s="274"/>
      <c r="JUE55" s="274"/>
      <c r="JUF55" s="275"/>
      <c r="JUG55" s="275"/>
      <c r="JUH55" s="275"/>
      <c r="JUI55" s="275"/>
      <c r="JUJ55" s="275"/>
      <c r="JUK55" s="275"/>
      <c r="JUL55" s="275"/>
      <c r="JUM55" s="48"/>
      <c r="JUN55" s="48"/>
      <c r="JUO55" s="48"/>
      <c r="JUP55" s="48"/>
      <c r="JUQ55" s="274"/>
      <c r="JUR55" s="274"/>
      <c r="JUS55" s="275"/>
      <c r="JUT55" s="275"/>
      <c r="JUU55" s="275"/>
      <c r="JUV55" s="275"/>
      <c r="JUW55" s="275"/>
      <c r="JUX55" s="275"/>
      <c r="JUY55" s="275"/>
      <c r="JUZ55" s="48"/>
      <c r="JVA55" s="48"/>
      <c r="JVB55" s="48"/>
      <c r="JVC55" s="48"/>
      <c r="JVD55" s="274"/>
      <c r="JVE55" s="274"/>
      <c r="JVF55" s="275"/>
      <c r="JVG55" s="275"/>
      <c r="JVH55" s="275"/>
      <c r="JVI55" s="275"/>
      <c r="JVJ55" s="275"/>
      <c r="JVK55" s="275"/>
      <c r="JVL55" s="275"/>
      <c r="JVM55" s="48"/>
      <c r="JVN55" s="48"/>
      <c r="JVO55" s="48"/>
      <c r="JVP55" s="48"/>
      <c r="JVQ55" s="274"/>
      <c r="JVR55" s="274"/>
      <c r="JVS55" s="275"/>
      <c r="JVT55" s="275"/>
      <c r="JVU55" s="275"/>
      <c r="JVV55" s="275"/>
      <c r="JVW55" s="275"/>
      <c r="JVX55" s="275"/>
      <c r="JVY55" s="275"/>
      <c r="JVZ55" s="48"/>
      <c r="JWA55" s="48"/>
      <c r="JWB55" s="48"/>
      <c r="JWC55" s="48"/>
      <c r="JWD55" s="274"/>
      <c r="JWE55" s="274"/>
      <c r="JWF55" s="275"/>
      <c r="JWG55" s="275"/>
      <c r="JWH55" s="275"/>
      <c r="JWI55" s="275"/>
      <c r="JWJ55" s="275"/>
      <c r="JWK55" s="275"/>
      <c r="JWL55" s="275"/>
      <c r="JWM55" s="48"/>
      <c r="JWN55" s="48"/>
      <c r="JWO55" s="48"/>
      <c r="JWP55" s="48"/>
      <c r="JWQ55" s="274"/>
      <c r="JWR55" s="274"/>
      <c r="JWS55" s="275"/>
      <c r="JWT55" s="275"/>
      <c r="JWU55" s="275"/>
      <c r="JWV55" s="275"/>
      <c r="JWW55" s="275"/>
      <c r="JWX55" s="275"/>
      <c r="JWY55" s="275"/>
      <c r="JWZ55" s="48"/>
      <c r="JXA55" s="48"/>
      <c r="JXB55" s="48"/>
      <c r="JXC55" s="48"/>
      <c r="JXD55" s="274"/>
      <c r="JXE55" s="274"/>
      <c r="JXF55" s="275"/>
      <c r="JXG55" s="275"/>
      <c r="JXH55" s="275"/>
      <c r="JXI55" s="275"/>
      <c r="JXJ55" s="275"/>
      <c r="JXK55" s="275"/>
      <c r="JXL55" s="275"/>
      <c r="JXM55" s="48"/>
      <c r="JXN55" s="48"/>
      <c r="JXO55" s="48"/>
      <c r="JXP55" s="48"/>
      <c r="JXQ55" s="274"/>
      <c r="JXR55" s="274"/>
      <c r="JXS55" s="275"/>
      <c r="JXT55" s="275"/>
      <c r="JXU55" s="275"/>
      <c r="JXV55" s="275"/>
      <c r="JXW55" s="275"/>
      <c r="JXX55" s="275"/>
      <c r="JXY55" s="275"/>
      <c r="JXZ55" s="48"/>
      <c r="JYA55" s="48"/>
      <c r="JYB55" s="48"/>
      <c r="JYC55" s="48"/>
      <c r="JYD55" s="274"/>
      <c r="JYE55" s="274"/>
      <c r="JYF55" s="275"/>
      <c r="JYG55" s="275"/>
      <c r="JYH55" s="275"/>
      <c r="JYI55" s="275"/>
      <c r="JYJ55" s="275"/>
      <c r="JYK55" s="275"/>
      <c r="JYL55" s="275"/>
      <c r="JYM55" s="48"/>
      <c r="JYN55" s="48"/>
      <c r="JYO55" s="48"/>
      <c r="JYP55" s="48"/>
      <c r="JYQ55" s="274"/>
      <c r="JYR55" s="274"/>
      <c r="JYS55" s="275"/>
      <c r="JYT55" s="275"/>
      <c r="JYU55" s="275"/>
      <c r="JYV55" s="275"/>
      <c r="JYW55" s="275"/>
      <c r="JYX55" s="275"/>
      <c r="JYY55" s="275"/>
      <c r="JYZ55" s="48"/>
      <c r="JZA55" s="48"/>
      <c r="JZB55" s="48"/>
      <c r="JZC55" s="48"/>
      <c r="JZD55" s="274"/>
      <c r="JZE55" s="274"/>
      <c r="JZF55" s="275"/>
      <c r="JZG55" s="275"/>
      <c r="JZH55" s="275"/>
      <c r="JZI55" s="275"/>
      <c r="JZJ55" s="275"/>
      <c r="JZK55" s="275"/>
      <c r="JZL55" s="275"/>
      <c r="JZM55" s="48"/>
      <c r="JZN55" s="48"/>
      <c r="JZO55" s="48"/>
      <c r="JZP55" s="48"/>
      <c r="JZQ55" s="274"/>
      <c r="JZR55" s="274"/>
      <c r="JZS55" s="275"/>
      <c r="JZT55" s="275"/>
      <c r="JZU55" s="275"/>
      <c r="JZV55" s="275"/>
      <c r="JZW55" s="275"/>
      <c r="JZX55" s="275"/>
      <c r="JZY55" s="275"/>
      <c r="JZZ55" s="48"/>
      <c r="KAA55" s="48"/>
      <c r="KAB55" s="48"/>
      <c r="KAC55" s="48"/>
      <c r="KAD55" s="274"/>
      <c r="KAE55" s="274"/>
      <c r="KAF55" s="275"/>
      <c r="KAG55" s="275"/>
      <c r="KAH55" s="275"/>
      <c r="KAI55" s="275"/>
      <c r="KAJ55" s="275"/>
      <c r="KAK55" s="275"/>
      <c r="KAL55" s="275"/>
      <c r="KAM55" s="48"/>
      <c r="KAN55" s="48"/>
      <c r="KAO55" s="48"/>
      <c r="KAP55" s="48"/>
      <c r="KAQ55" s="274"/>
      <c r="KAR55" s="274"/>
      <c r="KAS55" s="275"/>
      <c r="KAT55" s="275"/>
      <c r="KAU55" s="275"/>
      <c r="KAV55" s="275"/>
      <c r="KAW55" s="275"/>
      <c r="KAX55" s="275"/>
      <c r="KAY55" s="275"/>
      <c r="KAZ55" s="48"/>
      <c r="KBA55" s="48"/>
      <c r="KBB55" s="48"/>
      <c r="KBC55" s="48"/>
      <c r="KBD55" s="274"/>
      <c r="KBE55" s="274"/>
      <c r="KBF55" s="275"/>
      <c r="KBG55" s="275"/>
      <c r="KBH55" s="275"/>
      <c r="KBI55" s="275"/>
      <c r="KBJ55" s="275"/>
      <c r="KBK55" s="275"/>
      <c r="KBL55" s="275"/>
      <c r="KBM55" s="48"/>
      <c r="KBN55" s="48"/>
      <c r="KBO55" s="48"/>
      <c r="KBP55" s="48"/>
      <c r="KBQ55" s="274"/>
      <c r="KBR55" s="274"/>
      <c r="KBS55" s="275"/>
      <c r="KBT55" s="275"/>
      <c r="KBU55" s="275"/>
      <c r="KBV55" s="275"/>
      <c r="KBW55" s="275"/>
      <c r="KBX55" s="275"/>
      <c r="KBY55" s="275"/>
      <c r="KBZ55" s="48"/>
      <c r="KCA55" s="48"/>
      <c r="KCB55" s="48"/>
      <c r="KCC55" s="48"/>
      <c r="KCD55" s="274"/>
      <c r="KCE55" s="274"/>
      <c r="KCF55" s="275"/>
      <c r="KCG55" s="275"/>
      <c r="KCH55" s="275"/>
      <c r="KCI55" s="275"/>
      <c r="KCJ55" s="275"/>
      <c r="KCK55" s="275"/>
      <c r="KCL55" s="275"/>
      <c r="KCM55" s="48"/>
      <c r="KCN55" s="48"/>
      <c r="KCO55" s="48"/>
      <c r="KCP55" s="48"/>
      <c r="KCQ55" s="274"/>
      <c r="KCR55" s="274"/>
      <c r="KCS55" s="275"/>
      <c r="KCT55" s="275"/>
      <c r="KCU55" s="275"/>
      <c r="KCV55" s="275"/>
      <c r="KCW55" s="275"/>
      <c r="KCX55" s="275"/>
      <c r="KCY55" s="275"/>
      <c r="KCZ55" s="48"/>
      <c r="KDA55" s="48"/>
      <c r="KDB55" s="48"/>
      <c r="KDC55" s="48"/>
      <c r="KDD55" s="274"/>
      <c r="KDE55" s="274"/>
      <c r="KDF55" s="275"/>
      <c r="KDG55" s="275"/>
      <c r="KDH55" s="275"/>
      <c r="KDI55" s="275"/>
      <c r="KDJ55" s="275"/>
      <c r="KDK55" s="275"/>
      <c r="KDL55" s="275"/>
      <c r="KDM55" s="48"/>
      <c r="KDN55" s="48"/>
      <c r="KDO55" s="48"/>
      <c r="KDP55" s="48"/>
      <c r="KDQ55" s="274"/>
      <c r="KDR55" s="274"/>
      <c r="KDS55" s="275"/>
      <c r="KDT55" s="275"/>
      <c r="KDU55" s="275"/>
      <c r="KDV55" s="275"/>
      <c r="KDW55" s="275"/>
      <c r="KDX55" s="275"/>
      <c r="KDY55" s="275"/>
      <c r="KDZ55" s="48"/>
      <c r="KEA55" s="48"/>
      <c r="KEB55" s="48"/>
      <c r="KEC55" s="48"/>
      <c r="KED55" s="274"/>
      <c r="KEE55" s="274"/>
      <c r="KEF55" s="275"/>
      <c r="KEG55" s="275"/>
      <c r="KEH55" s="275"/>
      <c r="KEI55" s="275"/>
      <c r="KEJ55" s="275"/>
      <c r="KEK55" s="275"/>
      <c r="KEL55" s="275"/>
      <c r="KEM55" s="48"/>
      <c r="KEN55" s="48"/>
      <c r="KEO55" s="48"/>
      <c r="KEP55" s="48"/>
      <c r="KEQ55" s="274"/>
      <c r="KER55" s="274"/>
      <c r="KES55" s="275"/>
      <c r="KET55" s="275"/>
      <c r="KEU55" s="275"/>
      <c r="KEV55" s="275"/>
      <c r="KEW55" s="275"/>
      <c r="KEX55" s="275"/>
      <c r="KEY55" s="275"/>
      <c r="KEZ55" s="48"/>
      <c r="KFA55" s="48"/>
      <c r="KFB55" s="48"/>
      <c r="KFC55" s="48"/>
      <c r="KFD55" s="274"/>
      <c r="KFE55" s="274"/>
      <c r="KFF55" s="275"/>
      <c r="KFG55" s="275"/>
      <c r="KFH55" s="275"/>
      <c r="KFI55" s="275"/>
      <c r="KFJ55" s="275"/>
      <c r="KFK55" s="275"/>
      <c r="KFL55" s="275"/>
      <c r="KFM55" s="48"/>
      <c r="KFN55" s="48"/>
      <c r="KFO55" s="48"/>
      <c r="KFP55" s="48"/>
      <c r="KFQ55" s="274"/>
      <c r="KFR55" s="274"/>
      <c r="KFS55" s="275"/>
      <c r="KFT55" s="275"/>
      <c r="KFU55" s="275"/>
      <c r="KFV55" s="275"/>
      <c r="KFW55" s="275"/>
      <c r="KFX55" s="275"/>
      <c r="KFY55" s="275"/>
      <c r="KFZ55" s="48"/>
      <c r="KGA55" s="48"/>
      <c r="KGB55" s="48"/>
      <c r="KGC55" s="48"/>
      <c r="KGD55" s="274"/>
      <c r="KGE55" s="274"/>
      <c r="KGF55" s="275"/>
      <c r="KGG55" s="275"/>
      <c r="KGH55" s="275"/>
      <c r="KGI55" s="275"/>
      <c r="KGJ55" s="275"/>
      <c r="KGK55" s="275"/>
      <c r="KGL55" s="275"/>
      <c r="KGM55" s="48"/>
      <c r="KGN55" s="48"/>
      <c r="KGO55" s="48"/>
      <c r="KGP55" s="48"/>
      <c r="KGQ55" s="274"/>
      <c r="KGR55" s="274"/>
      <c r="KGS55" s="275"/>
      <c r="KGT55" s="275"/>
      <c r="KGU55" s="275"/>
      <c r="KGV55" s="275"/>
      <c r="KGW55" s="275"/>
      <c r="KGX55" s="275"/>
      <c r="KGY55" s="275"/>
      <c r="KGZ55" s="48"/>
      <c r="KHA55" s="48"/>
      <c r="KHB55" s="48"/>
      <c r="KHC55" s="48"/>
      <c r="KHD55" s="274"/>
      <c r="KHE55" s="274"/>
      <c r="KHF55" s="275"/>
      <c r="KHG55" s="275"/>
      <c r="KHH55" s="275"/>
      <c r="KHI55" s="275"/>
      <c r="KHJ55" s="275"/>
      <c r="KHK55" s="275"/>
      <c r="KHL55" s="275"/>
      <c r="KHM55" s="48"/>
      <c r="KHN55" s="48"/>
      <c r="KHO55" s="48"/>
      <c r="KHP55" s="48"/>
      <c r="KHQ55" s="274"/>
      <c r="KHR55" s="274"/>
      <c r="KHS55" s="275"/>
      <c r="KHT55" s="275"/>
      <c r="KHU55" s="275"/>
      <c r="KHV55" s="275"/>
      <c r="KHW55" s="275"/>
      <c r="KHX55" s="275"/>
      <c r="KHY55" s="275"/>
      <c r="KHZ55" s="48"/>
      <c r="KIA55" s="48"/>
      <c r="KIB55" s="48"/>
      <c r="KIC55" s="48"/>
      <c r="KID55" s="274"/>
      <c r="KIE55" s="274"/>
      <c r="KIF55" s="275"/>
      <c r="KIG55" s="275"/>
      <c r="KIH55" s="275"/>
      <c r="KII55" s="275"/>
      <c r="KIJ55" s="275"/>
      <c r="KIK55" s="275"/>
      <c r="KIL55" s="275"/>
      <c r="KIM55" s="48"/>
      <c r="KIN55" s="48"/>
      <c r="KIO55" s="48"/>
      <c r="KIP55" s="48"/>
      <c r="KIQ55" s="274"/>
      <c r="KIR55" s="274"/>
      <c r="KIS55" s="275"/>
      <c r="KIT55" s="275"/>
      <c r="KIU55" s="275"/>
      <c r="KIV55" s="275"/>
      <c r="KIW55" s="275"/>
      <c r="KIX55" s="275"/>
      <c r="KIY55" s="275"/>
      <c r="KIZ55" s="48"/>
      <c r="KJA55" s="48"/>
      <c r="KJB55" s="48"/>
      <c r="KJC55" s="48"/>
      <c r="KJD55" s="274"/>
      <c r="KJE55" s="274"/>
      <c r="KJF55" s="275"/>
      <c r="KJG55" s="275"/>
      <c r="KJH55" s="275"/>
      <c r="KJI55" s="275"/>
      <c r="KJJ55" s="275"/>
      <c r="KJK55" s="275"/>
      <c r="KJL55" s="275"/>
      <c r="KJM55" s="48"/>
      <c r="KJN55" s="48"/>
      <c r="KJO55" s="48"/>
      <c r="KJP55" s="48"/>
      <c r="KJQ55" s="274"/>
      <c r="KJR55" s="274"/>
      <c r="KJS55" s="275"/>
      <c r="KJT55" s="275"/>
      <c r="KJU55" s="275"/>
      <c r="KJV55" s="275"/>
      <c r="KJW55" s="275"/>
      <c r="KJX55" s="275"/>
      <c r="KJY55" s="275"/>
      <c r="KJZ55" s="48"/>
      <c r="KKA55" s="48"/>
      <c r="KKB55" s="48"/>
      <c r="KKC55" s="48"/>
      <c r="KKD55" s="274"/>
      <c r="KKE55" s="274"/>
      <c r="KKF55" s="275"/>
      <c r="KKG55" s="275"/>
      <c r="KKH55" s="275"/>
      <c r="KKI55" s="275"/>
      <c r="KKJ55" s="275"/>
      <c r="KKK55" s="275"/>
      <c r="KKL55" s="275"/>
      <c r="KKM55" s="48"/>
      <c r="KKN55" s="48"/>
      <c r="KKO55" s="48"/>
      <c r="KKP55" s="48"/>
      <c r="KKQ55" s="274"/>
      <c r="KKR55" s="274"/>
      <c r="KKS55" s="275"/>
      <c r="KKT55" s="275"/>
      <c r="KKU55" s="275"/>
      <c r="KKV55" s="275"/>
      <c r="KKW55" s="275"/>
      <c r="KKX55" s="275"/>
      <c r="KKY55" s="275"/>
      <c r="KKZ55" s="48"/>
      <c r="KLA55" s="48"/>
      <c r="KLB55" s="48"/>
      <c r="KLC55" s="48"/>
      <c r="KLD55" s="274"/>
      <c r="KLE55" s="274"/>
      <c r="KLF55" s="275"/>
      <c r="KLG55" s="275"/>
      <c r="KLH55" s="275"/>
      <c r="KLI55" s="275"/>
      <c r="KLJ55" s="275"/>
      <c r="KLK55" s="275"/>
      <c r="KLL55" s="275"/>
      <c r="KLM55" s="48"/>
      <c r="KLN55" s="48"/>
      <c r="KLO55" s="48"/>
      <c r="KLP55" s="48"/>
      <c r="KLQ55" s="274"/>
      <c r="KLR55" s="274"/>
      <c r="KLS55" s="275"/>
      <c r="KLT55" s="275"/>
      <c r="KLU55" s="275"/>
      <c r="KLV55" s="275"/>
      <c r="KLW55" s="275"/>
      <c r="KLX55" s="275"/>
      <c r="KLY55" s="275"/>
      <c r="KLZ55" s="48"/>
      <c r="KMA55" s="48"/>
      <c r="KMB55" s="48"/>
      <c r="KMC55" s="48"/>
      <c r="KMD55" s="274"/>
      <c r="KME55" s="274"/>
      <c r="KMF55" s="275"/>
      <c r="KMG55" s="275"/>
      <c r="KMH55" s="275"/>
      <c r="KMI55" s="275"/>
      <c r="KMJ55" s="275"/>
      <c r="KMK55" s="275"/>
      <c r="KML55" s="275"/>
      <c r="KMM55" s="48"/>
      <c r="KMN55" s="48"/>
      <c r="KMO55" s="48"/>
      <c r="KMP55" s="48"/>
      <c r="KMQ55" s="274"/>
      <c r="KMR55" s="274"/>
      <c r="KMS55" s="275"/>
      <c r="KMT55" s="275"/>
      <c r="KMU55" s="275"/>
      <c r="KMV55" s="275"/>
      <c r="KMW55" s="275"/>
      <c r="KMX55" s="275"/>
      <c r="KMY55" s="275"/>
      <c r="KMZ55" s="48"/>
      <c r="KNA55" s="48"/>
      <c r="KNB55" s="48"/>
      <c r="KNC55" s="48"/>
      <c r="KND55" s="274"/>
      <c r="KNE55" s="274"/>
      <c r="KNF55" s="275"/>
      <c r="KNG55" s="275"/>
      <c r="KNH55" s="275"/>
      <c r="KNI55" s="275"/>
      <c r="KNJ55" s="275"/>
      <c r="KNK55" s="275"/>
      <c r="KNL55" s="275"/>
      <c r="KNM55" s="48"/>
      <c r="KNN55" s="48"/>
      <c r="KNO55" s="48"/>
      <c r="KNP55" s="48"/>
      <c r="KNQ55" s="274"/>
      <c r="KNR55" s="274"/>
      <c r="KNS55" s="275"/>
      <c r="KNT55" s="275"/>
      <c r="KNU55" s="275"/>
      <c r="KNV55" s="275"/>
      <c r="KNW55" s="275"/>
      <c r="KNX55" s="275"/>
      <c r="KNY55" s="275"/>
      <c r="KNZ55" s="48"/>
      <c r="KOA55" s="48"/>
      <c r="KOB55" s="48"/>
      <c r="KOC55" s="48"/>
      <c r="KOD55" s="274"/>
      <c r="KOE55" s="274"/>
      <c r="KOF55" s="275"/>
      <c r="KOG55" s="275"/>
      <c r="KOH55" s="275"/>
      <c r="KOI55" s="275"/>
      <c r="KOJ55" s="275"/>
      <c r="KOK55" s="275"/>
      <c r="KOL55" s="275"/>
      <c r="KOM55" s="48"/>
      <c r="KON55" s="48"/>
      <c r="KOO55" s="48"/>
      <c r="KOP55" s="48"/>
      <c r="KOQ55" s="274"/>
      <c r="KOR55" s="274"/>
      <c r="KOS55" s="275"/>
      <c r="KOT55" s="275"/>
      <c r="KOU55" s="275"/>
      <c r="KOV55" s="275"/>
      <c r="KOW55" s="275"/>
      <c r="KOX55" s="275"/>
      <c r="KOY55" s="275"/>
      <c r="KOZ55" s="48"/>
      <c r="KPA55" s="48"/>
      <c r="KPB55" s="48"/>
      <c r="KPC55" s="48"/>
      <c r="KPD55" s="274"/>
      <c r="KPE55" s="274"/>
      <c r="KPF55" s="275"/>
      <c r="KPG55" s="275"/>
      <c r="KPH55" s="275"/>
      <c r="KPI55" s="275"/>
      <c r="KPJ55" s="275"/>
      <c r="KPK55" s="275"/>
      <c r="KPL55" s="275"/>
      <c r="KPM55" s="48"/>
      <c r="KPN55" s="48"/>
      <c r="KPO55" s="48"/>
      <c r="KPP55" s="48"/>
      <c r="KPQ55" s="274"/>
      <c r="KPR55" s="274"/>
      <c r="KPS55" s="275"/>
      <c r="KPT55" s="275"/>
      <c r="KPU55" s="275"/>
      <c r="KPV55" s="275"/>
      <c r="KPW55" s="275"/>
      <c r="KPX55" s="275"/>
      <c r="KPY55" s="275"/>
      <c r="KPZ55" s="48"/>
      <c r="KQA55" s="48"/>
      <c r="KQB55" s="48"/>
      <c r="KQC55" s="48"/>
      <c r="KQD55" s="274"/>
      <c r="KQE55" s="274"/>
      <c r="KQF55" s="275"/>
      <c r="KQG55" s="275"/>
      <c r="KQH55" s="275"/>
      <c r="KQI55" s="275"/>
      <c r="KQJ55" s="275"/>
      <c r="KQK55" s="275"/>
      <c r="KQL55" s="275"/>
      <c r="KQM55" s="48"/>
      <c r="KQN55" s="48"/>
      <c r="KQO55" s="48"/>
      <c r="KQP55" s="48"/>
      <c r="KQQ55" s="274"/>
      <c r="KQR55" s="274"/>
      <c r="KQS55" s="275"/>
      <c r="KQT55" s="275"/>
      <c r="KQU55" s="275"/>
      <c r="KQV55" s="275"/>
      <c r="KQW55" s="275"/>
      <c r="KQX55" s="275"/>
      <c r="KQY55" s="275"/>
      <c r="KQZ55" s="48"/>
      <c r="KRA55" s="48"/>
      <c r="KRB55" s="48"/>
      <c r="KRC55" s="48"/>
      <c r="KRD55" s="274"/>
      <c r="KRE55" s="274"/>
      <c r="KRF55" s="275"/>
      <c r="KRG55" s="275"/>
      <c r="KRH55" s="275"/>
      <c r="KRI55" s="275"/>
      <c r="KRJ55" s="275"/>
      <c r="KRK55" s="275"/>
      <c r="KRL55" s="275"/>
      <c r="KRM55" s="48"/>
      <c r="KRN55" s="48"/>
      <c r="KRO55" s="48"/>
      <c r="KRP55" s="48"/>
      <c r="KRQ55" s="274"/>
      <c r="KRR55" s="274"/>
      <c r="KRS55" s="275"/>
      <c r="KRT55" s="275"/>
      <c r="KRU55" s="275"/>
      <c r="KRV55" s="275"/>
      <c r="KRW55" s="275"/>
      <c r="KRX55" s="275"/>
      <c r="KRY55" s="275"/>
      <c r="KRZ55" s="48"/>
      <c r="KSA55" s="48"/>
      <c r="KSB55" s="48"/>
      <c r="KSC55" s="48"/>
      <c r="KSD55" s="274"/>
      <c r="KSE55" s="274"/>
      <c r="KSF55" s="275"/>
      <c r="KSG55" s="275"/>
      <c r="KSH55" s="275"/>
      <c r="KSI55" s="275"/>
      <c r="KSJ55" s="275"/>
      <c r="KSK55" s="275"/>
      <c r="KSL55" s="275"/>
      <c r="KSM55" s="48"/>
      <c r="KSN55" s="48"/>
      <c r="KSO55" s="48"/>
      <c r="KSP55" s="48"/>
      <c r="KSQ55" s="274"/>
      <c r="KSR55" s="274"/>
      <c r="KSS55" s="275"/>
      <c r="KST55" s="275"/>
      <c r="KSU55" s="275"/>
      <c r="KSV55" s="275"/>
      <c r="KSW55" s="275"/>
      <c r="KSX55" s="275"/>
      <c r="KSY55" s="275"/>
      <c r="KSZ55" s="48"/>
      <c r="KTA55" s="48"/>
      <c r="KTB55" s="48"/>
      <c r="KTC55" s="48"/>
      <c r="KTD55" s="274"/>
      <c r="KTE55" s="274"/>
      <c r="KTF55" s="275"/>
      <c r="KTG55" s="275"/>
      <c r="KTH55" s="275"/>
      <c r="KTI55" s="275"/>
      <c r="KTJ55" s="275"/>
      <c r="KTK55" s="275"/>
      <c r="KTL55" s="275"/>
      <c r="KTM55" s="48"/>
      <c r="KTN55" s="48"/>
      <c r="KTO55" s="48"/>
      <c r="KTP55" s="48"/>
      <c r="KTQ55" s="274"/>
      <c r="KTR55" s="274"/>
      <c r="KTS55" s="275"/>
      <c r="KTT55" s="275"/>
      <c r="KTU55" s="275"/>
      <c r="KTV55" s="275"/>
      <c r="KTW55" s="275"/>
      <c r="KTX55" s="275"/>
      <c r="KTY55" s="275"/>
      <c r="KTZ55" s="48"/>
      <c r="KUA55" s="48"/>
      <c r="KUB55" s="48"/>
      <c r="KUC55" s="48"/>
      <c r="KUD55" s="274"/>
      <c r="KUE55" s="274"/>
      <c r="KUF55" s="275"/>
      <c r="KUG55" s="275"/>
      <c r="KUH55" s="275"/>
      <c r="KUI55" s="275"/>
      <c r="KUJ55" s="275"/>
      <c r="KUK55" s="275"/>
      <c r="KUL55" s="275"/>
      <c r="KUM55" s="48"/>
      <c r="KUN55" s="48"/>
      <c r="KUO55" s="48"/>
      <c r="KUP55" s="48"/>
      <c r="KUQ55" s="274"/>
      <c r="KUR55" s="274"/>
      <c r="KUS55" s="275"/>
      <c r="KUT55" s="275"/>
      <c r="KUU55" s="275"/>
      <c r="KUV55" s="275"/>
      <c r="KUW55" s="275"/>
      <c r="KUX55" s="275"/>
      <c r="KUY55" s="275"/>
      <c r="KUZ55" s="48"/>
      <c r="KVA55" s="48"/>
      <c r="KVB55" s="48"/>
      <c r="KVC55" s="48"/>
      <c r="KVD55" s="274"/>
      <c r="KVE55" s="274"/>
      <c r="KVF55" s="275"/>
      <c r="KVG55" s="275"/>
      <c r="KVH55" s="275"/>
      <c r="KVI55" s="275"/>
      <c r="KVJ55" s="275"/>
      <c r="KVK55" s="275"/>
      <c r="KVL55" s="275"/>
      <c r="KVM55" s="48"/>
      <c r="KVN55" s="48"/>
      <c r="KVO55" s="48"/>
      <c r="KVP55" s="48"/>
      <c r="KVQ55" s="274"/>
      <c r="KVR55" s="274"/>
      <c r="KVS55" s="275"/>
      <c r="KVT55" s="275"/>
      <c r="KVU55" s="275"/>
      <c r="KVV55" s="275"/>
      <c r="KVW55" s="275"/>
      <c r="KVX55" s="275"/>
      <c r="KVY55" s="275"/>
      <c r="KVZ55" s="48"/>
      <c r="KWA55" s="48"/>
      <c r="KWB55" s="48"/>
      <c r="KWC55" s="48"/>
      <c r="KWD55" s="274"/>
      <c r="KWE55" s="274"/>
      <c r="KWF55" s="275"/>
      <c r="KWG55" s="275"/>
      <c r="KWH55" s="275"/>
      <c r="KWI55" s="275"/>
      <c r="KWJ55" s="275"/>
      <c r="KWK55" s="275"/>
      <c r="KWL55" s="275"/>
      <c r="KWM55" s="48"/>
      <c r="KWN55" s="48"/>
      <c r="KWO55" s="48"/>
      <c r="KWP55" s="48"/>
      <c r="KWQ55" s="274"/>
      <c r="KWR55" s="274"/>
      <c r="KWS55" s="275"/>
      <c r="KWT55" s="275"/>
      <c r="KWU55" s="275"/>
      <c r="KWV55" s="275"/>
      <c r="KWW55" s="275"/>
      <c r="KWX55" s="275"/>
      <c r="KWY55" s="275"/>
      <c r="KWZ55" s="48"/>
      <c r="KXA55" s="48"/>
      <c r="KXB55" s="48"/>
      <c r="KXC55" s="48"/>
      <c r="KXD55" s="274"/>
      <c r="KXE55" s="274"/>
      <c r="KXF55" s="275"/>
      <c r="KXG55" s="275"/>
      <c r="KXH55" s="275"/>
      <c r="KXI55" s="275"/>
      <c r="KXJ55" s="275"/>
      <c r="KXK55" s="275"/>
      <c r="KXL55" s="275"/>
      <c r="KXM55" s="48"/>
      <c r="KXN55" s="48"/>
      <c r="KXO55" s="48"/>
      <c r="KXP55" s="48"/>
      <c r="KXQ55" s="274"/>
      <c r="KXR55" s="274"/>
      <c r="KXS55" s="275"/>
      <c r="KXT55" s="275"/>
      <c r="KXU55" s="275"/>
      <c r="KXV55" s="275"/>
      <c r="KXW55" s="275"/>
      <c r="KXX55" s="275"/>
      <c r="KXY55" s="275"/>
      <c r="KXZ55" s="48"/>
      <c r="KYA55" s="48"/>
      <c r="KYB55" s="48"/>
      <c r="KYC55" s="48"/>
      <c r="KYD55" s="274"/>
      <c r="KYE55" s="274"/>
      <c r="KYF55" s="275"/>
      <c r="KYG55" s="275"/>
      <c r="KYH55" s="275"/>
      <c r="KYI55" s="275"/>
      <c r="KYJ55" s="275"/>
      <c r="KYK55" s="275"/>
      <c r="KYL55" s="275"/>
      <c r="KYM55" s="48"/>
      <c r="KYN55" s="48"/>
      <c r="KYO55" s="48"/>
      <c r="KYP55" s="48"/>
      <c r="KYQ55" s="274"/>
      <c r="KYR55" s="274"/>
      <c r="KYS55" s="275"/>
      <c r="KYT55" s="275"/>
      <c r="KYU55" s="275"/>
      <c r="KYV55" s="275"/>
      <c r="KYW55" s="275"/>
      <c r="KYX55" s="275"/>
      <c r="KYY55" s="275"/>
      <c r="KYZ55" s="48"/>
      <c r="KZA55" s="48"/>
      <c r="KZB55" s="48"/>
      <c r="KZC55" s="48"/>
      <c r="KZD55" s="274"/>
      <c r="KZE55" s="274"/>
      <c r="KZF55" s="275"/>
      <c r="KZG55" s="275"/>
      <c r="KZH55" s="275"/>
      <c r="KZI55" s="275"/>
      <c r="KZJ55" s="275"/>
      <c r="KZK55" s="275"/>
      <c r="KZL55" s="275"/>
      <c r="KZM55" s="48"/>
      <c r="KZN55" s="48"/>
      <c r="KZO55" s="48"/>
      <c r="KZP55" s="48"/>
      <c r="KZQ55" s="274"/>
      <c r="KZR55" s="274"/>
      <c r="KZS55" s="275"/>
      <c r="KZT55" s="275"/>
      <c r="KZU55" s="275"/>
      <c r="KZV55" s="275"/>
      <c r="KZW55" s="275"/>
      <c r="KZX55" s="275"/>
      <c r="KZY55" s="275"/>
      <c r="KZZ55" s="48"/>
      <c r="LAA55" s="48"/>
      <c r="LAB55" s="48"/>
      <c r="LAC55" s="48"/>
      <c r="LAD55" s="274"/>
      <c r="LAE55" s="274"/>
      <c r="LAF55" s="275"/>
      <c r="LAG55" s="275"/>
      <c r="LAH55" s="275"/>
      <c r="LAI55" s="275"/>
      <c r="LAJ55" s="275"/>
      <c r="LAK55" s="275"/>
      <c r="LAL55" s="275"/>
      <c r="LAM55" s="48"/>
      <c r="LAN55" s="48"/>
      <c r="LAO55" s="48"/>
      <c r="LAP55" s="48"/>
      <c r="LAQ55" s="274"/>
      <c r="LAR55" s="274"/>
      <c r="LAS55" s="275"/>
      <c r="LAT55" s="275"/>
      <c r="LAU55" s="275"/>
      <c r="LAV55" s="275"/>
      <c r="LAW55" s="275"/>
      <c r="LAX55" s="275"/>
      <c r="LAY55" s="275"/>
      <c r="LAZ55" s="48"/>
      <c r="LBA55" s="48"/>
      <c r="LBB55" s="48"/>
      <c r="LBC55" s="48"/>
      <c r="LBD55" s="274"/>
      <c r="LBE55" s="274"/>
      <c r="LBF55" s="275"/>
      <c r="LBG55" s="275"/>
      <c r="LBH55" s="275"/>
      <c r="LBI55" s="275"/>
      <c r="LBJ55" s="275"/>
      <c r="LBK55" s="275"/>
      <c r="LBL55" s="275"/>
      <c r="LBM55" s="48"/>
      <c r="LBN55" s="48"/>
      <c r="LBO55" s="48"/>
      <c r="LBP55" s="48"/>
      <c r="LBQ55" s="274"/>
      <c r="LBR55" s="274"/>
      <c r="LBS55" s="275"/>
      <c r="LBT55" s="275"/>
      <c r="LBU55" s="275"/>
      <c r="LBV55" s="275"/>
      <c r="LBW55" s="275"/>
      <c r="LBX55" s="275"/>
      <c r="LBY55" s="275"/>
      <c r="LBZ55" s="48"/>
      <c r="LCA55" s="48"/>
      <c r="LCB55" s="48"/>
      <c r="LCC55" s="48"/>
      <c r="LCD55" s="274"/>
      <c r="LCE55" s="274"/>
      <c r="LCF55" s="275"/>
      <c r="LCG55" s="275"/>
      <c r="LCH55" s="275"/>
      <c r="LCI55" s="275"/>
      <c r="LCJ55" s="275"/>
      <c r="LCK55" s="275"/>
      <c r="LCL55" s="275"/>
      <c r="LCM55" s="48"/>
      <c r="LCN55" s="48"/>
      <c r="LCO55" s="48"/>
      <c r="LCP55" s="48"/>
      <c r="LCQ55" s="274"/>
      <c r="LCR55" s="274"/>
      <c r="LCS55" s="275"/>
      <c r="LCT55" s="275"/>
      <c r="LCU55" s="275"/>
      <c r="LCV55" s="275"/>
      <c r="LCW55" s="275"/>
      <c r="LCX55" s="275"/>
      <c r="LCY55" s="275"/>
      <c r="LCZ55" s="48"/>
      <c r="LDA55" s="48"/>
      <c r="LDB55" s="48"/>
      <c r="LDC55" s="48"/>
      <c r="LDD55" s="274"/>
      <c r="LDE55" s="274"/>
      <c r="LDF55" s="275"/>
      <c r="LDG55" s="275"/>
      <c r="LDH55" s="275"/>
      <c r="LDI55" s="275"/>
      <c r="LDJ55" s="275"/>
      <c r="LDK55" s="275"/>
      <c r="LDL55" s="275"/>
      <c r="LDM55" s="48"/>
      <c r="LDN55" s="48"/>
      <c r="LDO55" s="48"/>
      <c r="LDP55" s="48"/>
      <c r="LDQ55" s="274"/>
      <c r="LDR55" s="274"/>
      <c r="LDS55" s="275"/>
      <c r="LDT55" s="275"/>
      <c r="LDU55" s="275"/>
      <c r="LDV55" s="275"/>
      <c r="LDW55" s="275"/>
      <c r="LDX55" s="275"/>
      <c r="LDY55" s="275"/>
      <c r="LDZ55" s="48"/>
      <c r="LEA55" s="48"/>
      <c r="LEB55" s="48"/>
      <c r="LEC55" s="48"/>
      <c r="LED55" s="274"/>
      <c r="LEE55" s="274"/>
      <c r="LEF55" s="275"/>
      <c r="LEG55" s="275"/>
      <c r="LEH55" s="275"/>
      <c r="LEI55" s="275"/>
      <c r="LEJ55" s="275"/>
      <c r="LEK55" s="275"/>
      <c r="LEL55" s="275"/>
      <c r="LEM55" s="48"/>
      <c r="LEN55" s="48"/>
      <c r="LEO55" s="48"/>
      <c r="LEP55" s="48"/>
      <c r="LEQ55" s="274"/>
      <c r="LER55" s="274"/>
      <c r="LES55" s="275"/>
      <c r="LET55" s="275"/>
      <c r="LEU55" s="275"/>
      <c r="LEV55" s="275"/>
      <c r="LEW55" s="275"/>
      <c r="LEX55" s="275"/>
      <c r="LEY55" s="275"/>
      <c r="LEZ55" s="48"/>
      <c r="LFA55" s="48"/>
      <c r="LFB55" s="48"/>
      <c r="LFC55" s="48"/>
      <c r="LFD55" s="274"/>
      <c r="LFE55" s="274"/>
      <c r="LFF55" s="275"/>
      <c r="LFG55" s="275"/>
      <c r="LFH55" s="275"/>
      <c r="LFI55" s="275"/>
      <c r="LFJ55" s="275"/>
      <c r="LFK55" s="275"/>
      <c r="LFL55" s="275"/>
      <c r="LFM55" s="48"/>
      <c r="LFN55" s="48"/>
      <c r="LFO55" s="48"/>
      <c r="LFP55" s="48"/>
      <c r="LFQ55" s="274"/>
      <c r="LFR55" s="274"/>
      <c r="LFS55" s="275"/>
      <c r="LFT55" s="275"/>
      <c r="LFU55" s="275"/>
      <c r="LFV55" s="275"/>
      <c r="LFW55" s="275"/>
      <c r="LFX55" s="275"/>
      <c r="LFY55" s="275"/>
      <c r="LFZ55" s="48"/>
      <c r="LGA55" s="48"/>
      <c r="LGB55" s="48"/>
      <c r="LGC55" s="48"/>
      <c r="LGD55" s="274"/>
      <c r="LGE55" s="274"/>
      <c r="LGF55" s="275"/>
      <c r="LGG55" s="275"/>
      <c r="LGH55" s="275"/>
      <c r="LGI55" s="275"/>
      <c r="LGJ55" s="275"/>
      <c r="LGK55" s="275"/>
      <c r="LGL55" s="275"/>
      <c r="LGM55" s="48"/>
      <c r="LGN55" s="48"/>
      <c r="LGO55" s="48"/>
      <c r="LGP55" s="48"/>
      <c r="LGQ55" s="274"/>
      <c r="LGR55" s="274"/>
      <c r="LGS55" s="275"/>
      <c r="LGT55" s="275"/>
      <c r="LGU55" s="275"/>
      <c r="LGV55" s="275"/>
      <c r="LGW55" s="275"/>
      <c r="LGX55" s="275"/>
      <c r="LGY55" s="275"/>
      <c r="LGZ55" s="48"/>
      <c r="LHA55" s="48"/>
      <c r="LHB55" s="48"/>
      <c r="LHC55" s="48"/>
      <c r="LHD55" s="274"/>
      <c r="LHE55" s="274"/>
      <c r="LHF55" s="275"/>
      <c r="LHG55" s="275"/>
      <c r="LHH55" s="275"/>
      <c r="LHI55" s="275"/>
      <c r="LHJ55" s="275"/>
      <c r="LHK55" s="275"/>
      <c r="LHL55" s="275"/>
      <c r="LHM55" s="48"/>
      <c r="LHN55" s="48"/>
      <c r="LHO55" s="48"/>
      <c r="LHP55" s="48"/>
      <c r="LHQ55" s="274"/>
      <c r="LHR55" s="274"/>
      <c r="LHS55" s="275"/>
      <c r="LHT55" s="275"/>
      <c r="LHU55" s="275"/>
      <c r="LHV55" s="275"/>
      <c r="LHW55" s="275"/>
      <c r="LHX55" s="275"/>
      <c r="LHY55" s="275"/>
      <c r="LHZ55" s="48"/>
      <c r="LIA55" s="48"/>
      <c r="LIB55" s="48"/>
      <c r="LIC55" s="48"/>
      <c r="LID55" s="274"/>
      <c r="LIE55" s="274"/>
      <c r="LIF55" s="275"/>
      <c r="LIG55" s="275"/>
      <c r="LIH55" s="275"/>
      <c r="LII55" s="275"/>
      <c r="LIJ55" s="275"/>
      <c r="LIK55" s="275"/>
      <c r="LIL55" s="275"/>
      <c r="LIM55" s="48"/>
      <c r="LIN55" s="48"/>
      <c r="LIO55" s="48"/>
      <c r="LIP55" s="48"/>
      <c r="LIQ55" s="274"/>
      <c r="LIR55" s="274"/>
      <c r="LIS55" s="275"/>
      <c r="LIT55" s="275"/>
      <c r="LIU55" s="275"/>
      <c r="LIV55" s="275"/>
      <c r="LIW55" s="275"/>
      <c r="LIX55" s="275"/>
      <c r="LIY55" s="275"/>
      <c r="LIZ55" s="48"/>
      <c r="LJA55" s="48"/>
      <c r="LJB55" s="48"/>
      <c r="LJC55" s="48"/>
      <c r="LJD55" s="274"/>
      <c r="LJE55" s="274"/>
      <c r="LJF55" s="275"/>
      <c r="LJG55" s="275"/>
      <c r="LJH55" s="275"/>
      <c r="LJI55" s="275"/>
      <c r="LJJ55" s="275"/>
      <c r="LJK55" s="275"/>
      <c r="LJL55" s="275"/>
      <c r="LJM55" s="48"/>
      <c r="LJN55" s="48"/>
      <c r="LJO55" s="48"/>
      <c r="LJP55" s="48"/>
      <c r="LJQ55" s="274"/>
      <c r="LJR55" s="274"/>
      <c r="LJS55" s="275"/>
      <c r="LJT55" s="275"/>
      <c r="LJU55" s="275"/>
      <c r="LJV55" s="275"/>
      <c r="LJW55" s="275"/>
      <c r="LJX55" s="275"/>
      <c r="LJY55" s="275"/>
      <c r="LJZ55" s="48"/>
      <c r="LKA55" s="48"/>
      <c r="LKB55" s="48"/>
      <c r="LKC55" s="48"/>
      <c r="LKD55" s="274"/>
      <c r="LKE55" s="274"/>
      <c r="LKF55" s="275"/>
      <c r="LKG55" s="275"/>
      <c r="LKH55" s="275"/>
      <c r="LKI55" s="275"/>
      <c r="LKJ55" s="275"/>
      <c r="LKK55" s="275"/>
      <c r="LKL55" s="275"/>
      <c r="LKM55" s="48"/>
      <c r="LKN55" s="48"/>
      <c r="LKO55" s="48"/>
      <c r="LKP55" s="48"/>
      <c r="LKQ55" s="274"/>
      <c r="LKR55" s="274"/>
      <c r="LKS55" s="275"/>
      <c r="LKT55" s="275"/>
      <c r="LKU55" s="275"/>
      <c r="LKV55" s="275"/>
      <c r="LKW55" s="275"/>
      <c r="LKX55" s="275"/>
      <c r="LKY55" s="275"/>
      <c r="LKZ55" s="48"/>
      <c r="LLA55" s="48"/>
      <c r="LLB55" s="48"/>
      <c r="LLC55" s="48"/>
      <c r="LLD55" s="274"/>
      <c r="LLE55" s="274"/>
      <c r="LLF55" s="275"/>
      <c r="LLG55" s="275"/>
      <c r="LLH55" s="275"/>
      <c r="LLI55" s="275"/>
      <c r="LLJ55" s="275"/>
      <c r="LLK55" s="275"/>
      <c r="LLL55" s="275"/>
      <c r="LLM55" s="48"/>
      <c r="LLN55" s="48"/>
      <c r="LLO55" s="48"/>
      <c r="LLP55" s="48"/>
      <c r="LLQ55" s="274"/>
      <c r="LLR55" s="274"/>
      <c r="LLS55" s="275"/>
      <c r="LLT55" s="275"/>
      <c r="LLU55" s="275"/>
      <c r="LLV55" s="275"/>
      <c r="LLW55" s="275"/>
      <c r="LLX55" s="275"/>
      <c r="LLY55" s="275"/>
      <c r="LLZ55" s="48"/>
      <c r="LMA55" s="48"/>
      <c r="LMB55" s="48"/>
      <c r="LMC55" s="48"/>
      <c r="LMD55" s="274"/>
      <c r="LME55" s="274"/>
      <c r="LMF55" s="275"/>
      <c r="LMG55" s="275"/>
      <c r="LMH55" s="275"/>
      <c r="LMI55" s="275"/>
      <c r="LMJ55" s="275"/>
      <c r="LMK55" s="275"/>
      <c r="LML55" s="275"/>
      <c r="LMM55" s="48"/>
      <c r="LMN55" s="48"/>
      <c r="LMO55" s="48"/>
      <c r="LMP55" s="48"/>
      <c r="LMQ55" s="274"/>
      <c r="LMR55" s="274"/>
      <c r="LMS55" s="275"/>
      <c r="LMT55" s="275"/>
      <c r="LMU55" s="275"/>
      <c r="LMV55" s="275"/>
      <c r="LMW55" s="275"/>
      <c r="LMX55" s="275"/>
      <c r="LMY55" s="275"/>
      <c r="LMZ55" s="48"/>
      <c r="LNA55" s="48"/>
      <c r="LNB55" s="48"/>
      <c r="LNC55" s="48"/>
      <c r="LND55" s="274"/>
      <c r="LNE55" s="274"/>
      <c r="LNF55" s="275"/>
      <c r="LNG55" s="275"/>
      <c r="LNH55" s="275"/>
      <c r="LNI55" s="275"/>
      <c r="LNJ55" s="275"/>
      <c r="LNK55" s="275"/>
      <c r="LNL55" s="275"/>
      <c r="LNM55" s="48"/>
      <c r="LNN55" s="48"/>
      <c r="LNO55" s="48"/>
      <c r="LNP55" s="48"/>
      <c r="LNQ55" s="274"/>
      <c r="LNR55" s="274"/>
      <c r="LNS55" s="275"/>
      <c r="LNT55" s="275"/>
      <c r="LNU55" s="275"/>
      <c r="LNV55" s="275"/>
      <c r="LNW55" s="275"/>
      <c r="LNX55" s="275"/>
      <c r="LNY55" s="275"/>
      <c r="LNZ55" s="48"/>
      <c r="LOA55" s="48"/>
      <c r="LOB55" s="48"/>
      <c r="LOC55" s="48"/>
      <c r="LOD55" s="274"/>
      <c r="LOE55" s="274"/>
      <c r="LOF55" s="275"/>
      <c r="LOG55" s="275"/>
      <c r="LOH55" s="275"/>
      <c r="LOI55" s="275"/>
      <c r="LOJ55" s="275"/>
      <c r="LOK55" s="275"/>
      <c r="LOL55" s="275"/>
      <c r="LOM55" s="48"/>
      <c r="LON55" s="48"/>
      <c r="LOO55" s="48"/>
      <c r="LOP55" s="48"/>
      <c r="LOQ55" s="274"/>
      <c r="LOR55" s="274"/>
      <c r="LOS55" s="275"/>
      <c r="LOT55" s="275"/>
      <c r="LOU55" s="275"/>
      <c r="LOV55" s="275"/>
      <c r="LOW55" s="275"/>
      <c r="LOX55" s="275"/>
      <c r="LOY55" s="275"/>
      <c r="LOZ55" s="48"/>
      <c r="LPA55" s="48"/>
      <c r="LPB55" s="48"/>
      <c r="LPC55" s="48"/>
      <c r="LPD55" s="274"/>
      <c r="LPE55" s="274"/>
      <c r="LPF55" s="275"/>
      <c r="LPG55" s="275"/>
      <c r="LPH55" s="275"/>
      <c r="LPI55" s="275"/>
      <c r="LPJ55" s="275"/>
      <c r="LPK55" s="275"/>
      <c r="LPL55" s="275"/>
      <c r="LPM55" s="48"/>
      <c r="LPN55" s="48"/>
      <c r="LPO55" s="48"/>
      <c r="LPP55" s="48"/>
      <c r="LPQ55" s="274"/>
      <c r="LPR55" s="274"/>
      <c r="LPS55" s="275"/>
      <c r="LPT55" s="275"/>
      <c r="LPU55" s="275"/>
      <c r="LPV55" s="275"/>
      <c r="LPW55" s="275"/>
      <c r="LPX55" s="275"/>
      <c r="LPY55" s="275"/>
      <c r="LPZ55" s="48"/>
      <c r="LQA55" s="48"/>
      <c r="LQB55" s="48"/>
      <c r="LQC55" s="48"/>
      <c r="LQD55" s="274"/>
      <c r="LQE55" s="274"/>
      <c r="LQF55" s="275"/>
      <c r="LQG55" s="275"/>
      <c r="LQH55" s="275"/>
      <c r="LQI55" s="275"/>
      <c r="LQJ55" s="275"/>
      <c r="LQK55" s="275"/>
      <c r="LQL55" s="275"/>
      <c r="LQM55" s="48"/>
      <c r="LQN55" s="48"/>
      <c r="LQO55" s="48"/>
      <c r="LQP55" s="48"/>
      <c r="LQQ55" s="274"/>
      <c r="LQR55" s="274"/>
      <c r="LQS55" s="275"/>
      <c r="LQT55" s="275"/>
      <c r="LQU55" s="275"/>
      <c r="LQV55" s="275"/>
      <c r="LQW55" s="275"/>
      <c r="LQX55" s="275"/>
      <c r="LQY55" s="275"/>
      <c r="LQZ55" s="48"/>
      <c r="LRA55" s="48"/>
      <c r="LRB55" s="48"/>
      <c r="LRC55" s="48"/>
      <c r="LRD55" s="274"/>
      <c r="LRE55" s="274"/>
      <c r="LRF55" s="275"/>
      <c r="LRG55" s="275"/>
      <c r="LRH55" s="275"/>
      <c r="LRI55" s="275"/>
      <c r="LRJ55" s="275"/>
      <c r="LRK55" s="275"/>
      <c r="LRL55" s="275"/>
      <c r="LRM55" s="48"/>
      <c r="LRN55" s="48"/>
      <c r="LRO55" s="48"/>
      <c r="LRP55" s="48"/>
      <c r="LRQ55" s="274"/>
      <c r="LRR55" s="274"/>
      <c r="LRS55" s="275"/>
      <c r="LRT55" s="275"/>
      <c r="LRU55" s="275"/>
      <c r="LRV55" s="275"/>
      <c r="LRW55" s="275"/>
      <c r="LRX55" s="275"/>
      <c r="LRY55" s="275"/>
      <c r="LRZ55" s="48"/>
      <c r="LSA55" s="48"/>
      <c r="LSB55" s="48"/>
      <c r="LSC55" s="48"/>
      <c r="LSD55" s="274"/>
      <c r="LSE55" s="274"/>
      <c r="LSF55" s="275"/>
      <c r="LSG55" s="275"/>
      <c r="LSH55" s="275"/>
      <c r="LSI55" s="275"/>
      <c r="LSJ55" s="275"/>
      <c r="LSK55" s="275"/>
      <c r="LSL55" s="275"/>
      <c r="LSM55" s="48"/>
      <c r="LSN55" s="48"/>
      <c r="LSO55" s="48"/>
      <c r="LSP55" s="48"/>
      <c r="LSQ55" s="274"/>
      <c r="LSR55" s="274"/>
      <c r="LSS55" s="275"/>
      <c r="LST55" s="275"/>
      <c r="LSU55" s="275"/>
      <c r="LSV55" s="275"/>
      <c r="LSW55" s="275"/>
      <c r="LSX55" s="275"/>
      <c r="LSY55" s="275"/>
      <c r="LSZ55" s="48"/>
      <c r="LTA55" s="48"/>
      <c r="LTB55" s="48"/>
      <c r="LTC55" s="48"/>
      <c r="LTD55" s="274"/>
      <c r="LTE55" s="274"/>
      <c r="LTF55" s="275"/>
      <c r="LTG55" s="275"/>
      <c r="LTH55" s="275"/>
      <c r="LTI55" s="275"/>
      <c r="LTJ55" s="275"/>
      <c r="LTK55" s="275"/>
      <c r="LTL55" s="275"/>
      <c r="LTM55" s="48"/>
      <c r="LTN55" s="48"/>
      <c r="LTO55" s="48"/>
      <c r="LTP55" s="48"/>
      <c r="LTQ55" s="274"/>
      <c r="LTR55" s="274"/>
      <c r="LTS55" s="275"/>
      <c r="LTT55" s="275"/>
      <c r="LTU55" s="275"/>
      <c r="LTV55" s="275"/>
      <c r="LTW55" s="275"/>
      <c r="LTX55" s="275"/>
      <c r="LTY55" s="275"/>
      <c r="LTZ55" s="48"/>
      <c r="LUA55" s="48"/>
      <c r="LUB55" s="48"/>
      <c r="LUC55" s="48"/>
      <c r="LUD55" s="274"/>
      <c r="LUE55" s="274"/>
      <c r="LUF55" s="275"/>
      <c r="LUG55" s="275"/>
      <c r="LUH55" s="275"/>
      <c r="LUI55" s="275"/>
      <c r="LUJ55" s="275"/>
      <c r="LUK55" s="275"/>
      <c r="LUL55" s="275"/>
      <c r="LUM55" s="48"/>
      <c r="LUN55" s="48"/>
      <c r="LUO55" s="48"/>
      <c r="LUP55" s="48"/>
      <c r="LUQ55" s="274"/>
      <c r="LUR55" s="274"/>
      <c r="LUS55" s="275"/>
      <c r="LUT55" s="275"/>
      <c r="LUU55" s="275"/>
      <c r="LUV55" s="275"/>
      <c r="LUW55" s="275"/>
      <c r="LUX55" s="275"/>
      <c r="LUY55" s="275"/>
      <c r="LUZ55" s="48"/>
      <c r="LVA55" s="48"/>
      <c r="LVB55" s="48"/>
      <c r="LVC55" s="48"/>
      <c r="LVD55" s="274"/>
      <c r="LVE55" s="274"/>
      <c r="LVF55" s="275"/>
      <c r="LVG55" s="275"/>
      <c r="LVH55" s="275"/>
      <c r="LVI55" s="275"/>
      <c r="LVJ55" s="275"/>
      <c r="LVK55" s="275"/>
      <c r="LVL55" s="275"/>
      <c r="LVM55" s="48"/>
      <c r="LVN55" s="48"/>
      <c r="LVO55" s="48"/>
      <c r="LVP55" s="48"/>
      <c r="LVQ55" s="274"/>
      <c r="LVR55" s="274"/>
      <c r="LVS55" s="275"/>
      <c r="LVT55" s="275"/>
      <c r="LVU55" s="275"/>
      <c r="LVV55" s="275"/>
      <c r="LVW55" s="275"/>
      <c r="LVX55" s="275"/>
      <c r="LVY55" s="275"/>
      <c r="LVZ55" s="48"/>
      <c r="LWA55" s="48"/>
      <c r="LWB55" s="48"/>
      <c r="LWC55" s="48"/>
      <c r="LWD55" s="274"/>
      <c r="LWE55" s="274"/>
      <c r="LWF55" s="275"/>
      <c r="LWG55" s="275"/>
      <c r="LWH55" s="275"/>
      <c r="LWI55" s="275"/>
      <c r="LWJ55" s="275"/>
      <c r="LWK55" s="275"/>
      <c r="LWL55" s="275"/>
      <c r="LWM55" s="48"/>
      <c r="LWN55" s="48"/>
      <c r="LWO55" s="48"/>
      <c r="LWP55" s="48"/>
      <c r="LWQ55" s="274"/>
      <c r="LWR55" s="274"/>
      <c r="LWS55" s="275"/>
      <c r="LWT55" s="275"/>
      <c r="LWU55" s="275"/>
      <c r="LWV55" s="275"/>
      <c r="LWW55" s="275"/>
      <c r="LWX55" s="275"/>
      <c r="LWY55" s="275"/>
      <c r="LWZ55" s="48"/>
      <c r="LXA55" s="48"/>
      <c r="LXB55" s="48"/>
      <c r="LXC55" s="48"/>
      <c r="LXD55" s="274"/>
      <c r="LXE55" s="274"/>
      <c r="LXF55" s="275"/>
      <c r="LXG55" s="275"/>
      <c r="LXH55" s="275"/>
      <c r="LXI55" s="275"/>
      <c r="LXJ55" s="275"/>
      <c r="LXK55" s="275"/>
      <c r="LXL55" s="275"/>
      <c r="LXM55" s="48"/>
      <c r="LXN55" s="48"/>
      <c r="LXO55" s="48"/>
      <c r="LXP55" s="48"/>
      <c r="LXQ55" s="274"/>
      <c r="LXR55" s="274"/>
      <c r="LXS55" s="275"/>
      <c r="LXT55" s="275"/>
      <c r="LXU55" s="275"/>
      <c r="LXV55" s="275"/>
      <c r="LXW55" s="275"/>
      <c r="LXX55" s="275"/>
      <c r="LXY55" s="275"/>
      <c r="LXZ55" s="48"/>
      <c r="LYA55" s="48"/>
      <c r="LYB55" s="48"/>
      <c r="LYC55" s="48"/>
      <c r="LYD55" s="274"/>
      <c r="LYE55" s="274"/>
      <c r="LYF55" s="275"/>
      <c r="LYG55" s="275"/>
      <c r="LYH55" s="275"/>
      <c r="LYI55" s="275"/>
      <c r="LYJ55" s="275"/>
      <c r="LYK55" s="275"/>
      <c r="LYL55" s="275"/>
      <c r="LYM55" s="48"/>
      <c r="LYN55" s="48"/>
      <c r="LYO55" s="48"/>
      <c r="LYP55" s="48"/>
      <c r="LYQ55" s="274"/>
      <c r="LYR55" s="274"/>
      <c r="LYS55" s="275"/>
      <c r="LYT55" s="275"/>
      <c r="LYU55" s="275"/>
      <c r="LYV55" s="275"/>
      <c r="LYW55" s="275"/>
      <c r="LYX55" s="275"/>
      <c r="LYY55" s="275"/>
      <c r="LYZ55" s="48"/>
      <c r="LZA55" s="48"/>
      <c r="LZB55" s="48"/>
      <c r="LZC55" s="48"/>
      <c r="LZD55" s="274"/>
      <c r="LZE55" s="274"/>
      <c r="LZF55" s="275"/>
      <c r="LZG55" s="275"/>
      <c r="LZH55" s="275"/>
      <c r="LZI55" s="275"/>
      <c r="LZJ55" s="275"/>
      <c r="LZK55" s="275"/>
      <c r="LZL55" s="275"/>
      <c r="LZM55" s="48"/>
      <c r="LZN55" s="48"/>
      <c r="LZO55" s="48"/>
      <c r="LZP55" s="48"/>
      <c r="LZQ55" s="274"/>
      <c r="LZR55" s="274"/>
      <c r="LZS55" s="275"/>
      <c r="LZT55" s="275"/>
      <c r="LZU55" s="275"/>
      <c r="LZV55" s="275"/>
      <c r="LZW55" s="275"/>
      <c r="LZX55" s="275"/>
      <c r="LZY55" s="275"/>
      <c r="LZZ55" s="48"/>
      <c r="MAA55" s="48"/>
      <c r="MAB55" s="48"/>
      <c r="MAC55" s="48"/>
      <c r="MAD55" s="274"/>
      <c r="MAE55" s="274"/>
      <c r="MAF55" s="275"/>
      <c r="MAG55" s="275"/>
      <c r="MAH55" s="275"/>
      <c r="MAI55" s="275"/>
      <c r="MAJ55" s="275"/>
      <c r="MAK55" s="275"/>
      <c r="MAL55" s="275"/>
      <c r="MAM55" s="48"/>
      <c r="MAN55" s="48"/>
      <c r="MAO55" s="48"/>
      <c r="MAP55" s="48"/>
      <c r="MAQ55" s="274"/>
      <c r="MAR55" s="274"/>
      <c r="MAS55" s="275"/>
      <c r="MAT55" s="275"/>
      <c r="MAU55" s="275"/>
      <c r="MAV55" s="275"/>
      <c r="MAW55" s="275"/>
      <c r="MAX55" s="275"/>
      <c r="MAY55" s="275"/>
      <c r="MAZ55" s="48"/>
      <c r="MBA55" s="48"/>
      <c r="MBB55" s="48"/>
      <c r="MBC55" s="48"/>
      <c r="MBD55" s="274"/>
      <c r="MBE55" s="274"/>
      <c r="MBF55" s="275"/>
      <c r="MBG55" s="275"/>
      <c r="MBH55" s="275"/>
      <c r="MBI55" s="275"/>
      <c r="MBJ55" s="275"/>
      <c r="MBK55" s="275"/>
      <c r="MBL55" s="275"/>
      <c r="MBM55" s="48"/>
      <c r="MBN55" s="48"/>
      <c r="MBO55" s="48"/>
      <c r="MBP55" s="48"/>
      <c r="MBQ55" s="274"/>
      <c r="MBR55" s="274"/>
      <c r="MBS55" s="275"/>
      <c r="MBT55" s="275"/>
      <c r="MBU55" s="275"/>
      <c r="MBV55" s="275"/>
      <c r="MBW55" s="275"/>
      <c r="MBX55" s="275"/>
      <c r="MBY55" s="275"/>
      <c r="MBZ55" s="48"/>
      <c r="MCA55" s="48"/>
      <c r="MCB55" s="48"/>
      <c r="MCC55" s="48"/>
      <c r="MCD55" s="274"/>
      <c r="MCE55" s="274"/>
      <c r="MCF55" s="275"/>
      <c r="MCG55" s="275"/>
      <c r="MCH55" s="275"/>
      <c r="MCI55" s="275"/>
      <c r="MCJ55" s="275"/>
      <c r="MCK55" s="275"/>
      <c r="MCL55" s="275"/>
      <c r="MCM55" s="48"/>
      <c r="MCN55" s="48"/>
      <c r="MCO55" s="48"/>
      <c r="MCP55" s="48"/>
      <c r="MCQ55" s="274"/>
      <c r="MCR55" s="274"/>
      <c r="MCS55" s="275"/>
      <c r="MCT55" s="275"/>
      <c r="MCU55" s="275"/>
      <c r="MCV55" s="275"/>
      <c r="MCW55" s="275"/>
      <c r="MCX55" s="275"/>
      <c r="MCY55" s="275"/>
      <c r="MCZ55" s="48"/>
      <c r="MDA55" s="48"/>
      <c r="MDB55" s="48"/>
      <c r="MDC55" s="48"/>
      <c r="MDD55" s="274"/>
      <c r="MDE55" s="274"/>
      <c r="MDF55" s="275"/>
      <c r="MDG55" s="275"/>
      <c r="MDH55" s="275"/>
      <c r="MDI55" s="275"/>
      <c r="MDJ55" s="275"/>
      <c r="MDK55" s="275"/>
      <c r="MDL55" s="275"/>
      <c r="MDM55" s="48"/>
      <c r="MDN55" s="48"/>
      <c r="MDO55" s="48"/>
      <c r="MDP55" s="48"/>
      <c r="MDQ55" s="274"/>
      <c r="MDR55" s="274"/>
      <c r="MDS55" s="275"/>
      <c r="MDT55" s="275"/>
      <c r="MDU55" s="275"/>
      <c r="MDV55" s="275"/>
      <c r="MDW55" s="275"/>
      <c r="MDX55" s="275"/>
      <c r="MDY55" s="275"/>
      <c r="MDZ55" s="48"/>
      <c r="MEA55" s="48"/>
      <c r="MEB55" s="48"/>
      <c r="MEC55" s="48"/>
      <c r="MED55" s="274"/>
      <c r="MEE55" s="274"/>
      <c r="MEF55" s="275"/>
      <c r="MEG55" s="275"/>
      <c r="MEH55" s="275"/>
      <c r="MEI55" s="275"/>
      <c r="MEJ55" s="275"/>
      <c r="MEK55" s="275"/>
      <c r="MEL55" s="275"/>
      <c r="MEM55" s="48"/>
      <c r="MEN55" s="48"/>
      <c r="MEO55" s="48"/>
      <c r="MEP55" s="48"/>
      <c r="MEQ55" s="274"/>
      <c r="MER55" s="274"/>
      <c r="MES55" s="275"/>
      <c r="MET55" s="275"/>
      <c r="MEU55" s="275"/>
      <c r="MEV55" s="275"/>
      <c r="MEW55" s="275"/>
      <c r="MEX55" s="275"/>
      <c r="MEY55" s="275"/>
      <c r="MEZ55" s="48"/>
      <c r="MFA55" s="48"/>
      <c r="MFB55" s="48"/>
      <c r="MFC55" s="48"/>
      <c r="MFD55" s="274"/>
      <c r="MFE55" s="274"/>
      <c r="MFF55" s="275"/>
      <c r="MFG55" s="275"/>
      <c r="MFH55" s="275"/>
      <c r="MFI55" s="275"/>
      <c r="MFJ55" s="275"/>
      <c r="MFK55" s="275"/>
      <c r="MFL55" s="275"/>
      <c r="MFM55" s="48"/>
      <c r="MFN55" s="48"/>
      <c r="MFO55" s="48"/>
      <c r="MFP55" s="48"/>
      <c r="MFQ55" s="274"/>
      <c r="MFR55" s="274"/>
      <c r="MFS55" s="275"/>
      <c r="MFT55" s="275"/>
      <c r="MFU55" s="275"/>
      <c r="MFV55" s="275"/>
      <c r="MFW55" s="275"/>
      <c r="MFX55" s="275"/>
      <c r="MFY55" s="275"/>
      <c r="MFZ55" s="48"/>
      <c r="MGA55" s="48"/>
      <c r="MGB55" s="48"/>
      <c r="MGC55" s="48"/>
      <c r="MGD55" s="274"/>
      <c r="MGE55" s="274"/>
      <c r="MGF55" s="275"/>
      <c r="MGG55" s="275"/>
      <c r="MGH55" s="275"/>
      <c r="MGI55" s="275"/>
      <c r="MGJ55" s="275"/>
      <c r="MGK55" s="275"/>
      <c r="MGL55" s="275"/>
      <c r="MGM55" s="48"/>
      <c r="MGN55" s="48"/>
      <c r="MGO55" s="48"/>
      <c r="MGP55" s="48"/>
      <c r="MGQ55" s="274"/>
      <c r="MGR55" s="274"/>
      <c r="MGS55" s="275"/>
      <c r="MGT55" s="275"/>
      <c r="MGU55" s="275"/>
      <c r="MGV55" s="275"/>
      <c r="MGW55" s="275"/>
      <c r="MGX55" s="275"/>
      <c r="MGY55" s="275"/>
      <c r="MGZ55" s="48"/>
      <c r="MHA55" s="48"/>
      <c r="MHB55" s="48"/>
      <c r="MHC55" s="48"/>
      <c r="MHD55" s="274"/>
      <c r="MHE55" s="274"/>
      <c r="MHF55" s="275"/>
      <c r="MHG55" s="275"/>
      <c r="MHH55" s="275"/>
      <c r="MHI55" s="275"/>
      <c r="MHJ55" s="275"/>
      <c r="MHK55" s="275"/>
      <c r="MHL55" s="275"/>
      <c r="MHM55" s="48"/>
      <c r="MHN55" s="48"/>
      <c r="MHO55" s="48"/>
      <c r="MHP55" s="48"/>
      <c r="MHQ55" s="274"/>
      <c r="MHR55" s="274"/>
      <c r="MHS55" s="275"/>
      <c r="MHT55" s="275"/>
      <c r="MHU55" s="275"/>
      <c r="MHV55" s="275"/>
      <c r="MHW55" s="275"/>
      <c r="MHX55" s="275"/>
      <c r="MHY55" s="275"/>
      <c r="MHZ55" s="48"/>
      <c r="MIA55" s="48"/>
      <c r="MIB55" s="48"/>
      <c r="MIC55" s="48"/>
      <c r="MID55" s="274"/>
      <c r="MIE55" s="274"/>
      <c r="MIF55" s="275"/>
      <c r="MIG55" s="275"/>
      <c r="MIH55" s="275"/>
      <c r="MII55" s="275"/>
      <c r="MIJ55" s="275"/>
      <c r="MIK55" s="275"/>
      <c r="MIL55" s="275"/>
      <c r="MIM55" s="48"/>
      <c r="MIN55" s="48"/>
      <c r="MIO55" s="48"/>
      <c r="MIP55" s="48"/>
      <c r="MIQ55" s="274"/>
      <c r="MIR55" s="274"/>
      <c r="MIS55" s="275"/>
      <c r="MIT55" s="275"/>
      <c r="MIU55" s="275"/>
      <c r="MIV55" s="275"/>
      <c r="MIW55" s="275"/>
      <c r="MIX55" s="275"/>
      <c r="MIY55" s="275"/>
      <c r="MIZ55" s="48"/>
      <c r="MJA55" s="48"/>
      <c r="MJB55" s="48"/>
      <c r="MJC55" s="48"/>
      <c r="MJD55" s="274"/>
      <c r="MJE55" s="274"/>
      <c r="MJF55" s="275"/>
      <c r="MJG55" s="275"/>
      <c r="MJH55" s="275"/>
      <c r="MJI55" s="275"/>
      <c r="MJJ55" s="275"/>
      <c r="MJK55" s="275"/>
      <c r="MJL55" s="275"/>
      <c r="MJM55" s="48"/>
      <c r="MJN55" s="48"/>
      <c r="MJO55" s="48"/>
      <c r="MJP55" s="48"/>
      <c r="MJQ55" s="274"/>
      <c r="MJR55" s="274"/>
      <c r="MJS55" s="275"/>
      <c r="MJT55" s="275"/>
      <c r="MJU55" s="275"/>
      <c r="MJV55" s="275"/>
      <c r="MJW55" s="275"/>
      <c r="MJX55" s="275"/>
      <c r="MJY55" s="275"/>
      <c r="MJZ55" s="48"/>
      <c r="MKA55" s="48"/>
      <c r="MKB55" s="48"/>
      <c r="MKC55" s="48"/>
      <c r="MKD55" s="274"/>
      <c r="MKE55" s="274"/>
      <c r="MKF55" s="275"/>
      <c r="MKG55" s="275"/>
      <c r="MKH55" s="275"/>
      <c r="MKI55" s="275"/>
      <c r="MKJ55" s="275"/>
      <c r="MKK55" s="275"/>
      <c r="MKL55" s="275"/>
      <c r="MKM55" s="48"/>
      <c r="MKN55" s="48"/>
      <c r="MKO55" s="48"/>
      <c r="MKP55" s="48"/>
      <c r="MKQ55" s="274"/>
      <c r="MKR55" s="274"/>
      <c r="MKS55" s="275"/>
      <c r="MKT55" s="275"/>
      <c r="MKU55" s="275"/>
      <c r="MKV55" s="275"/>
      <c r="MKW55" s="275"/>
      <c r="MKX55" s="275"/>
      <c r="MKY55" s="275"/>
      <c r="MKZ55" s="48"/>
      <c r="MLA55" s="48"/>
      <c r="MLB55" s="48"/>
      <c r="MLC55" s="48"/>
      <c r="MLD55" s="274"/>
      <c r="MLE55" s="274"/>
      <c r="MLF55" s="275"/>
      <c r="MLG55" s="275"/>
      <c r="MLH55" s="275"/>
      <c r="MLI55" s="275"/>
      <c r="MLJ55" s="275"/>
      <c r="MLK55" s="275"/>
      <c r="MLL55" s="275"/>
      <c r="MLM55" s="48"/>
      <c r="MLN55" s="48"/>
      <c r="MLO55" s="48"/>
      <c r="MLP55" s="48"/>
      <c r="MLQ55" s="274"/>
      <c r="MLR55" s="274"/>
      <c r="MLS55" s="275"/>
      <c r="MLT55" s="275"/>
      <c r="MLU55" s="275"/>
      <c r="MLV55" s="275"/>
      <c r="MLW55" s="275"/>
      <c r="MLX55" s="275"/>
      <c r="MLY55" s="275"/>
      <c r="MLZ55" s="48"/>
      <c r="MMA55" s="48"/>
      <c r="MMB55" s="48"/>
      <c r="MMC55" s="48"/>
      <c r="MMD55" s="274"/>
      <c r="MME55" s="274"/>
      <c r="MMF55" s="275"/>
      <c r="MMG55" s="275"/>
      <c r="MMH55" s="275"/>
      <c r="MMI55" s="275"/>
      <c r="MMJ55" s="275"/>
      <c r="MMK55" s="275"/>
      <c r="MML55" s="275"/>
      <c r="MMM55" s="48"/>
      <c r="MMN55" s="48"/>
      <c r="MMO55" s="48"/>
      <c r="MMP55" s="48"/>
      <c r="MMQ55" s="274"/>
      <c r="MMR55" s="274"/>
      <c r="MMS55" s="275"/>
      <c r="MMT55" s="275"/>
      <c r="MMU55" s="275"/>
      <c r="MMV55" s="275"/>
      <c r="MMW55" s="275"/>
      <c r="MMX55" s="275"/>
      <c r="MMY55" s="275"/>
      <c r="MMZ55" s="48"/>
      <c r="MNA55" s="48"/>
      <c r="MNB55" s="48"/>
      <c r="MNC55" s="48"/>
      <c r="MND55" s="274"/>
      <c r="MNE55" s="274"/>
      <c r="MNF55" s="275"/>
      <c r="MNG55" s="275"/>
      <c r="MNH55" s="275"/>
      <c r="MNI55" s="275"/>
      <c r="MNJ55" s="275"/>
      <c r="MNK55" s="275"/>
      <c r="MNL55" s="275"/>
      <c r="MNM55" s="48"/>
      <c r="MNN55" s="48"/>
      <c r="MNO55" s="48"/>
      <c r="MNP55" s="48"/>
      <c r="MNQ55" s="274"/>
      <c r="MNR55" s="274"/>
      <c r="MNS55" s="275"/>
      <c r="MNT55" s="275"/>
      <c r="MNU55" s="275"/>
      <c r="MNV55" s="275"/>
      <c r="MNW55" s="275"/>
      <c r="MNX55" s="275"/>
      <c r="MNY55" s="275"/>
      <c r="MNZ55" s="48"/>
      <c r="MOA55" s="48"/>
      <c r="MOB55" s="48"/>
      <c r="MOC55" s="48"/>
      <c r="MOD55" s="274"/>
      <c r="MOE55" s="274"/>
      <c r="MOF55" s="275"/>
      <c r="MOG55" s="275"/>
      <c r="MOH55" s="275"/>
      <c r="MOI55" s="275"/>
      <c r="MOJ55" s="275"/>
      <c r="MOK55" s="275"/>
      <c r="MOL55" s="275"/>
      <c r="MOM55" s="48"/>
      <c r="MON55" s="48"/>
      <c r="MOO55" s="48"/>
      <c r="MOP55" s="48"/>
      <c r="MOQ55" s="274"/>
      <c r="MOR55" s="274"/>
      <c r="MOS55" s="275"/>
      <c r="MOT55" s="275"/>
      <c r="MOU55" s="275"/>
      <c r="MOV55" s="275"/>
      <c r="MOW55" s="275"/>
      <c r="MOX55" s="275"/>
      <c r="MOY55" s="275"/>
      <c r="MOZ55" s="48"/>
      <c r="MPA55" s="48"/>
      <c r="MPB55" s="48"/>
      <c r="MPC55" s="48"/>
      <c r="MPD55" s="274"/>
      <c r="MPE55" s="274"/>
      <c r="MPF55" s="275"/>
      <c r="MPG55" s="275"/>
      <c r="MPH55" s="275"/>
      <c r="MPI55" s="275"/>
      <c r="MPJ55" s="275"/>
      <c r="MPK55" s="275"/>
      <c r="MPL55" s="275"/>
      <c r="MPM55" s="48"/>
      <c r="MPN55" s="48"/>
      <c r="MPO55" s="48"/>
      <c r="MPP55" s="48"/>
      <c r="MPQ55" s="274"/>
      <c r="MPR55" s="274"/>
      <c r="MPS55" s="275"/>
      <c r="MPT55" s="275"/>
      <c r="MPU55" s="275"/>
      <c r="MPV55" s="275"/>
      <c r="MPW55" s="275"/>
      <c r="MPX55" s="275"/>
      <c r="MPY55" s="275"/>
      <c r="MPZ55" s="48"/>
      <c r="MQA55" s="48"/>
      <c r="MQB55" s="48"/>
      <c r="MQC55" s="48"/>
      <c r="MQD55" s="274"/>
      <c r="MQE55" s="274"/>
      <c r="MQF55" s="275"/>
      <c r="MQG55" s="275"/>
      <c r="MQH55" s="275"/>
      <c r="MQI55" s="275"/>
      <c r="MQJ55" s="275"/>
      <c r="MQK55" s="275"/>
      <c r="MQL55" s="275"/>
      <c r="MQM55" s="48"/>
      <c r="MQN55" s="48"/>
      <c r="MQO55" s="48"/>
      <c r="MQP55" s="48"/>
      <c r="MQQ55" s="274"/>
      <c r="MQR55" s="274"/>
      <c r="MQS55" s="275"/>
      <c r="MQT55" s="275"/>
      <c r="MQU55" s="275"/>
      <c r="MQV55" s="275"/>
      <c r="MQW55" s="275"/>
      <c r="MQX55" s="275"/>
      <c r="MQY55" s="275"/>
      <c r="MQZ55" s="48"/>
      <c r="MRA55" s="48"/>
      <c r="MRB55" s="48"/>
      <c r="MRC55" s="48"/>
      <c r="MRD55" s="274"/>
      <c r="MRE55" s="274"/>
      <c r="MRF55" s="275"/>
      <c r="MRG55" s="275"/>
      <c r="MRH55" s="275"/>
      <c r="MRI55" s="275"/>
      <c r="MRJ55" s="275"/>
      <c r="MRK55" s="275"/>
      <c r="MRL55" s="275"/>
      <c r="MRM55" s="48"/>
      <c r="MRN55" s="48"/>
      <c r="MRO55" s="48"/>
      <c r="MRP55" s="48"/>
      <c r="MRQ55" s="274"/>
      <c r="MRR55" s="274"/>
      <c r="MRS55" s="275"/>
      <c r="MRT55" s="275"/>
      <c r="MRU55" s="275"/>
      <c r="MRV55" s="275"/>
      <c r="MRW55" s="275"/>
      <c r="MRX55" s="275"/>
      <c r="MRY55" s="275"/>
      <c r="MRZ55" s="48"/>
      <c r="MSA55" s="48"/>
      <c r="MSB55" s="48"/>
      <c r="MSC55" s="48"/>
      <c r="MSD55" s="274"/>
      <c r="MSE55" s="274"/>
      <c r="MSF55" s="275"/>
      <c r="MSG55" s="275"/>
      <c r="MSH55" s="275"/>
      <c r="MSI55" s="275"/>
      <c r="MSJ55" s="275"/>
      <c r="MSK55" s="275"/>
      <c r="MSL55" s="275"/>
      <c r="MSM55" s="48"/>
      <c r="MSN55" s="48"/>
      <c r="MSO55" s="48"/>
      <c r="MSP55" s="48"/>
      <c r="MSQ55" s="274"/>
      <c r="MSR55" s="274"/>
      <c r="MSS55" s="275"/>
      <c r="MST55" s="275"/>
      <c r="MSU55" s="275"/>
      <c r="MSV55" s="275"/>
      <c r="MSW55" s="275"/>
      <c r="MSX55" s="275"/>
      <c r="MSY55" s="275"/>
      <c r="MSZ55" s="48"/>
      <c r="MTA55" s="48"/>
      <c r="MTB55" s="48"/>
      <c r="MTC55" s="48"/>
      <c r="MTD55" s="274"/>
      <c r="MTE55" s="274"/>
      <c r="MTF55" s="275"/>
      <c r="MTG55" s="275"/>
      <c r="MTH55" s="275"/>
      <c r="MTI55" s="275"/>
      <c r="MTJ55" s="275"/>
      <c r="MTK55" s="275"/>
      <c r="MTL55" s="275"/>
      <c r="MTM55" s="48"/>
      <c r="MTN55" s="48"/>
      <c r="MTO55" s="48"/>
      <c r="MTP55" s="48"/>
      <c r="MTQ55" s="274"/>
      <c r="MTR55" s="274"/>
      <c r="MTS55" s="275"/>
      <c r="MTT55" s="275"/>
      <c r="MTU55" s="275"/>
      <c r="MTV55" s="275"/>
      <c r="MTW55" s="275"/>
      <c r="MTX55" s="275"/>
      <c r="MTY55" s="275"/>
      <c r="MTZ55" s="48"/>
      <c r="MUA55" s="48"/>
      <c r="MUB55" s="48"/>
      <c r="MUC55" s="48"/>
      <c r="MUD55" s="274"/>
      <c r="MUE55" s="274"/>
      <c r="MUF55" s="275"/>
      <c r="MUG55" s="275"/>
      <c r="MUH55" s="275"/>
      <c r="MUI55" s="275"/>
      <c r="MUJ55" s="275"/>
      <c r="MUK55" s="275"/>
      <c r="MUL55" s="275"/>
      <c r="MUM55" s="48"/>
      <c r="MUN55" s="48"/>
      <c r="MUO55" s="48"/>
      <c r="MUP55" s="48"/>
      <c r="MUQ55" s="274"/>
      <c r="MUR55" s="274"/>
      <c r="MUS55" s="275"/>
      <c r="MUT55" s="275"/>
      <c r="MUU55" s="275"/>
      <c r="MUV55" s="275"/>
      <c r="MUW55" s="275"/>
      <c r="MUX55" s="275"/>
      <c r="MUY55" s="275"/>
      <c r="MUZ55" s="48"/>
      <c r="MVA55" s="48"/>
      <c r="MVB55" s="48"/>
      <c r="MVC55" s="48"/>
      <c r="MVD55" s="274"/>
      <c r="MVE55" s="274"/>
      <c r="MVF55" s="275"/>
      <c r="MVG55" s="275"/>
      <c r="MVH55" s="275"/>
      <c r="MVI55" s="275"/>
      <c r="MVJ55" s="275"/>
      <c r="MVK55" s="275"/>
      <c r="MVL55" s="275"/>
      <c r="MVM55" s="48"/>
      <c r="MVN55" s="48"/>
      <c r="MVO55" s="48"/>
      <c r="MVP55" s="48"/>
      <c r="MVQ55" s="274"/>
      <c r="MVR55" s="274"/>
      <c r="MVS55" s="275"/>
      <c r="MVT55" s="275"/>
      <c r="MVU55" s="275"/>
      <c r="MVV55" s="275"/>
      <c r="MVW55" s="275"/>
      <c r="MVX55" s="275"/>
      <c r="MVY55" s="275"/>
      <c r="MVZ55" s="48"/>
      <c r="MWA55" s="48"/>
      <c r="MWB55" s="48"/>
      <c r="MWC55" s="48"/>
      <c r="MWD55" s="274"/>
      <c r="MWE55" s="274"/>
      <c r="MWF55" s="275"/>
      <c r="MWG55" s="275"/>
      <c r="MWH55" s="275"/>
      <c r="MWI55" s="275"/>
      <c r="MWJ55" s="275"/>
      <c r="MWK55" s="275"/>
      <c r="MWL55" s="275"/>
      <c r="MWM55" s="48"/>
      <c r="MWN55" s="48"/>
      <c r="MWO55" s="48"/>
      <c r="MWP55" s="48"/>
      <c r="MWQ55" s="274"/>
      <c r="MWR55" s="274"/>
      <c r="MWS55" s="275"/>
      <c r="MWT55" s="275"/>
      <c r="MWU55" s="275"/>
      <c r="MWV55" s="275"/>
      <c r="MWW55" s="275"/>
      <c r="MWX55" s="275"/>
      <c r="MWY55" s="275"/>
      <c r="MWZ55" s="48"/>
      <c r="MXA55" s="48"/>
      <c r="MXB55" s="48"/>
      <c r="MXC55" s="48"/>
      <c r="MXD55" s="274"/>
      <c r="MXE55" s="274"/>
      <c r="MXF55" s="275"/>
      <c r="MXG55" s="275"/>
      <c r="MXH55" s="275"/>
      <c r="MXI55" s="275"/>
      <c r="MXJ55" s="275"/>
      <c r="MXK55" s="275"/>
      <c r="MXL55" s="275"/>
      <c r="MXM55" s="48"/>
      <c r="MXN55" s="48"/>
      <c r="MXO55" s="48"/>
      <c r="MXP55" s="48"/>
      <c r="MXQ55" s="274"/>
      <c r="MXR55" s="274"/>
      <c r="MXS55" s="275"/>
      <c r="MXT55" s="275"/>
      <c r="MXU55" s="275"/>
      <c r="MXV55" s="275"/>
      <c r="MXW55" s="275"/>
      <c r="MXX55" s="275"/>
      <c r="MXY55" s="275"/>
      <c r="MXZ55" s="48"/>
      <c r="MYA55" s="48"/>
      <c r="MYB55" s="48"/>
      <c r="MYC55" s="48"/>
      <c r="MYD55" s="274"/>
      <c r="MYE55" s="274"/>
      <c r="MYF55" s="275"/>
      <c r="MYG55" s="275"/>
      <c r="MYH55" s="275"/>
      <c r="MYI55" s="275"/>
      <c r="MYJ55" s="275"/>
      <c r="MYK55" s="275"/>
      <c r="MYL55" s="275"/>
      <c r="MYM55" s="48"/>
      <c r="MYN55" s="48"/>
      <c r="MYO55" s="48"/>
      <c r="MYP55" s="48"/>
      <c r="MYQ55" s="274"/>
      <c r="MYR55" s="274"/>
      <c r="MYS55" s="275"/>
      <c r="MYT55" s="275"/>
      <c r="MYU55" s="275"/>
      <c r="MYV55" s="275"/>
      <c r="MYW55" s="275"/>
      <c r="MYX55" s="275"/>
      <c r="MYY55" s="275"/>
      <c r="MYZ55" s="48"/>
      <c r="MZA55" s="48"/>
      <c r="MZB55" s="48"/>
      <c r="MZC55" s="48"/>
      <c r="MZD55" s="274"/>
      <c r="MZE55" s="274"/>
      <c r="MZF55" s="275"/>
      <c r="MZG55" s="275"/>
      <c r="MZH55" s="275"/>
      <c r="MZI55" s="275"/>
      <c r="MZJ55" s="275"/>
      <c r="MZK55" s="275"/>
      <c r="MZL55" s="275"/>
      <c r="MZM55" s="48"/>
      <c r="MZN55" s="48"/>
      <c r="MZO55" s="48"/>
      <c r="MZP55" s="48"/>
      <c r="MZQ55" s="274"/>
      <c r="MZR55" s="274"/>
      <c r="MZS55" s="275"/>
      <c r="MZT55" s="275"/>
      <c r="MZU55" s="275"/>
      <c r="MZV55" s="275"/>
      <c r="MZW55" s="275"/>
      <c r="MZX55" s="275"/>
      <c r="MZY55" s="275"/>
      <c r="MZZ55" s="48"/>
      <c r="NAA55" s="48"/>
      <c r="NAB55" s="48"/>
      <c r="NAC55" s="48"/>
      <c r="NAD55" s="274"/>
      <c r="NAE55" s="274"/>
      <c r="NAF55" s="275"/>
      <c r="NAG55" s="275"/>
      <c r="NAH55" s="275"/>
      <c r="NAI55" s="275"/>
      <c r="NAJ55" s="275"/>
      <c r="NAK55" s="275"/>
      <c r="NAL55" s="275"/>
      <c r="NAM55" s="48"/>
      <c r="NAN55" s="48"/>
      <c r="NAO55" s="48"/>
      <c r="NAP55" s="48"/>
      <c r="NAQ55" s="274"/>
      <c r="NAR55" s="274"/>
      <c r="NAS55" s="275"/>
      <c r="NAT55" s="275"/>
      <c r="NAU55" s="275"/>
      <c r="NAV55" s="275"/>
      <c r="NAW55" s="275"/>
      <c r="NAX55" s="275"/>
      <c r="NAY55" s="275"/>
      <c r="NAZ55" s="48"/>
      <c r="NBA55" s="48"/>
      <c r="NBB55" s="48"/>
      <c r="NBC55" s="48"/>
      <c r="NBD55" s="274"/>
      <c r="NBE55" s="274"/>
      <c r="NBF55" s="275"/>
      <c r="NBG55" s="275"/>
      <c r="NBH55" s="275"/>
      <c r="NBI55" s="275"/>
      <c r="NBJ55" s="275"/>
      <c r="NBK55" s="275"/>
      <c r="NBL55" s="275"/>
      <c r="NBM55" s="48"/>
      <c r="NBN55" s="48"/>
      <c r="NBO55" s="48"/>
      <c r="NBP55" s="48"/>
      <c r="NBQ55" s="274"/>
      <c r="NBR55" s="274"/>
      <c r="NBS55" s="275"/>
      <c r="NBT55" s="275"/>
      <c r="NBU55" s="275"/>
      <c r="NBV55" s="275"/>
      <c r="NBW55" s="275"/>
      <c r="NBX55" s="275"/>
      <c r="NBY55" s="275"/>
      <c r="NBZ55" s="48"/>
      <c r="NCA55" s="48"/>
      <c r="NCB55" s="48"/>
      <c r="NCC55" s="48"/>
      <c r="NCD55" s="274"/>
      <c r="NCE55" s="274"/>
      <c r="NCF55" s="275"/>
      <c r="NCG55" s="275"/>
      <c r="NCH55" s="275"/>
      <c r="NCI55" s="275"/>
      <c r="NCJ55" s="275"/>
      <c r="NCK55" s="275"/>
      <c r="NCL55" s="275"/>
      <c r="NCM55" s="48"/>
      <c r="NCN55" s="48"/>
      <c r="NCO55" s="48"/>
      <c r="NCP55" s="48"/>
      <c r="NCQ55" s="274"/>
      <c r="NCR55" s="274"/>
      <c r="NCS55" s="275"/>
      <c r="NCT55" s="275"/>
      <c r="NCU55" s="275"/>
      <c r="NCV55" s="275"/>
      <c r="NCW55" s="275"/>
      <c r="NCX55" s="275"/>
      <c r="NCY55" s="275"/>
      <c r="NCZ55" s="48"/>
      <c r="NDA55" s="48"/>
      <c r="NDB55" s="48"/>
      <c r="NDC55" s="48"/>
      <c r="NDD55" s="274"/>
      <c r="NDE55" s="274"/>
      <c r="NDF55" s="275"/>
      <c r="NDG55" s="275"/>
      <c r="NDH55" s="275"/>
      <c r="NDI55" s="275"/>
      <c r="NDJ55" s="275"/>
      <c r="NDK55" s="275"/>
      <c r="NDL55" s="275"/>
      <c r="NDM55" s="48"/>
      <c r="NDN55" s="48"/>
      <c r="NDO55" s="48"/>
      <c r="NDP55" s="48"/>
      <c r="NDQ55" s="274"/>
      <c r="NDR55" s="274"/>
      <c r="NDS55" s="275"/>
      <c r="NDT55" s="275"/>
      <c r="NDU55" s="275"/>
      <c r="NDV55" s="275"/>
      <c r="NDW55" s="275"/>
      <c r="NDX55" s="275"/>
      <c r="NDY55" s="275"/>
      <c r="NDZ55" s="48"/>
      <c r="NEA55" s="48"/>
      <c r="NEB55" s="48"/>
      <c r="NEC55" s="48"/>
      <c r="NED55" s="274"/>
      <c r="NEE55" s="274"/>
      <c r="NEF55" s="275"/>
      <c r="NEG55" s="275"/>
      <c r="NEH55" s="275"/>
      <c r="NEI55" s="275"/>
      <c r="NEJ55" s="275"/>
      <c r="NEK55" s="275"/>
      <c r="NEL55" s="275"/>
      <c r="NEM55" s="48"/>
      <c r="NEN55" s="48"/>
      <c r="NEO55" s="48"/>
      <c r="NEP55" s="48"/>
      <c r="NEQ55" s="274"/>
      <c r="NER55" s="274"/>
      <c r="NES55" s="275"/>
      <c r="NET55" s="275"/>
      <c r="NEU55" s="275"/>
      <c r="NEV55" s="275"/>
      <c r="NEW55" s="275"/>
      <c r="NEX55" s="275"/>
      <c r="NEY55" s="275"/>
      <c r="NEZ55" s="48"/>
      <c r="NFA55" s="48"/>
      <c r="NFB55" s="48"/>
      <c r="NFC55" s="48"/>
      <c r="NFD55" s="274"/>
      <c r="NFE55" s="274"/>
      <c r="NFF55" s="275"/>
      <c r="NFG55" s="275"/>
      <c r="NFH55" s="275"/>
      <c r="NFI55" s="275"/>
      <c r="NFJ55" s="275"/>
      <c r="NFK55" s="275"/>
      <c r="NFL55" s="275"/>
      <c r="NFM55" s="48"/>
      <c r="NFN55" s="48"/>
      <c r="NFO55" s="48"/>
      <c r="NFP55" s="48"/>
      <c r="NFQ55" s="274"/>
      <c r="NFR55" s="274"/>
      <c r="NFS55" s="275"/>
      <c r="NFT55" s="275"/>
      <c r="NFU55" s="275"/>
      <c r="NFV55" s="275"/>
      <c r="NFW55" s="275"/>
      <c r="NFX55" s="275"/>
      <c r="NFY55" s="275"/>
      <c r="NFZ55" s="48"/>
      <c r="NGA55" s="48"/>
      <c r="NGB55" s="48"/>
      <c r="NGC55" s="48"/>
      <c r="NGD55" s="274"/>
      <c r="NGE55" s="274"/>
      <c r="NGF55" s="275"/>
      <c r="NGG55" s="275"/>
      <c r="NGH55" s="275"/>
      <c r="NGI55" s="275"/>
      <c r="NGJ55" s="275"/>
      <c r="NGK55" s="275"/>
      <c r="NGL55" s="275"/>
      <c r="NGM55" s="48"/>
      <c r="NGN55" s="48"/>
      <c r="NGO55" s="48"/>
      <c r="NGP55" s="48"/>
      <c r="NGQ55" s="274"/>
      <c r="NGR55" s="274"/>
      <c r="NGS55" s="275"/>
      <c r="NGT55" s="275"/>
      <c r="NGU55" s="275"/>
      <c r="NGV55" s="275"/>
      <c r="NGW55" s="275"/>
      <c r="NGX55" s="275"/>
      <c r="NGY55" s="275"/>
      <c r="NGZ55" s="48"/>
      <c r="NHA55" s="48"/>
      <c r="NHB55" s="48"/>
      <c r="NHC55" s="48"/>
      <c r="NHD55" s="274"/>
      <c r="NHE55" s="274"/>
      <c r="NHF55" s="275"/>
      <c r="NHG55" s="275"/>
      <c r="NHH55" s="275"/>
      <c r="NHI55" s="275"/>
      <c r="NHJ55" s="275"/>
      <c r="NHK55" s="275"/>
      <c r="NHL55" s="275"/>
      <c r="NHM55" s="48"/>
      <c r="NHN55" s="48"/>
      <c r="NHO55" s="48"/>
      <c r="NHP55" s="48"/>
      <c r="NHQ55" s="274"/>
      <c r="NHR55" s="274"/>
      <c r="NHS55" s="275"/>
      <c r="NHT55" s="275"/>
      <c r="NHU55" s="275"/>
      <c r="NHV55" s="275"/>
      <c r="NHW55" s="275"/>
      <c r="NHX55" s="275"/>
      <c r="NHY55" s="275"/>
      <c r="NHZ55" s="48"/>
      <c r="NIA55" s="48"/>
      <c r="NIB55" s="48"/>
      <c r="NIC55" s="48"/>
      <c r="NID55" s="274"/>
      <c r="NIE55" s="274"/>
      <c r="NIF55" s="275"/>
      <c r="NIG55" s="275"/>
      <c r="NIH55" s="275"/>
      <c r="NII55" s="275"/>
      <c r="NIJ55" s="275"/>
      <c r="NIK55" s="275"/>
      <c r="NIL55" s="275"/>
      <c r="NIM55" s="48"/>
      <c r="NIN55" s="48"/>
      <c r="NIO55" s="48"/>
      <c r="NIP55" s="48"/>
      <c r="NIQ55" s="274"/>
      <c r="NIR55" s="274"/>
      <c r="NIS55" s="275"/>
      <c r="NIT55" s="275"/>
      <c r="NIU55" s="275"/>
      <c r="NIV55" s="275"/>
      <c r="NIW55" s="275"/>
      <c r="NIX55" s="275"/>
      <c r="NIY55" s="275"/>
      <c r="NIZ55" s="48"/>
      <c r="NJA55" s="48"/>
      <c r="NJB55" s="48"/>
      <c r="NJC55" s="48"/>
      <c r="NJD55" s="274"/>
      <c r="NJE55" s="274"/>
      <c r="NJF55" s="275"/>
      <c r="NJG55" s="275"/>
      <c r="NJH55" s="275"/>
      <c r="NJI55" s="275"/>
      <c r="NJJ55" s="275"/>
      <c r="NJK55" s="275"/>
      <c r="NJL55" s="275"/>
      <c r="NJM55" s="48"/>
      <c r="NJN55" s="48"/>
      <c r="NJO55" s="48"/>
      <c r="NJP55" s="48"/>
      <c r="NJQ55" s="274"/>
      <c r="NJR55" s="274"/>
      <c r="NJS55" s="275"/>
      <c r="NJT55" s="275"/>
      <c r="NJU55" s="275"/>
      <c r="NJV55" s="275"/>
      <c r="NJW55" s="275"/>
      <c r="NJX55" s="275"/>
      <c r="NJY55" s="275"/>
      <c r="NJZ55" s="48"/>
      <c r="NKA55" s="48"/>
      <c r="NKB55" s="48"/>
      <c r="NKC55" s="48"/>
      <c r="NKD55" s="274"/>
      <c r="NKE55" s="274"/>
      <c r="NKF55" s="275"/>
      <c r="NKG55" s="275"/>
      <c r="NKH55" s="275"/>
      <c r="NKI55" s="275"/>
      <c r="NKJ55" s="275"/>
      <c r="NKK55" s="275"/>
      <c r="NKL55" s="275"/>
      <c r="NKM55" s="48"/>
      <c r="NKN55" s="48"/>
      <c r="NKO55" s="48"/>
      <c r="NKP55" s="48"/>
      <c r="NKQ55" s="274"/>
      <c r="NKR55" s="274"/>
      <c r="NKS55" s="275"/>
      <c r="NKT55" s="275"/>
      <c r="NKU55" s="275"/>
      <c r="NKV55" s="275"/>
      <c r="NKW55" s="275"/>
      <c r="NKX55" s="275"/>
      <c r="NKY55" s="275"/>
      <c r="NKZ55" s="48"/>
      <c r="NLA55" s="48"/>
      <c r="NLB55" s="48"/>
      <c r="NLC55" s="48"/>
      <c r="NLD55" s="274"/>
      <c r="NLE55" s="274"/>
      <c r="NLF55" s="275"/>
      <c r="NLG55" s="275"/>
      <c r="NLH55" s="275"/>
      <c r="NLI55" s="275"/>
      <c r="NLJ55" s="275"/>
      <c r="NLK55" s="275"/>
      <c r="NLL55" s="275"/>
      <c r="NLM55" s="48"/>
      <c r="NLN55" s="48"/>
      <c r="NLO55" s="48"/>
      <c r="NLP55" s="48"/>
      <c r="NLQ55" s="274"/>
      <c r="NLR55" s="274"/>
      <c r="NLS55" s="275"/>
      <c r="NLT55" s="275"/>
      <c r="NLU55" s="275"/>
      <c r="NLV55" s="275"/>
      <c r="NLW55" s="275"/>
      <c r="NLX55" s="275"/>
      <c r="NLY55" s="275"/>
      <c r="NLZ55" s="48"/>
      <c r="NMA55" s="48"/>
      <c r="NMB55" s="48"/>
      <c r="NMC55" s="48"/>
      <c r="NMD55" s="274"/>
      <c r="NME55" s="274"/>
      <c r="NMF55" s="275"/>
      <c r="NMG55" s="275"/>
      <c r="NMH55" s="275"/>
      <c r="NMI55" s="275"/>
      <c r="NMJ55" s="275"/>
      <c r="NMK55" s="275"/>
      <c r="NML55" s="275"/>
      <c r="NMM55" s="48"/>
      <c r="NMN55" s="48"/>
      <c r="NMO55" s="48"/>
      <c r="NMP55" s="48"/>
      <c r="NMQ55" s="274"/>
      <c r="NMR55" s="274"/>
      <c r="NMS55" s="275"/>
      <c r="NMT55" s="275"/>
      <c r="NMU55" s="275"/>
      <c r="NMV55" s="275"/>
      <c r="NMW55" s="275"/>
      <c r="NMX55" s="275"/>
      <c r="NMY55" s="275"/>
      <c r="NMZ55" s="48"/>
      <c r="NNA55" s="48"/>
      <c r="NNB55" s="48"/>
      <c r="NNC55" s="48"/>
      <c r="NND55" s="274"/>
      <c r="NNE55" s="274"/>
      <c r="NNF55" s="275"/>
      <c r="NNG55" s="275"/>
      <c r="NNH55" s="275"/>
      <c r="NNI55" s="275"/>
      <c r="NNJ55" s="275"/>
      <c r="NNK55" s="275"/>
      <c r="NNL55" s="275"/>
      <c r="NNM55" s="48"/>
      <c r="NNN55" s="48"/>
      <c r="NNO55" s="48"/>
      <c r="NNP55" s="48"/>
      <c r="NNQ55" s="274"/>
      <c r="NNR55" s="274"/>
      <c r="NNS55" s="275"/>
      <c r="NNT55" s="275"/>
      <c r="NNU55" s="275"/>
      <c r="NNV55" s="275"/>
      <c r="NNW55" s="275"/>
      <c r="NNX55" s="275"/>
      <c r="NNY55" s="275"/>
      <c r="NNZ55" s="48"/>
      <c r="NOA55" s="48"/>
      <c r="NOB55" s="48"/>
      <c r="NOC55" s="48"/>
      <c r="NOD55" s="274"/>
      <c r="NOE55" s="274"/>
      <c r="NOF55" s="275"/>
      <c r="NOG55" s="275"/>
      <c r="NOH55" s="275"/>
      <c r="NOI55" s="275"/>
      <c r="NOJ55" s="275"/>
      <c r="NOK55" s="275"/>
      <c r="NOL55" s="275"/>
      <c r="NOM55" s="48"/>
      <c r="NON55" s="48"/>
      <c r="NOO55" s="48"/>
      <c r="NOP55" s="48"/>
      <c r="NOQ55" s="274"/>
      <c r="NOR55" s="274"/>
      <c r="NOS55" s="275"/>
      <c r="NOT55" s="275"/>
      <c r="NOU55" s="275"/>
      <c r="NOV55" s="275"/>
      <c r="NOW55" s="275"/>
      <c r="NOX55" s="275"/>
      <c r="NOY55" s="275"/>
      <c r="NOZ55" s="48"/>
      <c r="NPA55" s="48"/>
      <c r="NPB55" s="48"/>
      <c r="NPC55" s="48"/>
      <c r="NPD55" s="274"/>
      <c r="NPE55" s="274"/>
      <c r="NPF55" s="275"/>
      <c r="NPG55" s="275"/>
      <c r="NPH55" s="275"/>
      <c r="NPI55" s="275"/>
      <c r="NPJ55" s="275"/>
      <c r="NPK55" s="275"/>
      <c r="NPL55" s="275"/>
      <c r="NPM55" s="48"/>
      <c r="NPN55" s="48"/>
      <c r="NPO55" s="48"/>
      <c r="NPP55" s="48"/>
      <c r="NPQ55" s="274"/>
      <c r="NPR55" s="274"/>
      <c r="NPS55" s="275"/>
      <c r="NPT55" s="275"/>
      <c r="NPU55" s="275"/>
      <c r="NPV55" s="275"/>
      <c r="NPW55" s="275"/>
      <c r="NPX55" s="275"/>
      <c r="NPY55" s="275"/>
      <c r="NPZ55" s="48"/>
      <c r="NQA55" s="48"/>
      <c r="NQB55" s="48"/>
      <c r="NQC55" s="48"/>
      <c r="NQD55" s="274"/>
      <c r="NQE55" s="274"/>
      <c r="NQF55" s="275"/>
      <c r="NQG55" s="275"/>
      <c r="NQH55" s="275"/>
      <c r="NQI55" s="275"/>
      <c r="NQJ55" s="275"/>
      <c r="NQK55" s="275"/>
      <c r="NQL55" s="275"/>
      <c r="NQM55" s="48"/>
      <c r="NQN55" s="48"/>
      <c r="NQO55" s="48"/>
      <c r="NQP55" s="48"/>
      <c r="NQQ55" s="274"/>
      <c r="NQR55" s="274"/>
      <c r="NQS55" s="275"/>
      <c r="NQT55" s="275"/>
      <c r="NQU55" s="275"/>
      <c r="NQV55" s="275"/>
      <c r="NQW55" s="275"/>
      <c r="NQX55" s="275"/>
      <c r="NQY55" s="275"/>
      <c r="NQZ55" s="48"/>
      <c r="NRA55" s="48"/>
      <c r="NRB55" s="48"/>
      <c r="NRC55" s="48"/>
      <c r="NRD55" s="274"/>
      <c r="NRE55" s="274"/>
      <c r="NRF55" s="275"/>
      <c r="NRG55" s="275"/>
      <c r="NRH55" s="275"/>
      <c r="NRI55" s="275"/>
      <c r="NRJ55" s="275"/>
      <c r="NRK55" s="275"/>
      <c r="NRL55" s="275"/>
      <c r="NRM55" s="48"/>
      <c r="NRN55" s="48"/>
      <c r="NRO55" s="48"/>
      <c r="NRP55" s="48"/>
      <c r="NRQ55" s="274"/>
      <c r="NRR55" s="274"/>
      <c r="NRS55" s="275"/>
      <c r="NRT55" s="275"/>
      <c r="NRU55" s="275"/>
      <c r="NRV55" s="275"/>
      <c r="NRW55" s="275"/>
      <c r="NRX55" s="275"/>
      <c r="NRY55" s="275"/>
      <c r="NRZ55" s="48"/>
      <c r="NSA55" s="48"/>
      <c r="NSB55" s="48"/>
      <c r="NSC55" s="48"/>
      <c r="NSD55" s="274"/>
      <c r="NSE55" s="274"/>
      <c r="NSF55" s="275"/>
      <c r="NSG55" s="275"/>
      <c r="NSH55" s="275"/>
      <c r="NSI55" s="275"/>
      <c r="NSJ55" s="275"/>
      <c r="NSK55" s="275"/>
      <c r="NSL55" s="275"/>
      <c r="NSM55" s="48"/>
      <c r="NSN55" s="48"/>
      <c r="NSO55" s="48"/>
      <c r="NSP55" s="48"/>
      <c r="NSQ55" s="274"/>
      <c r="NSR55" s="274"/>
      <c r="NSS55" s="275"/>
      <c r="NST55" s="275"/>
      <c r="NSU55" s="275"/>
      <c r="NSV55" s="275"/>
      <c r="NSW55" s="275"/>
      <c r="NSX55" s="275"/>
      <c r="NSY55" s="275"/>
      <c r="NSZ55" s="48"/>
      <c r="NTA55" s="48"/>
      <c r="NTB55" s="48"/>
      <c r="NTC55" s="48"/>
      <c r="NTD55" s="274"/>
      <c r="NTE55" s="274"/>
      <c r="NTF55" s="275"/>
      <c r="NTG55" s="275"/>
      <c r="NTH55" s="275"/>
      <c r="NTI55" s="275"/>
      <c r="NTJ55" s="275"/>
      <c r="NTK55" s="275"/>
      <c r="NTL55" s="275"/>
      <c r="NTM55" s="48"/>
      <c r="NTN55" s="48"/>
      <c r="NTO55" s="48"/>
      <c r="NTP55" s="48"/>
      <c r="NTQ55" s="274"/>
      <c r="NTR55" s="274"/>
      <c r="NTS55" s="275"/>
      <c r="NTT55" s="275"/>
      <c r="NTU55" s="275"/>
      <c r="NTV55" s="275"/>
      <c r="NTW55" s="275"/>
      <c r="NTX55" s="275"/>
      <c r="NTY55" s="275"/>
      <c r="NTZ55" s="48"/>
      <c r="NUA55" s="48"/>
      <c r="NUB55" s="48"/>
      <c r="NUC55" s="48"/>
      <c r="NUD55" s="274"/>
      <c r="NUE55" s="274"/>
      <c r="NUF55" s="275"/>
      <c r="NUG55" s="275"/>
      <c r="NUH55" s="275"/>
      <c r="NUI55" s="275"/>
      <c r="NUJ55" s="275"/>
      <c r="NUK55" s="275"/>
      <c r="NUL55" s="275"/>
      <c r="NUM55" s="48"/>
      <c r="NUN55" s="48"/>
      <c r="NUO55" s="48"/>
      <c r="NUP55" s="48"/>
      <c r="NUQ55" s="274"/>
      <c r="NUR55" s="274"/>
      <c r="NUS55" s="275"/>
      <c r="NUT55" s="275"/>
      <c r="NUU55" s="275"/>
      <c r="NUV55" s="275"/>
      <c r="NUW55" s="275"/>
      <c r="NUX55" s="275"/>
      <c r="NUY55" s="275"/>
      <c r="NUZ55" s="48"/>
      <c r="NVA55" s="48"/>
      <c r="NVB55" s="48"/>
      <c r="NVC55" s="48"/>
      <c r="NVD55" s="274"/>
      <c r="NVE55" s="274"/>
      <c r="NVF55" s="275"/>
      <c r="NVG55" s="275"/>
      <c r="NVH55" s="275"/>
      <c r="NVI55" s="275"/>
      <c r="NVJ55" s="275"/>
      <c r="NVK55" s="275"/>
      <c r="NVL55" s="275"/>
      <c r="NVM55" s="48"/>
      <c r="NVN55" s="48"/>
      <c r="NVO55" s="48"/>
      <c r="NVP55" s="48"/>
      <c r="NVQ55" s="274"/>
      <c r="NVR55" s="274"/>
      <c r="NVS55" s="275"/>
      <c r="NVT55" s="275"/>
      <c r="NVU55" s="275"/>
      <c r="NVV55" s="275"/>
      <c r="NVW55" s="275"/>
      <c r="NVX55" s="275"/>
      <c r="NVY55" s="275"/>
      <c r="NVZ55" s="48"/>
      <c r="NWA55" s="48"/>
      <c r="NWB55" s="48"/>
      <c r="NWC55" s="48"/>
      <c r="NWD55" s="274"/>
      <c r="NWE55" s="274"/>
      <c r="NWF55" s="275"/>
      <c r="NWG55" s="275"/>
      <c r="NWH55" s="275"/>
      <c r="NWI55" s="275"/>
      <c r="NWJ55" s="275"/>
      <c r="NWK55" s="275"/>
      <c r="NWL55" s="275"/>
      <c r="NWM55" s="48"/>
      <c r="NWN55" s="48"/>
      <c r="NWO55" s="48"/>
      <c r="NWP55" s="48"/>
      <c r="NWQ55" s="274"/>
      <c r="NWR55" s="274"/>
      <c r="NWS55" s="275"/>
      <c r="NWT55" s="275"/>
      <c r="NWU55" s="275"/>
      <c r="NWV55" s="275"/>
      <c r="NWW55" s="275"/>
      <c r="NWX55" s="275"/>
      <c r="NWY55" s="275"/>
      <c r="NWZ55" s="48"/>
      <c r="NXA55" s="48"/>
      <c r="NXB55" s="48"/>
      <c r="NXC55" s="48"/>
      <c r="NXD55" s="274"/>
      <c r="NXE55" s="274"/>
      <c r="NXF55" s="275"/>
      <c r="NXG55" s="275"/>
      <c r="NXH55" s="275"/>
      <c r="NXI55" s="275"/>
      <c r="NXJ55" s="275"/>
      <c r="NXK55" s="275"/>
      <c r="NXL55" s="275"/>
      <c r="NXM55" s="48"/>
      <c r="NXN55" s="48"/>
      <c r="NXO55" s="48"/>
      <c r="NXP55" s="48"/>
      <c r="NXQ55" s="274"/>
      <c r="NXR55" s="274"/>
      <c r="NXS55" s="275"/>
      <c r="NXT55" s="275"/>
      <c r="NXU55" s="275"/>
      <c r="NXV55" s="275"/>
      <c r="NXW55" s="275"/>
      <c r="NXX55" s="275"/>
      <c r="NXY55" s="275"/>
      <c r="NXZ55" s="48"/>
      <c r="NYA55" s="48"/>
      <c r="NYB55" s="48"/>
      <c r="NYC55" s="48"/>
      <c r="NYD55" s="274"/>
      <c r="NYE55" s="274"/>
      <c r="NYF55" s="275"/>
      <c r="NYG55" s="275"/>
      <c r="NYH55" s="275"/>
      <c r="NYI55" s="275"/>
      <c r="NYJ55" s="275"/>
      <c r="NYK55" s="275"/>
      <c r="NYL55" s="275"/>
      <c r="NYM55" s="48"/>
      <c r="NYN55" s="48"/>
      <c r="NYO55" s="48"/>
      <c r="NYP55" s="48"/>
      <c r="NYQ55" s="274"/>
      <c r="NYR55" s="274"/>
      <c r="NYS55" s="275"/>
      <c r="NYT55" s="275"/>
      <c r="NYU55" s="275"/>
      <c r="NYV55" s="275"/>
      <c r="NYW55" s="275"/>
      <c r="NYX55" s="275"/>
      <c r="NYY55" s="275"/>
      <c r="NYZ55" s="48"/>
      <c r="NZA55" s="48"/>
      <c r="NZB55" s="48"/>
      <c r="NZC55" s="48"/>
      <c r="NZD55" s="274"/>
      <c r="NZE55" s="274"/>
      <c r="NZF55" s="275"/>
      <c r="NZG55" s="275"/>
      <c r="NZH55" s="275"/>
      <c r="NZI55" s="275"/>
      <c r="NZJ55" s="275"/>
      <c r="NZK55" s="275"/>
      <c r="NZL55" s="275"/>
      <c r="NZM55" s="48"/>
      <c r="NZN55" s="48"/>
      <c r="NZO55" s="48"/>
      <c r="NZP55" s="48"/>
      <c r="NZQ55" s="274"/>
      <c r="NZR55" s="274"/>
      <c r="NZS55" s="275"/>
      <c r="NZT55" s="275"/>
      <c r="NZU55" s="275"/>
      <c r="NZV55" s="275"/>
      <c r="NZW55" s="275"/>
      <c r="NZX55" s="275"/>
      <c r="NZY55" s="275"/>
      <c r="NZZ55" s="48"/>
      <c r="OAA55" s="48"/>
      <c r="OAB55" s="48"/>
      <c r="OAC55" s="48"/>
      <c r="OAD55" s="274"/>
      <c r="OAE55" s="274"/>
      <c r="OAF55" s="275"/>
      <c r="OAG55" s="275"/>
      <c r="OAH55" s="275"/>
      <c r="OAI55" s="275"/>
      <c r="OAJ55" s="275"/>
      <c r="OAK55" s="275"/>
      <c r="OAL55" s="275"/>
      <c r="OAM55" s="48"/>
      <c r="OAN55" s="48"/>
      <c r="OAO55" s="48"/>
      <c r="OAP55" s="48"/>
      <c r="OAQ55" s="274"/>
      <c r="OAR55" s="274"/>
      <c r="OAS55" s="275"/>
      <c r="OAT55" s="275"/>
      <c r="OAU55" s="275"/>
      <c r="OAV55" s="275"/>
      <c r="OAW55" s="275"/>
      <c r="OAX55" s="275"/>
      <c r="OAY55" s="275"/>
      <c r="OAZ55" s="48"/>
      <c r="OBA55" s="48"/>
      <c r="OBB55" s="48"/>
      <c r="OBC55" s="48"/>
      <c r="OBD55" s="274"/>
      <c r="OBE55" s="274"/>
      <c r="OBF55" s="275"/>
      <c r="OBG55" s="275"/>
      <c r="OBH55" s="275"/>
      <c r="OBI55" s="275"/>
      <c r="OBJ55" s="275"/>
      <c r="OBK55" s="275"/>
      <c r="OBL55" s="275"/>
      <c r="OBM55" s="48"/>
      <c r="OBN55" s="48"/>
      <c r="OBO55" s="48"/>
      <c r="OBP55" s="48"/>
      <c r="OBQ55" s="274"/>
      <c r="OBR55" s="274"/>
      <c r="OBS55" s="275"/>
      <c r="OBT55" s="275"/>
      <c r="OBU55" s="275"/>
      <c r="OBV55" s="275"/>
      <c r="OBW55" s="275"/>
      <c r="OBX55" s="275"/>
      <c r="OBY55" s="275"/>
      <c r="OBZ55" s="48"/>
      <c r="OCA55" s="48"/>
      <c r="OCB55" s="48"/>
      <c r="OCC55" s="48"/>
      <c r="OCD55" s="274"/>
      <c r="OCE55" s="274"/>
      <c r="OCF55" s="275"/>
      <c r="OCG55" s="275"/>
      <c r="OCH55" s="275"/>
      <c r="OCI55" s="275"/>
      <c r="OCJ55" s="275"/>
      <c r="OCK55" s="275"/>
      <c r="OCL55" s="275"/>
      <c r="OCM55" s="48"/>
      <c r="OCN55" s="48"/>
      <c r="OCO55" s="48"/>
      <c r="OCP55" s="48"/>
      <c r="OCQ55" s="274"/>
      <c r="OCR55" s="274"/>
      <c r="OCS55" s="275"/>
      <c r="OCT55" s="275"/>
      <c r="OCU55" s="275"/>
      <c r="OCV55" s="275"/>
      <c r="OCW55" s="275"/>
      <c r="OCX55" s="275"/>
      <c r="OCY55" s="275"/>
      <c r="OCZ55" s="48"/>
      <c r="ODA55" s="48"/>
      <c r="ODB55" s="48"/>
      <c r="ODC55" s="48"/>
      <c r="ODD55" s="274"/>
      <c r="ODE55" s="274"/>
      <c r="ODF55" s="275"/>
      <c r="ODG55" s="275"/>
      <c r="ODH55" s="275"/>
      <c r="ODI55" s="275"/>
      <c r="ODJ55" s="275"/>
      <c r="ODK55" s="275"/>
      <c r="ODL55" s="275"/>
      <c r="ODM55" s="48"/>
      <c r="ODN55" s="48"/>
      <c r="ODO55" s="48"/>
      <c r="ODP55" s="48"/>
      <c r="ODQ55" s="274"/>
      <c r="ODR55" s="274"/>
      <c r="ODS55" s="275"/>
      <c r="ODT55" s="275"/>
      <c r="ODU55" s="275"/>
      <c r="ODV55" s="275"/>
      <c r="ODW55" s="275"/>
      <c r="ODX55" s="275"/>
      <c r="ODY55" s="275"/>
      <c r="ODZ55" s="48"/>
      <c r="OEA55" s="48"/>
      <c r="OEB55" s="48"/>
      <c r="OEC55" s="48"/>
      <c r="OED55" s="274"/>
      <c r="OEE55" s="274"/>
      <c r="OEF55" s="275"/>
      <c r="OEG55" s="275"/>
      <c r="OEH55" s="275"/>
      <c r="OEI55" s="275"/>
      <c r="OEJ55" s="275"/>
      <c r="OEK55" s="275"/>
      <c r="OEL55" s="275"/>
      <c r="OEM55" s="48"/>
      <c r="OEN55" s="48"/>
      <c r="OEO55" s="48"/>
      <c r="OEP55" s="48"/>
      <c r="OEQ55" s="274"/>
      <c r="OER55" s="274"/>
      <c r="OES55" s="275"/>
      <c r="OET55" s="275"/>
      <c r="OEU55" s="275"/>
      <c r="OEV55" s="275"/>
      <c r="OEW55" s="275"/>
      <c r="OEX55" s="275"/>
      <c r="OEY55" s="275"/>
      <c r="OEZ55" s="48"/>
      <c r="OFA55" s="48"/>
      <c r="OFB55" s="48"/>
      <c r="OFC55" s="48"/>
      <c r="OFD55" s="274"/>
      <c r="OFE55" s="274"/>
      <c r="OFF55" s="275"/>
      <c r="OFG55" s="275"/>
      <c r="OFH55" s="275"/>
      <c r="OFI55" s="275"/>
      <c r="OFJ55" s="275"/>
      <c r="OFK55" s="275"/>
      <c r="OFL55" s="275"/>
      <c r="OFM55" s="48"/>
      <c r="OFN55" s="48"/>
      <c r="OFO55" s="48"/>
      <c r="OFP55" s="48"/>
      <c r="OFQ55" s="274"/>
      <c r="OFR55" s="274"/>
      <c r="OFS55" s="275"/>
      <c r="OFT55" s="275"/>
      <c r="OFU55" s="275"/>
      <c r="OFV55" s="275"/>
      <c r="OFW55" s="275"/>
      <c r="OFX55" s="275"/>
      <c r="OFY55" s="275"/>
      <c r="OFZ55" s="48"/>
      <c r="OGA55" s="48"/>
      <c r="OGB55" s="48"/>
      <c r="OGC55" s="48"/>
      <c r="OGD55" s="274"/>
      <c r="OGE55" s="274"/>
      <c r="OGF55" s="275"/>
      <c r="OGG55" s="275"/>
      <c r="OGH55" s="275"/>
      <c r="OGI55" s="275"/>
      <c r="OGJ55" s="275"/>
      <c r="OGK55" s="275"/>
      <c r="OGL55" s="275"/>
      <c r="OGM55" s="48"/>
      <c r="OGN55" s="48"/>
      <c r="OGO55" s="48"/>
      <c r="OGP55" s="48"/>
      <c r="OGQ55" s="274"/>
      <c r="OGR55" s="274"/>
      <c r="OGS55" s="275"/>
      <c r="OGT55" s="275"/>
      <c r="OGU55" s="275"/>
      <c r="OGV55" s="275"/>
      <c r="OGW55" s="275"/>
      <c r="OGX55" s="275"/>
      <c r="OGY55" s="275"/>
      <c r="OGZ55" s="48"/>
      <c r="OHA55" s="48"/>
      <c r="OHB55" s="48"/>
      <c r="OHC55" s="48"/>
      <c r="OHD55" s="274"/>
      <c r="OHE55" s="274"/>
      <c r="OHF55" s="275"/>
      <c r="OHG55" s="275"/>
      <c r="OHH55" s="275"/>
      <c r="OHI55" s="275"/>
      <c r="OHJ55" s="275"/>
      <c r="OHK55" s="275"/>
      <c r="OHL55" s="275"/>
      <c r="OHM55" s="48"/>
      <c r="OHN55" s="48"/>
      <c r="OHO55" s="48"/>
      <c r="OHP55" s="48"/>
      <c r="OHQ55" s="274"/>
      <c r="OHR55" s="274"/>
      <c r="OHS55" s="275"/>
      <c r="OHT55" s="275"/>
      <c r="OHU55" s="275"/>
      <c r="OHV55" s="275"/>
      <c r="OHW55" s="275"/>
      <c r="OHX55" s="275"/>
      <c r="OHY55" s="275"/>
      <c r="OHZ55" s="48"/>
      <c r="OIA55" s="48"/>
      <c r="OIB55" s="48"/>
      <c r="OIC55" s="48"/>
      <c r="OID55" s="274"/>
      <c r="OIE55" s="274"/>
      <c r="OIF55" s="275"/>
      <c r="OIG55" s="275"/>
      <c r="OIH55" s="275"/>
      <c r="OII55" s="275"/>
      <c r="OIJ55" s="275"/>
      <c r="OIK55" s="275"/>
      <c r="OIL55" s="275"/>
      <c r="OIM55" s="48"/>
      <c r="OIN55" s="48"/>
      <c r="OIO55" s="48"/>
      <c r="OIP55" s="48"/>
      <c r="OIQ55" s="274"/>
      <c r="OIR55" s="274"/>
      <c r="OIS55" s="275"/>
      <c r="OIT55" s="275"/>
      <c r="OIU55" s="275"/>
      <c r="OIV55" s="275"/>
      <c r="OIW55" s="275"/>
      <c r="OIX55" s="275"/>
      <c r="OIY55" s="275"/>
      <c r="OIZ55" s="48"/>
      <c r="OJA55" s="48"/>
      <c r="OJB55" s="48"/>
      <c r="OJC55" s="48"/>
      <c r="OJD55" s="274"/>
      <c r="OJE55" s="274"/>
      <c r="OJF55" s="275"/>
      <c r="OJG55" s="275"/>
      <c r="OJH55" s="275"/>
      <c r="OJI55" s="275"/>
      <c r="OJJ55" s="275"/>
      <c r="OJK55" s="275"/>
      <c r="OJL55" s="275"/>
      <c r="OJM55" s="48"/>
      <c r="OJN55" s="48"/>
      <c r="OJO55" s="48"/>
      <c r="OJP55" s="48"/>
      <c r="OJQ55" s="274"/>
      <c r="OJR55" s="274"/>
      <c r="OJS55" s="275"/>
      <c r="OJT55" s="275"/>
      <c r="OJU55" s="275"/>
      <c r="OJV55" s="275"/>
      <c r="OJW55" s="275"/>
      <c r="OJX55" s="275"/>
      <c r="OJY55" s="275"/>
      <c r="OJZ55" s="48"/>
      <c r="OKA55" s="48"/>
      <c r="OKB55" s="48"/>
      <c r="OKC55" s="48"/>
      <c r="OKD55" s="274"/>
      <c r="OKE55" s="274"/>
      <c r="OKF55" s="275"/>
      <c r="OKG55" s="275"/>
      <c r="OKH55" s="275"/>
      <c r="OKI55" s="275"/>
      <c r="OKJ55" s="275"/>
      <c r="OKK55" s="275"/>
      <c r="OKL55" s="275"/>
      <c r="OKM55" s="48"/>
      <c r="OKN55" s="48"/>
      <c r="OKO55" s="48"/>
      <c r="OKP55" s="48"/>
      <c r="OKQ55" s="274"/>
      <c r="OKR55" s="274"/>
      <c r="OKS55" s="275"/>
      <c r="OKT55" s="275"/>
      <c r="OKU55" s="275"/>
      <c r="OKV55" s="275"/>
      <c r="OKW55" s="275"/>
      <c r="OKX55" s="275"/>
      <c r="OKY55" s="275"/>
      <c r="OKZ55" s="48"/>
      <c r="OLA55" s="48"/>
      <c r="OLB55" s="48"/>
      <c r="OLC55" s="48"/>
      <c r="OLD55" s="274"/>
      <c r="OLE55" s="274"/>
      <c r="OLF55" s="275"/>
      <c r="OLG55" s="275"/>
      <c r="OLH55" s="275"/>
      <c r="OLI55" s="275"/>
      <c r="OLJ55" s="275"/>
      <c r="OLK55" s="275"/>
      <c r="OLL55" s="275"/>
      <c r="OLM55" s="48"/>
      <c r="OLN55" s="48"/>
      <c r="OLO55" s="48"/>
      <c r="OLP55" s="48"/>
      <c r="OLQ55" s="274"/>
      <c r="OLR55" s="274"/>
      <c r="OLS55" s="275"/>
      <c r="OLT55" s="275"/>
      <c r="OLU55" s="275"/>
      <c r="OLV55" s="275"/>
      <c r="OLW55" s="275"/>
      <c r="OLX55" s="275"/>
      <c r="OLY55" s="275"/>
      <c r="OLZ55" s="48"/>
      <c r="OMA55" s="48"/>
      <c r="OMB55" s="48"/>
      <c r="OMC55" s="48"/>
      <c r="OMD55" s="274"/>
      <c r="OME55" s="274"/>
      <c r="OMF55" s="275"/>
      <c r="OMG55" s="275"/>
      <c r="OMH55" s="275"/>
      <c r="OMI55" s="275"/>
      <c r="OMJ55" s="275"/>
      <c r="OMK55" s="275"/>
      <c r="OML55" s="275"/>
      <c r="OMM55" s="48"/>
      <c r="OMN55" s="48"/>
      <c r="OMO55" s="48"/>
      <c r="OMP55" s="48"/>
      <c r="OMQ55" s="274"/>
      <c r="OMR55" s="274"/>
      <c r="OMS55" s="275"/>
      <c r="OMT55" s="275"/>
      <c r="OMU55" s="275"/>
      <c r="OMV55" s="275"/>
      <c r="OMW55" s="275"/>
      <c r="OMX55" s="275"/>
      <c r="OMY55" s="275"/>
      <c r="OMZ55" s="48"/>
      <c r="ONA55" s="48"/>
      <c r="ONB55" s="48"/>
      <c r="ONC55" s="48"/>
      <c r="OND55" s="274"/>
      <c r="ONE55" s="274"/>
      <c r="ONF55" s="275"/>
      <c r="ONG55" s="275"/>
      <c r="ONH55" s="275"/>
      <c r="ONI55" s="275"/>
      <c r="ONJ55" s="275"/>
      <c r="ONK55" s="275"/>
      <c r="ONL55" s="275"/>
      <c r="ONM55" s="48"/>
      <c r="ONN55" s="48"/>
      <c r="ONO55" s="48"/>
      <c r="ONP55" s="48"/>
      <c r="ONQ55" s="274"/>
      <c r="ONR55" s="274"/>
      <c r="ONS55" s="275"/>
      <c r="ONT55" s="275"/>
      <c r="ONU55" s="275"/>
      <c r="ONV55" s="275"/>
      <c r="ONW55" s="275"/>
      <c r="ONX55" s="275"/>
      <c r="ONY55" s="275"/>
      <c r="ONZ55" s="48"/>
      <c r="OOA55" s="48"/>
      <c r="OOB55" s="48"/>
      <c r="OOC55" s="48"/>
      <c r="OOD55" s="274"/>
      <c r="OOE55" s="274"/>
      <c r="OOF55" s="275"/>
      <c r="OOG55" s="275"/>
      <c r="OOH55" s="275"/>
      <c r="OOI55" s="275"/>
      <c r="OOJ55" s="275"/>
      <c r="OOK55" s="275"/>
      <c r="OOL55" s="275"/>
      <c r="OOM55" s="48"/>
      <c r="OON55" s="48"/>
      <c r="OOO55" s="48"/>
      <c r="OOP55" s="48"/>
      <c r="OOQ55" s="274"/>
      <c r="OOR55" s="274"/>
      <c r="OOS55" s="275"/>
      <c r="OOT55" s="275"/>
      <c r="OOU55" s="275"/>
      <c r="OOV55" s="275"/>
      <c r="OOW55" s="275"/>
      <c r="OOX55" s="275"/>
      <c r="OOY55" s="275"/>
      <c r="OOZ55" s="48"/>
      <c r="OPA55" s="48"/>
      <c r="OPB55" s="48"/>
      <c r="OPC55" s="48"/>
      <c r="OPD55" s="274"/>
      <c r="OPE55" s="274"/>
      <c r="OPF55" s="275"/>
      <c r="OPG55" s="275"/>
      <c r="OPH55" s="275"/>
      <c r="OPI55" s="275"/>
      <c r="OPJ55" s="275"/>
      <c r="OPK55" s="275"/>
      <c r="OPL55" s="275"/>
      <c r="OPM55" s="48"/>
      <c r="OPN55" s="48"/>
      <c r="OPO55" s="48"/>
      <c r="OPP55" s="48"/>
      <c r="OPQ55" s="274"/>
      <c r="OPR55" s="274"/>
      <c r="OPS55" s="275"/>
      <c r="OPT55" s="275"/>
      <c r="OPU55" s="275"/>
      <c r="OPV55" s="275"/>
      <c r="OPW55" s="275"/>
      <c r="OPX55" s="275"/>
      <c r="OPY55" s="275"/>
      <c r="OPZ55" s="48"/>
      <c r="OQA55" s="48"/>
      <c r="OQB55" s="48"/>
      <c r="OQC55" s="48"/>
      <c r="OQD55" s="274"/>
      <c r="OQE55" s="274"/>
      <c r="OQF55" s="275"/>
      <c r="OQG55" s="275"/>
      <c r="OQH55" s="275"/>
      <c r="OQI55" s="275"/>
      <c r="OQJ55" s="275"/>
      <c r="OQK55" s="275"/>
      <c r="OQL55" s="275"/>
      <c r="OQM55" s="48"/>
      <c r="OQN55" s="48"/>
      <c r="OQO55" s="48"/>
      <c r="OQP55" s="48"/>
      <c r="OQQ55" s="274"/>
      <c r="OQR55" s="274"/>
      <c r="OQS55" s="275"/>
      <c r="OQT55" s="275"/>
      <c r="OQU55" s="275"/>
      <c r="OQV55" s="275"/>
      <c r="OQW55" s="275"/>
      <c r="OQX55" s="275"/>
      <c r="OQY55" s="275"/>
      <c r="OQZ55" s="48"/>
      <c r="ORA55" s="48"/>
      <c r="ORB55" s="48"/>
      <c r="ORC55" s="48"/>
      <c r="ORD55" s="274"/>
      <c r="ORE55" s="274"/>
      <c r="ORF55" s="275"/>
      <c r="ORG55" s="275"/>
      <c r="ORH55" s="275"/>
      <c r="ORI55" s="275"/>
      <c r="ORJ55" s="275"/>
      <c r="ORK55" s="275"/>
      <c r="ORL55" s="275"/>
      <c r="ORM55" s="48"/>
      <c r="ORN55" s="48"/>
      <c r="ORO55" s="48"/>
      <c r="ORP55" s="48"/>
      <c r="ORQ55" s="274"/>
      <c r="ORR55" s="274"/>
      <c r="ORS55" s="275"/>
      <c r="ORT55" s="275"/>
      <c r="ORU55" s="275"/>
      <c r="ORV55" s="275"/>
      <c r="ORW55" s="275"/>
      <c r="ORX55" s="275"/>
      <c r="ORY55" s="275"/>
      <c r="ORZ55" s="48"/>
      <c r="OSA55" s="48"/>
      <c r="OSB55" s="48"/>
      <c r="OSC55" s="48"/>
      <c r="OSD55" s="274"/>
      <c r="OSE55" s="274"/>
      <c r="OSF55" s="275"/>
      <c r="OSG55" s="275"/>
      <c r="OSH55" s="275"/>
      <c r="OSI55" s="275"/>
      <c r="OSJ55" s="275"/>
      <c r="OSK55" s="275"/>
      <c r="OSL55" s="275"/>
      <c r="OSM55" s="48"/>
      <c r="OSN55" s="48"/>
      <c r="OSO55" s="48"/>
      <c r="OSP55" s="48"/>
      <c r="OSQ55" s="274"/>
      <c r="OSR55" s="274"/>
      <c r="OSS55" s="275"/>
      <c r="OST55" s="275"/>
      <c r="OSU55" s="275"/>
      <c r="OSV55" s="275"/>
      <c r="OSW55" s="275"/>
      <c r="OSX55" s="275"/>
      <c r="OSY55" s="275"/>
      <c r="OSZ55" s="48"/>
      <c r="OTA55" s="48"/>
      <c r="OTB55" s="48"/>
      <c r="OTC55" s="48"/>
      <c r="OTD55" s="274"/>
      <c r="OTE55" s="274"/>
      <c r="OTF55" s="275"/>
      <c r="OTG55" s="275"/>
      <c r="OTH55" s="275"/>
      <c r="OTI55" s="275"/>
      <c r="OTJ55" s="275"/>
      <c r="OTK55" s="275"/>
      <c r="OTL55" s="275"/>
      <c r="OTM55" s="48"/>
      <c r="OTN55" s="48"/>
      <c r="OTO55" s="48"/>
      <c r="OTP55" s="48"/>
      <c r="OTQ55" s="274"/>
      <c r="OTR55" s="274"/>
      <c r="OTS55" s="275"/>
      <c r="OTT55" s="275"/>
      <c r="OTU55" s="275"/>
      <c r="OTV55" s="275"/>
      <c r="OTW55" s="275"/>
      <c r="OTX55" s="275"/>
      <c r="OTY55" s="275"/>
      <c r="OTZ55" s="48"/>
      <c r="OUA55" s="48"/>
      <c r="OUB55" s="48"/>
      <c r="OUC55" s="48"/>
      <c r="OUD55" s="274"/>
      <c r="OUE55" s="274"/>
      <c r="OUF55" s="275"/>
      <c r="OUG55" s="275"/>
      <c r="OUH55" s="275"/>
      <c r="OUI55" s="275"/>
      <c r="OUJ55" s="275"/>
      <c r="OUK55" s="275"/>
      <c r="OUL55" s="275"/>
      <c r="OUM55" s="48"/>
      <c r="OUN55" s="48"/>
      <c r="OUO55" s="48"/>
      <c r="OUP55" s="48"/>
      <c r="OUQ55" s="274"/>
      <c r="OUR55" s="274"/>
      <c r="OUS55" s="275"/>
      <c r="OUT55" s="275"/>
      <c r="OUU55" s="275"/>
      <c r="OUV55" s="275"/>
      <c r="OUW55" s="275"/>
      <c r="OUX55" s="275"/>
      <c r="OUY55" s="275"/>
      <c r="OUZ55" s="48"/>
      <c r="OVA55" s="48"/>
      <c r="OVB55" s="48"/>
      <c r="OVC55" s="48"/>
      <c r="OVD55" s="274"/>
      <c r="OVE55" s="274"/>
      <c r="OVF55" s="275"/>
      <c r="OVG55" s="275"/>
      <c r="OVH55" s="275"/>
      <c r="OVI55" s="275"/>
      <c r="OVJ55" s="275"/>
      <c r="OVK55" s="275"/>
      <c r="OVL55" s="275"/>
      <c r="OVM55" s="48"/>
      <c r="OVN55" s="48"/>
      <c r="OVO55" s="48"/>
      <c r="OVP55" s="48"/>
      <c r="OVQ55" s="274"/>
      <c r="OVR55" s="274"/>
      <c r="OVS55" s="275"/>
      <c r="OVT55" s="275"/>
      <c r="OVU55" s="275"/>
      <c r="OVV55" s="275"/>
      <c r="OVW55" s="275"/>
      <c r="OVX55" s="275"/>
      <c r="OVY55" s="275"/>
      <c r="OVZ55" s="48"/>
      <c r="OWA55" s="48"/>
      <c r="OWB55" s="48"/>
      <c r="OWC55" s="48"/>
      <c r="OWD55" s="274"/>
      <c r="OWE55" s="274"/>
      <c r="OWF55" s="275"/>
      <c r="OWG55" s="275"/>
      <c r="OWH55" s="275"/>
      <c r="OWI55" s="275"/>
      <c r="OWJ55" s="275"/>
      <c r="OWK55" s="275"/>
      <c r="OWL55" s="275"/>
      <c r="OWM55" s="48"/>
      <c r="OWN55" s="48"/>
      <c r="OWO55" s="48"/>
      <c r="OWP55" s="48"/>
      <c r="OWQ55" s="274"/>
      <c r="OWR55" s="274"/>
      <c r="OWS55" s="275"/>
      <c r="OWT55" s="275"/>
      <c r="OWU55" s="275"/>
      <c r="OWV55" s="275"/>
      <c r="OWW55" s="275"/>
      <c r="OWX55" s="275"/>
      <c r="OWY55" s="275"/>
      <c r="OWZ55" s="48"/>
      <c r="OXA55" s="48"/>
      <c r="OXB55" s="48"/>
      <c r="OXC55" s="48"/>
      <c r="OXD55" s="274"/>
      <c r="OXE55" s="274"/>
      <c r="OXF55" s="275"/>
      <c r="OXG55" s="275"/>
      <c r="OXH55" s="275"/>
      <c r="OXI55" s="275"/>
      <c r="OXJ55" s="275"/>
      <c r="OXK55" s="275"/>
      <c r="OXL55" s="275"/>
      <c r="OXM55" s="48"/>
      <c r="OXN55" s="48"/>
      <c r="OXO55" s="48"/>
      <c r="OXP55" s="48"/>
      <c r="OXQ55" s="274"/>
      <c r="OXR55" s="274"/>
      <c r="OXS55" s="275"/>
      <c r="OXT55" s="275"/>
      <c r="OXU55" s="275"/>
      <c r="OXV55" s="275"/>
      <c r="OXW55" s="275"/>
      <c r="OXX55" s="275"/>
      <c r="OXY55" s="275"/>
      <c r="OXZ55" s="48"/>
      <c r="OYA55" s="48"/>
      <c r="OYB55" s="48"/>
      <c r="OYC55" s="48"/>
      <c r="OYD55" s="274"/>
      <c r="OYE55" s="274"/>
      <c r="OYF55" s="275"/>
      <c r="OYG55" s="275"/>
      <c r="OYH55" s="275"/>
      <c r="OYI55" s="275"/>
      <c r="OYJ55" s="275"/>
      <c r="OYK55" s="275"/>
      <c r="OYL55" s="275"/>
      <c r="OYM55" s="48"/>
      <c r="OYN55" s="48"/>
      <c r="OYO55" s="48"/>
      <c r="OYP55" s="48"/>
      <c r="OYQ55" s="274"/>
      <c r="OYR55" s="274"/>
      <c r="OYS55" s="275"/>
      <c r="OYT55" s="275"/>
      <c r="OYU55" s="275"/>
      <c r="OYV55" s="275"/>
      <c r="OYW55" s="275"/>
      <c r="OYX55" s="275"/>
      <c r="OYY55" s="275"/>
      <c r="OYZ55" s="48"/>
      <c r="OZA55" s="48"/>
      <c r="OZB55" s="48"/>
      <c r="OZC55" s="48"/>
      <c r="OZD55" s="274"/>
      <c r="OZE55" s="274"/>
      <c r="OZF55" s="275"/>
      <c r="OZG55" s="275"/>
      <c r="OZH55" s="275"/>
      <c r="OZI55" s="275"/>
      <c r="OZJ55" s="275"/>
      <c r="OZK55" s="275"/>
      <c r="OZL55" s="275"/>
      <c r="OZM55" s="48"/>
      <c r="OZN55" s="48"/>
      <c r="OZO55" s="48"/>
      <c r="OZP55" s="48"/>
      <c r="OZQ55" s="274"/>
      <c r="OZR55" s="274"/>
      <c r="OZS55" s="275"/>
      <c r="OZT55" s="275"/>
      <c r="OZU55" s="275"/>
      <c r="OZV55" s="275"/>
      <c r="OZW55" s="275"/>
      <c r="OZX55" s="275"/>
      <c r="OZY55" s="275"/>
      <c r="OZZ55" s="48"/>
      <c r="PAA55" s="48"/>
      <c r="PAB55" s="48"/>
      <c r="PAC55" s="48"/>
      <c r="PAD55" s="274"/>
      <c r="PAE55" s="274"/>
      <c r="PAF55" s="275"/>
      <c r="PAG55" s="275"/>
      <c r="PAH55" s="275"/>
      <c r="PAI55" s="275"/>
      <c r="PAJ55" s="275"/>
      <c r="PAK55" s="275"/>
      <c r="PAL55" s="275"/>
      <c r="PAM55" s="48"/>
      <c r="PAN55" s="48"/>
      <c r="PAO55" s="48"/>
      <c r="PAP55" s="48"/>
      <c r="PAQ55" s="274"/>
      <c r="PAR55" s="274"/>
      <c r="PAS55" s="275"/>
      <c r="PAT55" s="275"/>
      <c r="PAU55" s="275"/>
      <c r="PAV55" s="275"/>
      <c r="PAW55" s="275"/>
      <c r="PAX55" s="275"/>
      <c r="PAY55" s="275"/>
      <c r="PAZ55" s="48"/>
      <c r="PBA55" s="48"/>
      <c r="PBB55" s="48"/>
      <c r="PBC55" s="48"/>
      <c r="PBD55" s="274"/>
      <c r="PBE55" s="274"/>
      <c r="PBF55" s="275"/>
      <c r="PBG55" s="275"/>
      <c r="PBH55" s="275"/>
      <c r="PBI55" s="275"/>
      <c r="PBJ55" s="275"/>
      <c r="PBK55" s="275"/>
      <c r="PBL55" s="275"/>
      <c r="PBM55" s="48"/>
      <c r="PBN55" s="48"/>
      <c r="PBO55" s="48"/>
      <c r="PBP55" s="48"/>
      <c r="PBQ55" s="274"/>
      <c r="PBR55" s="274"/>
      <c r="PBS55" s="275"/>
      <c r="PBT55" s="275"/>
      <c r="PBU55" s="275"/>
      <c r="PBV55" s="275"/>
      <c r="PBW55" s="275"/>
      <c r="PBX55" s="275"/>
      <c r="PBY55" s="275"/>
      <c r="PBZ55" s="48"/>
      <c r="PCA55" s="48"/>
      <c r="PCB55" s="48"/>
      <c r="PCC55" s="48"/>
      <c r="PCD55" s="274"/>
      <c r="PCE55" s="274"/>
      <c r="PCF55" s="275"/>
      <c r="PCG55" s="275"/>
      <c r="PCH55" s="275"/>
      <c r="PCI55" s="275"/>
      <c r="PCJ55" s="275"/>
      <c r="PCK55" s="275"/>
      <c r="PCL55" s="275"/>
      <c r="PCM55" s="48"/>
      <c r="PCN55" s="48"/>
      <c r="PCO55" s="48"/>
      <c r="PCP55" s="48"/>
      <c r="PCQ55" s="274"/>
      <c r="PCR55" s="274"/>
      <c r="PCS55" s="275"/>
      <c r="PCT55" s="275"/>
      <c r="PCU55" s="275"/>
      <c r="PCV55" s="275"/>
      <c r="PCW55" s="275"/>
      <c r="PCX55" s="275"/>
      <c r="PCY55" s="275"/>
      <c r="PCZ55" s="48"/>
      <c r="PDA55" s="48"/>
      <c r="PDB55" s="48"/>
      <c r="PDC55" s="48"/>
      <c r="PDD55" s="274"/>
      <c r="PDE55" s="274"/>
      <c r="PDF55" s="275"/>
      <c r="PDG55" s="275"/>
      <c r="PDH55" s="275"/>
      <c r="PDI55" s="275"/>
      <c r="PDJ55" s="275"/>
      <c r="PDK55" s="275"/>
      <c r="PDL55" s="275"/>
      <c r="PDM55" s="48"/>
      <c r="PDN55" s="48"/>
      <c r="PDO55" s="48"/>
      <c r="PDP55" s="48"/>
      <c r="PDQ55" s="274"/>
      <c r="PDR55" s="274"/>
      <c r="PDS55" s="275"/>
      <c r="PDT55" s="275"/>
      <c r="PDU55" s="275"/>
      <c r="PDV55" s="275"/>
      <c r="PDW55" s="275"/>
      <c r="PDX55" s="275"/>
      <c r="PDY55" s="275"/>
      <c r="PDZ55" s="48"/>
      <c r="PEA55" s="48"/>
      <c r="PEB55" s="48"/>
      <c r="PEC55" s="48"/>
      <c r="PED55" s="274"/>
      <c r="PEE55" s="274"/>
      <c r="PEF55" s="275"/>
      <c r="PEG55" s="275"/>
      <c r="PEH55" s="275"/>
      <c r="PEI55" s="275"/>
      <c r="PEJ55" s="275"/>
      <c r="PEK55" s="275"/>
      <c r="PEL55" s="275"/>
      <c r="PEM55" s="48"/>
      <c r="PEN55" s="48"/>
      <c r="PEO55" s="48"/>
      <c r="PEP55" s="48"/>
      <c r="PEQ55" s="274"/>
      <c r="PER55" s="274"/>
      <c r="PES55" s="275"/>
      <c r="PET55" s="275"/>
      <c r="PEU55" s="275"/>
      <c r="PEV55" s="275"/>
      <c r="PEW55" s="275"/>
      <c r="PEX55" s="275"/>
      <c r="PEY55" s="275"/>
      <c r="PEZ55" s="48"/>
      <c r="PFA55" s="48"/>
      <c r="PFB55" s="48"/>
      <c r="PFC55" s="48"/>
      <c r="PFD55" s="274"/>
      <c r="PFE55" s="274"/>
      <c r="PFF55" s="275"/>
      <c r="PFG55" s="275"/>
      <c r="PFH55" s="275"/>
      <c r="PFI55" s="275"/>
      <c r="PFJ55" s="275"/>
      <c r="PFK55" s="275"/>
      <c r="PFL55" s="275"/>
      <c r="PFM55" s="48"/>
      <c r="PFN55" s="48"/>
      <c r="PFO55" s="48"/>
      <c r="PFP55" s="48"/>
      <c r="PFQ55" s="274"/>
      <c r="PFR55" s="274"/>
      <c r="PFS55" s="275"/>
      <c r="PFT55" s="275"/>
      <c r="PFU55" s="275"/>
      <c r="PFV55" s="275"/>
      <c r="PFW55" s="275"/>
      <c r="PFX55" s="275"/>
      <c r="PFY55" s="275"/>
      <c r="PFZ55" s="48"/>
      <c r="PGA55" s="48"/>
      <c r="PGB55" s="48"/>
      <c r="PGC55" s="48"/>
      <c r="PGD55" s="274"/>
      <c r="PGE55" s="274"/>
      <c r="PGF55" s="275"/>
      <c r="PGG55" s="275"/>
      <c r="PGH55" s="275"/>
      <c r="PGI55" s="275"/>
      <c r="PGJ55" s="275"/>
      <c r="PGK55" s="275"/>
      <c r="PGL55" s="275"/>
      <c r="PGM55" s="48"/>
      <c r="PGN55" s="48"/>
      <c r="PGO55" s="48"/>
      <c r="PGP55" s="48"/>
      <c r="PGQ55" s="274"/>
      <c r="PGR55" s="274"/>
      <c r="PGS55" s="275"/>
      <c r="PGT55" s="275"/>
      <c r="PGU55" s="275"/>
      <c r="PGV55" s="275"/>
      <c r="PGW55" s="275"/>
      <c r="PGX55" s="275"/>
      <c r="PGY55" s="275"/>
      <c r="PGZ55" s="48"/>
      <c r="PHA55" s="48"/>
      <c r="PHB55" s="48"/>
      <c r="PHC55" s="48"/>
      <c r="PHD55" s="274"/>
      <c r="PHE55" s="274"/>
      <c r="PHF55" s="275"/>
      <c r="PHG55" s="275"/>
      <c r="PHH55" s="275"/>
      <c r="PHI55" s="275"/>
      <c r="PHJ55" s="275"/>
      <c r="PHK55" s="275"/>
      <c r="PHL55" s="275"/>
      <c r="PHM55" s="48"/>
      <c r="PHN55" s="48"/>
      <c r="PHO55" s="48"/>
      <c r="PHP55" s="48"/>
      <c r="PHQ55" s="274"/>
      <c r="PHR55" s="274"/>
      <c r="PHS55" s="275"/>
      <c r="PHT55" s="275"/>
      <c r="PHU55" s="275"/>
      <c r="PHV55" s="275"/>
      <c r="PHW55" s="275"/>
      <c r="PHX55" s="275"/>
      <c r="PHY55" s="275"/>
      <c r="PHZ55" s="48"/>
      <c r="PIA55" s="48"/>
      <c r="PIB55" s="48"/>
      <c r="PIC55" s="48"/>
      <c r="PID55" s="274"/>
      <c r="PIE55" s="274"/>
      <c r="PIF55" s="275"/>
      <c r="PIG55" s="275"/>
      <c r="PIH55" s="275"/>
      <c r="PII55" s="275"/>
      <c r="PIJ55" s="275"/>
      <c r="PIK55" s="275"/>
      <c r="PIL55" s="275"/>
      <c r="PIM55" s="48"/>
      <c r="PIN55" s="48"/>
      <c r="PIO55" s="48"/>
      <c r="PIP55" s="48"/>
      <c r="PIQ55" s="274"/>
      <c r="PIR55" s="274"/>
      <c r="PIS55" s="275"/>
      <c r="PIT55" s="275"/>
      <c r="PIU55" s="275"/>
      <c r="PIV55" s="275"/>
      <c r="PIW55" s="275"/>
      <c r="PIX55" s="275"/>
      <c r="PIY55" s="275"/>
      <c r="PIZ55" s="48"/>
      <c r="PJA55" s="48"/>
      <c r="PJB55" s="48"/>
      <c r="PJC55" s="48"/>
      <c r="PJD55" s="274"/>
      <c r="PJE55" s="274"/>
      <c r="PJF55" s="275"/>
      <c r="PJG55" s="275"/>
      <c r="PJH55" s="275"/>
      <c r="PJI55" s="275"/>
      <c r="PJJ55" s="275"/>
      <c r="PJK55" s="275"/>
      <c r="PJL55" s="275"/>
      <c r="PJM55" s="48"/>
      <c r="PJN55" s="48"/>
      <c r="PJO55" s="48"/>
      <c r="PJP55" s="48"/>
      <c r="PJQ55" s="274"/>
      <c r="PJR55" s="274"/>
      <c r="PJS55" s="275"/>
      <c r="PJT55" s="275"/>
      <c r="PJU55" s="275"/>
      <c r="PJV55" s="275"/>
      <c r="PJW55" s="275"/>
      <c r="PJX55" s="275"/>
      <c r="PJY55" s="275"/>
      <c r="PJZ55" s="48"/>
      <c r="PKA55" s="48"/>
      <c r="PKB55" s="48"/>
      <c r="PKC55" s="48"/>
      <c r="PKD55" s="274"/>
      <c r="PKE55" s="274"/>
      <c r="PKF55" s="275"/>
      <c r="PKG55" s="275"/>
      <c r="PKH55" s="275"/>
      <c r="PKI55" s="275"/>
      <c r="PKJ55" s="275"/>
      <c r="PKK55" s="275"/>
      <c r="PKL55" s="275"/>
      <c r="PKM55" s="48"/>
      <c r="PKN55" s="48"/>
      <c r="PKO55" s="48"/>
      <c r="PKP55" s="48"/>
      <c r="PKQ55" s="274"/>
      <c r="PKR55" s="274"/>
      <c r="PKS55" s="275"/>
      <c r="PKT55" s="275"/>
      <c r="PKU55" s="275"/>
      <c r="PKV55" s="275"/>
      <c r="PKW55" s="275"/>
      <c r="PKX55" s="275"/>
      <c r="PKY55" s="275"/>
      <c r="PKZ55" s="48"/>
      <c r="PLA55" s="48"/>
      <c r="PLB55" s="48"/>
      <c r="PLC55" s="48"/>
      <c r="PLD55" s="274"/>
      <c r="PLE55" s="274"/>
      <c r="PLF55" s="275"/>
      <c r="PLG55" s="275"/>
      <c r="PLH55" s="275"/>
      <c r="PLI55" s="275"/>
      <c r="PLJ55" s="275"/>
      <c r="PLK55" s="275"/>
      <c r="PLL55" s="275"/>
      <c r="PLM55" s="48"/>
      <c r="PLN55" s="48"/>
      <c r="PLO55" s="48"/>
      <c r="PLP55" s="48"/>
      <c r="PLQ55" s="274"/>
      <c r="PLR55" s="274"/>
      <c r="PLS55" s="275"/>
      <c r="PLT55" s="275"/>
      <c r="PLU55" s="275"/>
      <c r="PLV55" s="275"/>
      <c r="PLW55" s="275"/>
      <c r="PLX55" s="275"/>
      <c r="PLY55" s="275"/>
      <c r="PLZ55" s="48"/>
      <c r="PMA55" s="48"/>
      <c r="PMB55" s="48"/>
      <c r="PMC55" s="48"/>
      <c r="PMD55" s="274"/>
      <c r="PME55" s="274"/>
      <c r="PMF55" s="275"/>
      <c r="PMG55" s="275"/>
      <c r="PMH55" s="275"/>
      <c r="PMI55" s="275"/>
      <c r="PMJ55" s="275"/>
      <c r="PMK55" s="275"/>
      <c r="PML55" s="275"/>
      <c r="PMM55" s="48"/>
      <c r="PMN55" s="48"/>
      <c r="PMO55" s="48"/>
      <c r="PMP55" s="48"/>
      <c r="PMQ55" s="274"/>
      <c r="PMR55" s="274"/>
      <c r="PMS55" s="275"/>
      <c r="PMT55" s="275"/>
      <c r="PMU55" s="275"/>
      <c r="PMV55" s="275"/>
      <c r="PMW55" s="275"/>
      <c r="PMX55" s="275"/>
      <c r="PMY55" s="275"/>
      <c r="PMZ55" s="48"/>
      <c r="PNA55" s="48"/>
      <c r="PNB55" s="48"/>
      <c r="PNC55" s="48"/>
      <c r="PND55" s="274"/>
      <c r="PNE55" s="274"/>
      <c r="PNF55" s="275"/>
      <c r="PNG55" s="275"/>
      <c r="PNH55" s="275"/>
      <c r="PNI55" s="275"/>
      <c r="PNJ55" s="275"/>
      <c r="PNK55" s="275"/>
      <c r="PNL55" s="275"/>
      <c r="PNM55" s="48"/>
      <c r="PNN55" s="48"/>
      <c r="PNO55" s="48"/>
      <c r="PNP55" s="48"/>
      <c r="PNQ55" s="274"/>
      <c r="PNR55" s="274"/>
      <c r="PNS55" s="275"/>
      <c r="PNT55" s="275"/>
      <c r="PNU55" s="275"/>
      <c r="PNV55" s="275"/>
      <c r="PNW55" s="275"/>
      <c r="PNX55" s="275"/>
      <c r="PNY55" s="275"/>
      <c r="PNZ55" s="48"/>
      <c r="POA55" s="48"/>
      <c r="POB55" s="48"/>
      <c r="POC55" s="48"/>
      <c r="POD55" s="274"/>
      <c r="POE55" s="274"/>
      <c r="POF55" s="275"/>
      <c r="POG55" s="275"/>
      <c r="POH55" s="275"/>
      <c r="POI55" s="275"/>
      <c r="POJ55" s="275"/>
      <c r="POK55" s="275"/>
      <c r="POL55" s="275"/>
      <c r="POM55" s="48"/>
      <c r="PON55" s="48"/>
      <c r="POO55" s="48"/>
      <c r="POP55" s="48"/>
      <c r="POQ55" s="274"/>
      <c r="POR55" s="274"/>
      <c r="POS55" s="275"/>
      <c r="POT55" s="275"/>
      <c r="POU55" s="275"/>
      <c r="POV55" s="275"/>
      <c r="POW55" s="275"/>
      <c r="POX55" s="275"/>
      <c r="POY55" s="275"/>
      <c r="POZ55" s="48"/>
      <c r="PPA55" s="48"/>
      <c r="PPB55" s="48"/>
      <c r="PPC55" s="48"/>
      <c r="PPD55" s="274"/>
      <c r="PPE55" s="274"/>
      <c r="PPF55" s="275"/>
      <c r="PPG55" s="275"/>
      <c r="PPH55" s="275"/>
      <c r="PPI55" s="275"/>
      <c r="PPJ55" s="275"/>
      <c r="PPK55" s="275"/>
      <c r="PPL55" s="275"/>
      <c r="PPM55" s="48"/>
      <c r="PPN55" s="48"/>
      <c r="PPO55" s="48"/>
      <c r="PPP55" s="48"/>
      <c r="PPQ55" s="274"/>
      <c r="PPR55" s="274"/>
      <c r="PPS55" s="275"/>
      <c r="PPT55" s="275"/>
      <c r="PPU55" s="275"/>
      <c r="PPV55" s="275"/>
      <c r="PPW55" s="275"/>
      <c r="PPX55" s="275"/>
      <c r="PPY55" s="275"/>
      <c r="PPZ55" s="48"/>
      <c r="PQA55" s="48"/>
      <c r="PQB55" s="48"/>
      <c r="PQC55" s="48"/>
      <c r="PQD55" s="274"/>
      <c r="PQE55" s="274"/>
      <c r="PQF55" s="275"/>
      <c r="PQG55" s="275"/>
      <c r="PQH55" s="275"/>
      <c r="PQI55" s="275"/>
      <c r="PQJ55" s="275"/>
      <c r="PQK55" s="275"/>
      <c r="PQL55" s="275"/>
      <c r="PQM55" s="48"/>
      <c r="PQN55" s="48"/>
      <c r="PQO55" s="48"/>
      <c r="PQP55" s="48"/>
      <c r="PQQ55" s="274"/>
      <c r="PQR55" s="274"/>
      <c r="PQS55" s="275"/>
      <c r="PQT55" s="275"/>
      <c r="PQU55" s="275"/>
      <c r="PQV55" s="275"/>
      <c r="PQW55" s="275"/>
      <c r="PQX55" s="275"/>
      <c r="PQY55" s="275"/>
      <c r="PQZ55" s="48"/>
      <c r="PRA55" s="48"/>
      <c r="PRB55" s="48"/>
      <c r="PRC55" s="48"/>
      <c r="PRD55" s="274"/>
      <c r="PRE55" s="274"/>
      <c r="PRF55" s="275"/>
      <c r="PRG55" s="275"/>
      <c r="PRH55" s="275"/>
      <c r="PRI55" s="275"/>
      <c r="PRJ55" s="275"/>
      <c r="PRK55" s="275"/>
      <c r="PRL55" s="275"/>
      <c r="PRM55" s="48"/>
      <c r="PRN55" s="48"/>
      <c r="PRO55" s="48"/>
      <c r="PRP55" s="48"/>
      <c r="PRQ55" s="274"/>
      <c r="PRR55" s="274"/>
      <c r="PRS55" s="275"/>
      <c r="PRT55" s="275"/>
      <c r="PRU55" s="275"/>
      <c r="PRV55" s="275"/>
      <c r="PRW55" s="275"/>
      <c r="PRX55" s="275"/>
      <c r="PRY55" s="275"/>
      <c r="PRZ55" s="48"/>
      <c r="PSA55" s="48"/>
      <c r="PSB55" s="48"/>
      <c r="PSC55" s="48"/>
      <c r="PSD55" s="274"/>
      <c r="PSE55" s="274"/>
      <c r="PSF55" s="275"/>
      <c r="PSG55" s="275"/>
      <c r="PSH55" s="275"/>
      <c r="PSI55" s="275"/>
      <c r="PSJ55" s="275"/>
      <c r="PSK55" s="275"/>
      <c r="PSL55" s="275"/>
      <c r="PSM55" s="48"/>
      <c r="PSN55" s="48"/>
      <c r="PSO55" s="48"/>
      <c r="PSP55" s="48"/>
      <c r="PSQ55" s="274"/>
      <c r="PSR55" s="274"/>
      <c r="PSS55" s="275"/>
      <c r="PST55" s="275"/>
      <c r="PSU55" s="275"/>
      <c r="PSV55" s="275"/>
      <c r="PSW55" s="275"/>
      <c r="PSX55" s="275"/>
      <c r="PSY55" s="275"/>
      <c r="PSZ55" s="48"/>
      <c r="PTA55" s="48"/>
      <c r="PTB55" s="48"/>
      <c r="PTC55" s="48"/>
      <c r="PTD55" s="274"/>
      <c r="PTE55" s="274"/>
      <c r="PTF55" s="275"/>
      <c r="PTG55" s="275"/>
      <c r="PTH55" s="275"/>
      <c r="PTI55" s="275"/>
      <c r="PTJ55" s="275"/>
      <c r="PTK55" s="275"/>
      <c r="PTL55" s="275"/>
      <c r="PTM55" s="48"/>
      <c r="PTN55" s="48"/>
      <c r="PTO55" s="48"/>
      <c r="PTP55" s="48"/>
      <c r="PTQ55" s="274"/>
      <c r="PTR55" s="274"/>
      <c r="PTS55" s="275"/>
      <c r="PTT55" s="275"/>
      <c r="PTU55" s="275"/>
      <c r="PTV55" s="275"/>
      <c r="PTW55" s="275"/>
      <c r="PTX55" s="275"/>
      <c r="PTY55" s="275"/>
      <c r="PTZ55" s="48"/>
      <c r="PUA55" s="48"/>
      <c r="PUB55" s="48"/>
      <c r="PUC55" s="48"/>
      <c r="PUD55" s="274"/>
      <c r="PUE55" s="274"/>
      <c r="PUF55" s="275"/>
      <c r="PUG55" s="275"/>
      <c r="PUH55" s="275"/>
      <c r="PUI55" s="275"/>
      <c r="PUJ55" s="275"/>
      <c r="PUK55" s="275"/>
      <c r="PUL55" s="275"/>
      <c r="PUM55" s="48"/>
      <c r="PUN55" s="48"/>
      <c r="PUO55" s="48"/>
      <c r="PUP55" s="48"/>
      <c r="PUQ55" s="274"/>
      <c r="PUR55" s="274"/>
      <c r="PUS55" s="275"/>
      <c r="PUT55" s="275"/>
      <c r="PUU55" s="275"/>
      <c r="PUV55" s="275"/>
      <c r="PUW55" s="275"/>
      <c r="PUX55" s="275"/>
      <c r="PUY55" s="275"/>
      <c r="PUZ55" s="48"/>
      <c r="PVA55" s="48"/>
      <c r="PVB55" s="48"/>
      <c r="PVC55" s="48"/>
      <c r="PVD55" s="274"/>
      <c r="PVE55" s="274"/>
      <c r="PVF55" s="275"/>
      <c r="PVG55" s="275"/>
      <c r="PVH55" s="275"/>
      <c r="PVI55" s="275"/>
      <c r="PVJ55" s="275"/>
      <c r="PVK55" s="275"/>
      <c r="PVL55" s="275"/>
      <c r="PVM55" s="48"/>
      <c r="PVN55" s="48"/>
      <c r="PVO55" s="48"/>
      <c r="PVP55" s="48"/>
      <c r="PVQ55" s="274"/>
      <c r="PVR55" s="274"/>
      <c r="PVS55" s="275"/>
      <c r="PVT55" s="275"/>
      <c r="PVU55" s="275"/>
      <c r="PVV55" s="275"/>
      <c r="PVW55" s="275"/>
      <c r="PVX55" s="275"/>
      <c r="PVY55" s="275"/>
      <c r="PVZ55" s="48"/>
      <c r="PWA55" s="48"/>
      <c r="PWB55" s="48"/>
      <c r="PWC55" s="48"/>
      <c r="PWD55" s="274"/>
      <c r="PWE55" s="274"/>
      <c r="PWF55" s="275"/>
      <c r="PWG55" s="275"/>
      <c r="PWH55" s="275"/>
      <c r="PWI55" s="275"/>
      <c r="PWJ55" s="275"/>
      <c r="PWK55" s="275"/>
      <c r="PWL55" s="275"/>
      <c r="PWM55" s="48"/>
      <c r="PWN55" s="48"/>
      <c r="PWO55" s="48"/>
      <c r="PWP55" s="48"/>
      <c r="PWQ55" s="274"/>
      <c r="PWR55" s="274"/>
      <c r="PWS55" s="275"/>
      <c r="PWT55" s="275"/>
      <c r="PWU55" s="275"/>
      <c r="PWV55" s="275"/>
      <c r="PWW55" s="275"/>
      <c r="PWX55" s="275"/>
      <c r="PWY55" s="275"/>
      <c r="PWZ55" s="48"/>
      <c r="PXA55" s="48"/>
      <c r="PXB55" s="48"/>
      <c r="PXC55" s="48"/>
      <c r="PXD55" s="274"/>
      <c r="PXE55" s="274"/>
      <c r="PXF55" s="275"/>
      <c r="PXG55" s="275"/>
      <c r="PXH55" s="275"/>
      <c r="PXI55" s="275"/>
      <c r="PXJ55" s="275"/>
      <c r="PXK55" s="275"/>
      <c r="PXL55" s="275"/>
      <c r="PXM55" s="48"/>
      <c r="PXN55" s="48"/>
      <c r="PXO55" s="48"/>
      <c r="PXP55" s="48"/>
      <c r="PXQ55" s="274"/>
      <c r="PXR55" s="274"/>
      <c r="PXS55" s="275"/>
      <c r="PXT55" s="275"/>
      <c r="PXU55" s="275"/>
      <c r="PXV55" s="275"/>
      <c r="PXW55" s="275"/>
      <c r="PXX55" s="275"/>
      <c r="PXY55" s="275"/>
      <c r="PXZ55" s="48"/>
      <c r="PYA55" s="48"/>
      <c r="PYB55" s="48"/>
      <c r="PYC55" s="48"/>
      <c r="PYD55" s="274"/>
      <c r="PYE55" s="274"/>
      <c r="PYF55" s="275"/>
      <c r="PYG55" s="275"/>
      <c r="PYH55" s="275"/>
      <c r="PYI55" s="275"/>
      <c r="PYJ55" s="275"/>
      <c r="PYK55" s="275"/>
      <c r="PYL55" s="275"/>
      <c r="PYM55" s="48"/>
      <c r="PYN55" s="48"/>
      <c r="PYO55" s="48"/>
      <c r="PYP55" s="48"/>
      <c r="PYQ55" s="274"/>
      <c r="PYR55" s="274"/>
      <c r="PYS55" s="275"/>
      <c r="PYT55" s="275"/>
      <c r="PYU55" s="275"/>
      <c r="PYV55" s="275"/>
      <c r="PYW55" s="275"/>
      <c r="PYX55" s="275"/>
      <c r="PYY55" s="275"/>
      <c r="PYZ55" s="48"/>
      <c r="PZA55" s="48"/>
      <c r="PZB55" s="48"/>
      <c r="PZC55" s="48"/>
      <c r="PZD55" s="274"/>
      <c r="PZE55" s="274"/>
      <c r="PZF55" s="275"/>
      <c r="PZG55" s="275"/>
      <c r="PZH55" s="275"/>
      <c r="PZI55" s="275"/>
      <c r="PZJ55" s="275"/>
      <c r="PZK55" s="275"/>
      <c r="PZL55" s="275"/>
      <c r="PZM55" s="48"/>
      <c r="PZN55" s="48"/>
      <c r="PZO55" s="48"/>
      <c r="PZP55" s="48"/>
      <c r="PZQ55" s="274"/>
      <c r="PZR55" s="274"/>
      <c r="PZS55" s="275"/>
      <c r="PZT55" s="275"/>
      <c r="PZU55" s="275"/>
      <c r="PZV55" s="275"/>
      <c r="PZW55" s="275"/>
      <c r="PZX55" s="275"/>
      <c r="PZY55" s="275"/>
      <c r="PZZ55" s="48"/>
      <c r="QAA55" s="48"/>
      <c r="QAB55" s="48"/>
      <c r="QAC55" s="48"/>
      <c r="QAD55" s="274"/>
      <c r="QAE55" s="274"/>
      <c r="QAF55" s="275"/>
      <c r="QAG55" s="275"/>
      <c r="QAH55" s="275"/>
      <c r="QAI55" s="275"/>
      <c r="QAJ55" s="275"/>
      <c r="QAK55" s="275"/>
      <c r="QAL55" s="275"/>
      <c r="QAM55" s="48"/>
      <c r="QAN55" s="48"/>
      <c r="QAO55" s="48"/>
      <c r="QAP55" s="48"/>
      <c r="QAQ55" s="274"/>
      <c r="QAR55" s="274"/>
      <c r="QAS55" s="275"/>
      <c r="QAT55" s="275"/>
      <c r="QAU55" s="275"/>
      <c r="QAV55" s="275"/>
      <c r="QAW55" s="275"/>
      <c r="QAX55" s="275"/>
      <c r="QAY55" s="275"/>
      <c r="QAZ55" s="48"/>
      <c r="QBA55" s="48"/>
      <c r="QBB55" s="48"/>
      <c r="QBC55" s="48"/>
      <c r="QBD55" s="274"/>
      <c r="QBE55" s="274"/>
      <c r="QBF55" s="275"/>
      <c r="QBG55" s="275"/>
      <c r="QBH55" s="275"/>
      <c r="QBI55" s="275"/>
      <c r="QBJ55" s="275"/>
      <c r="QBK55" s="275"/>
      <c r="QBL55" s="275"/>
      <c r="QBM55" s="48"/>
      <c r="QBN55" s="48"/>
      <c r="QBO55" s="48"/>
      <c r="QBP55" s="48"/>
      <c r="QBQ55" s="274"/>
      <c r="QBR55" s="274"/>
      <c r="QBS55" s="275"/>
      <c r="QBT55" s="275"/>
      <c r="QBU55" s="275"/>
      <c r="QBV55" s="275"/>
      <c r="QBW55" s="275"/>
      <c r="QBX55" s="275"/>
      <c r="QBY55" s="275"/>
      <c r="QBZ55" s="48"/>
      <c r="QCA55" s="48"/>
      <c r="QCB55" s="48"/>
      <c r="QCC55" s="48"/>
      <c r="QCD55" s="274"/>
      <c r="QCE55" s="274"/>
      <c r="QCF55" s="275"/>
      <c r="QCG55" s="275"/>
      <c r="QCH55" s="275"/>
      <c r="QCI55" s="275"/>
      <c r="QCJ55" s="275"/>
      <c r="QCK55" s="275"/>
      <c r="QCL55" s="275"/>
      <c r="QCM55" s="48"/>
      <c r="QCN55" s="48"/>
      <c r="QCO55" s="48"/>
      <c r="QCP55" s="48"/>
      <c r="QCQ55" s="274"/>
      <c r="QCR55" s="274"/>
      <c r="QCS55" s="275"/>
      <c r="QCT55" s="275"/>
      <c r="QCU55" s="275"/>
      <c r="QCV55" s="275"/>
      <c r="QCW55" s="275"/>
      <c r="QCX55" s="275"/>
      <c r="QCY55" s="275"/>
      <c r="QCZ55" s="48"/>
      <c r="QDA55" s="48"/>
      <c r="QDB55" s="48"/>
      <c r="QDC55" s="48"/>
      <c r="QDD55" s="274"/>
      <c r="QDE55" s="274"/>
      <c r="QDF55" s="275"/>
      <c r="QDG55" s="275"/>
      <c r="QDH55" s="275"/>
      <c r="QDI55" s="275"/>
      <c r="QDJ55" s="275"/>
      <c r="QDK55" s="275"/>
      <c r="QDL55" s="275"/>
      <c r="QDM55" s="48"/>
      <c r="QDN55" s="48"/>
      <c r="QDO55" s="48"/>
      <c r="QDP55" s="48"/>
      <c r="QDQ55" s="274"/>
      <c r="QDR55" s="274"/>
      <c r="QDS55" s="275"/>
      <c r="QDT55" s="275"/>
      <c r="QDU55" s="275"/>
      <c r="QDV55" s="275"/>
      <c r="QDW55" s="275"/>
      <c r="QDX55" s="275"/>
      <c r="QDY55" s="275"/>
      <c r="QDZ55" s="48"/>
      <c r="QEA55" s="48"/>
      <c r="QEB55" s="48"/>
      <c r="QEC55" s="48"/>
      <c r="QED55" s="274"/>
      <c r="QEE55" s="274"/>
      <c r="QEF55" s="275"/>
      <c r="QEG55" s="275"/>
      <c r="QEH55" s="275"/>
      <c r="QEI55" s="275"/>
      <c r="QEJ55" s="275"/>
      <c r="QEK55" s="275"/>
      <c r="QEL55" s="275"/>
      <c r="QEM55" s="48"/>
      <c r="QEN55" s="48"/>
      <c r="QEO55" s="48"/>
      <c r="QEP55" s="48"/>
      <c r="QEQ55" s="274"/>
      <c r="QER55" s="274"/>
      <c r="QES55" s="275"/>
      <c r="QET55" s="275"/>
      <c r="QEU55" s="275"/>
      <c r="QEV55" s="275"/>
      <c r="QEW55" s="275"/>
      <c r="QEX55" s="275"/>
      <c r="QEY55" s="275"/>
      <c r="QEZ55" s="48"/>
      <c r="QFA55" s="48"/>
      <c r="QFB55" s="48"/>
      <c r="QFC55" s="48"/>
      <c r="QFD55" s="274"/>
      <c r="QFE55" s="274"/>
      <c r="QFF55" s="275"/>
      <c r="QFG55" s="275"/>
      <c r="QFH55" s="275"/>
      <c r="QFI55" s="275"/>
      <c r="QFJ55" s="275"/>
      <c r="QFK55" s="275"/>
      <c r="QFL55" s="275"/>
      <c r="QFM55" s="48"/>
      <c r="QFN55" s="48"/>
      <c r="QFO55" s="48"/>
      <c r="QFP55" s="48"/>
      <c r="QFQ55" s="274"/>
      <c r="QFR55" s="274"/>
      <c r="QFS55" s="275"/>
      <c r="QFT55" s="275"/>
      <c r="QFU55" s="275"/>
      <c r="QFV55" s="275"/>
      <c r="QFW55" s="275"/>
      <c r="QFX55" s="275"/>
      <c r="QFY55" s="275"/>
      <c r="QFZ55" s="48"/>
      <c r="QGA55" s="48"/>
      <c r="QGB55" s="48"/>
      <c r="QGC55" s="48"/>
      <c r="QGD55" s="274"/>
      <c r="QGE55" s="274"/>
      <c r="QGF55" s="275"/>
      <c r="QGG55" s="275"/>
      <c r="QGH55" s="275"/>
      <c r="QGI55" s="275"/>
      <c r="QGJ55" s="275"/>
      <c r="QGK55" s="275"/>
      <c r="QGL55" s="275"/>
      <c r="QGM55" s="48"/>
      <c r="QGN55" s="48"/>
      <c r="QGO55" s="48"/>
      <c r="QGP55" s="48"/>
      <c r="QGQ55" s="274"/>
      <c r="QGR55" s="274"/>
      <c r="QGS55" s="275"/>
      <c r="QGT55" s="275"/>
      <c r="QGU55" s="275"/>
      <c r="QGV55" s="275"/>
      <c r="QGW55" s="275"/>
      <c r="QGX55" s="275"/>
      <c r="QGY55" s="275"/>
      <c r="QGZ55" s="48"/>
      <c r="QHA55" s="48"/>
      <c r="QHB55" s="48"/>
      <c r="QHC55" s="48"/>
      <c r="QHD55" s="274"/>
      <c r="QHE55" s="274"/>
      <c r="QHF55" s="275"/>
      <c r="QHG55" s="275"/>
      <c r="QHH55" s="275"/>
      <c r="QHI55" s="275"/>
      <c r="QHJ55" s="275"/>
      <c r="QHK55" s="275"/>
      <c r="QHL55" s="275"/>
      <c r="QHM55" s="48"/>
      <c r="QHN55" s="48"/>
      <c r="QHO55" s="48"/>
      <c r="QHP55" s="48"/>
      <c r="QHQ55" s="274"/>
      <c r="QHR55" s="274"/>
      <c r="QHS55" s="275"/>
      <c r="QHT55" s="275"/>
      <c r="QHU55" s="275"/>
      <c r="QHV55" s="275"/>
      <c r="QHW55" s="275"/>
      <c r="QHX55" s="275"/>
      <c r="QHY55" s="275"/>
      <c r="QHZ55" s="48"/>
      <c r="QIA55" s="48"/>
      <c r="QIB55" s="48"/>
      <c r="QIC55" s="48"/>
      <c r="QID55" s="274"/>
      <c r="QIE55" s="274"/>
      <c r="QIF55" s="275"/>
      <c r="QIG55" s="275"/>
      <c r="QIH55" s="275"/>
      <c r="QII55" s="275"/>
      <c r="QIJ55" s="275"/>
      <c r="QIK55" s="275"/>
      <c r="QIL55" s="275"/>
      <c r="QIM55" s="48"/>
      <c r="QIN55" s="48"/>
      <c r="QIO55" s="48"/>
      <c r="QIP55" s="48"/>
      <c r="QIQ55" s="274"/>
      <c r="QIR55" s="274"/>
      <c r="QIS55" s="275"/>
      <c r="QIT55" s="275"/>
      <c r="QIU55" s="275"/>
      <c r="QIV55" s="275"/>
      <c r="QIW55" s="275"/>
      <c r="QIX55" s="275"/>
      <c r="QIY55" s="275"/>
      <c r="QIZ55" s="48"/>
      <c r="QJA55" s="48"/>
      <c r="QJB55" s="48"/>
      <c r="QJC55" s="48"/>
      <c r="QJD55" s="274"/>
      <c r="QJE55" s="274"/>
      <c r="QJF55" s="275"/>
      <c r="QJG55" s="275"/>
      <c r="QJH55" s="275"/>
      <c r="QJI55" s="275"/>
      <c r="QJJ55" s="275"/>
      <c r="QJK55" s="275"/>
      <c r="QJL55" s="275"/>
      <c r="QJM55" s="48"/>
      <c r="QJN55" s="48"/>
      <c r="QJO55" s="48"/>
      <c r="QJP55" s="48"/>
      <c r="QJQ55" s="274"/>
      <c r="QJR55" s="274"/>
      <c r="QJS55" s="275"/>
      <c r="QJT55" s="275"/>
      <c r="QJU55" s="275"/>
      <c r="QJV55" s="275"/>
      <c r="QJW55" s="275"/>
      <c r="QJX55" s="275"/>
      <c r="QJY55" s="275"/>
      <c r="QJZ55" s="48"/>
      <c r="QKA55" s="48"/>
      <c r="QKB55" s="48"/>
      <c r="QKC55" s="48"/>
      <c r="QKD55" s="274"/>
      <c r="QKE55" s="274"/>
      <c r="QKF55" s="275"/>
      <c r="QKG55" s="275"/>
      <c r="QKH55" s="275"/>
      <c r="QKI55" s="275"/>
      <c r="QKJ55" s="275"/>
      <c r="QKK55" s="275"/>
      <c r="QKL55" s="275"/>
      <c r="QKM55" s="48"/>
      <c r="QKN55" s="48"/>
      <c r="QKO55" s="48"/>
      <c r="QKP55" s="48"/>
      <c r="QKQ55" s="274"/>
      <c r="QKR55" s="274"/>
      <c r="QKS55" s="275"/>
      <c r="QKT55" s="275"/>
      <c r="QKU55" s="275"/>
      <c r="QKV55" s="275"/>
      <c r="QKW55" s="275"/>
      <c r="QKX55" s="275"/>
      <c r="QKY55" s="275"/>
      <c r="QKZ55" s="48"/>
      <c r="QLA55" s="48"/>
      <c r="QLB55" s="48"/>
      <c r="QLC55" s="48"/>
      <c r="QLD55" s="274"/>
      <c r="QLE55" s="274"/>
      <c r="QLF55" s="275"/>
      <c r="QLG55" s="275"/>
      <c r="QLH55" s="275"/>
      <c r="QLI55" s="275"/>
      <c r="QLJ55" s="275"/>
      <c r="QLK55" s="275"/>
      <c r="QLL55" s="275"/>
      <c r="QLM55" s="48"/>
      <c r="QLN55" s="48"/>
      <c r="QLO55" s="48"/>
      <c r="QLP55" s="48"/>
      <c r="QLQ55" s="274"/>
      <c r="QLR55" s="274"/>
      <c r="QLS55" s="275"/>
      <c r="QLT55" s="275"/>
      <c r="QLU55" s="275"/>
      <c r="QLV55" s="275"/>
      <c r="QLW55" s="275"/>
      <c r="QLX55" s="275"/>
      <c r="QLY55" s="275"/>
      <c r="QLZ55" s="48"/>
      <c r="QMA55" s="48"/>
      <c r="QMB55" s="48"/>
      <c r="QMC55" s="48"/>
      <c r="QMD55" s="274"/>
      <c r="QME55" s="274"/>
      <c r="QMF55" s="275"/>
      <c r="QMG55" s="275"/>
      <c r="QMH55" s="275"/>
      <c r="QMI55" s="275"/>
      <c r="QMJ55" s="275"/>
      <c r="QMK55" s="275"/>
      <c r="QML55" s="275"/>
      <c r="QMM55" s="48"/>
      <c r="QMN55" s="48"/>
      <c r="QMO55" s="48"/>
      <c r="QMP55" s="48"/>
      <c r="QMQ55" s="274"/>
      <c r="QMR55" s="274"/>
      <c r="QMS55" s="275"/>
      <c r="QMT55" s="275"/>
      <c r="QMU55" s="275"/>
      <c r="QMV55" s="275"/>
      <c r="QMW55" s="275"/>
      <c r="QMX55" s="275"/>
      <c r="QMY55" s="275"/>
      <c r="QMZ55" s="48"/>
      <c r="QNA55" s="48"/>
      <c r="QNB55" s="48"/>
      <c r="QNC55" s="48"/>
      <c r="QND55" s="274"/>
      <c r="QNE55" s="274"/>
      <c r="QNF55" s="275"/>
      <c r="QNG55" s="275"/>
      <c r="QNH55" s="275"/>
      <c r="QNI55" s="275"/>
      <c r="QNJ55" s="275"/>
      <c r="QNK55" s="275"/>
      <c r="QNL55" s="275"/>
      <c r="QNM55" s="48"/>
      <c r="QNN55" s="48"/>
      <c r="QNO55" s="48"/>
      <c r="QNP55" s="48"/>
      <c r="QNQ55" s="274"/>
      <c r="QNR55" s="274"/>
      <c r="QNS55" s="275"/>
      <c r="QNT55" s="275"/>
      <c r="QNU55" s="275"/>
      <c r="QNV55" s="275"/>
      <c r="QNW55" s="275"/>
      <c r="QNX55" s="275"/>
      <c r="QNY55" s="275"/>
      <c r="QNZ55" s="48"/>
      <c r="QOA55" s="48"/>
      <c r="QOB55" s="48"/>
      <c r="QOC55" s="48"/>
      <c r="QOD55" s="274"/>
      <c r="QOE55" s="274"/>
      <c r="QOF55" s="275"/>
      <c r="QOG55" s="275"/>
      <c r="QOH55" s="275"/>
      <c r="QOI55" s="275"/>
      <c r="QOJ55" s="275"/>
      <c r="QOK55" s="275"/>
      <c r="QOL55" s="275"/>
      <c r="QOM55" s="48"/>
      <c r="QON55" s="48"/>
      <c r="QOO55" s="48"/>
      <c r="QOP55" s="48"/>
      <c r="QOQ55" s="274"/>
      <c r="QOR55" s="274"/>
      <c r="QOS55" s="275"/>
      <c r="QOT55" s="275"/>
      <c r="QOU55" s="275"/>
      <c r="QOV55" s="275"/>
      <c r="QOW55" s="275"/>
      <c r="QOX55" s="275"/>
      <c r="QOY55" s="275"/>
      <c r="QOZ55" s="48"/>
      <c r="QPA55" s="48"/>
      <c r="QPB55" s="48"/>
      <c r="QPC55" s="48"/>
      <c r="QPD55" s="274"/>
      <c r="QPE55" s="274"/>
      <c r="QPF55" s="275"/>
      <c r="QPG55" s="275"/>
      <c r="QPH55" s="275"/>
      <c r="QPI55" s="275"/>
      <c r="QPJ55" s="275"/>
      <c r="QPK55" s="275"/>
      <c r="QPL55" s="275"/>
      <c r="QPM55" s="48"/>
      <c r="QPN55" s="48"/>
      <c r="QPO55" s="48"/>
      <c r="QPP55" s="48"/>
      <c r="QPQ55" s="274"/>
      <c r="QPR55" s="274"/>
      <c r="QPS55" s="275"/>
      <c r="QPT55" s="275"/>
      <c r="QPU55" s="275"/>
      <c r="QPV55" s="275"/>
      <c r="QPW55" s="275"/>
      <c r="QPX55" s="275"/>
      <c r="QPY55" s="275"/>
      <c r="QPZ55" s="48"/>
      <c r="QQA55" s="48"/>
      <c r="QQB55" s="48"/>
      <c r="QQC55" s="48"/>
      <c r="QQD55" s="274"/>
      <c r="QQE55" s="274"/>
      <c r="QQF55" s="275"/>
      <c r="QQG55" s="275"/>
      <c r="QQH55" s="275"/>
      <c r="QQI55" s="275"/>
      <c r="QQJ55" s="275"/>
      <c r="QQK55" s="275"/>
      <c r="QQL55" s="275"/>
      <c r="QQM55" s="48"/>
      <c r="QQN55" s="48"/>
      <c r="QQO55" s="48"/>
      <c r="QQP55" s="48"/>
      <c r="QQQ55" s="274"/>
      <c r="QQR55" s="274"/>
      <c r="QQS55" s="275"/>
      <c r="QQT55" s="275"/>
      <c r="QQU55" s="275"/>
      <c r="QQV55" s="275"/>
      <c r="QQW55" s="275"/>
      <c r="QQX55" s="275"/>
      <c r="QQY55" s="275"/>
      <c r="QQZ55" s="48"/>
      <c r="QRA55" s="48"/>
      <c r="QRB55" s="48"/>
      <c r="QRC55" s="48"/>
      <c r="QRD55" s="274"/>
      <c r="QRE55" s="274"/>
      <c r="QRF55" s="275"/>
      <c r="QRG55" s="275"/>
      <c r="QRH55" s="275"/>
      <c r="QRI55" s="275"/>
      <c r="QRJ55" s="275"/>
      <c r="QRK55" s="275"/>
      <c r="QRL55" s="275"/>
      <c r="QRM55" s="48"/>
      <c r="QRN55" s="48"/>
      <c r="QRO55" s="48"/>
      <c r="QRP55" s="48"/>
      <c r="QRQ55" s="274"/>
      <c r="QRR55" s="274"/>
      <c r="QRS55" s="275"/>
      <c r="QRT55" s="275"/>
      <c r="QRU55" s="275"/>
      <c r="QRV55" s="275"/>
      <c r="QRW55" s="275"/>
      <c r="QRX55" s="275"/>
      <c r="QRY55" s="275"/>
      <c r="QRZ55" s="48"/>
      <c r="QSA55" s="48"/>
      <c r="QSB55" s="48"/>
      <c r="QSC55" s="48"/>
      <c r="QSD55" s="274"/>
      <c r="QSE55" s="274"/>
      <c r="QSF55" s="275"/>
      <c r="QSG55" s="275"/>
      <c r="QSH55" s="275"/>
      <c r="QSI55" s="275"/>
      <c r="QSJ55" s="275"/>
      <c r="QSK55" s="275"/>
      <c r="QSL55" s="275"/>
      <c r="QSM55" s="48"/>
      <c r="QSN55" s="48"/>
      <c r="QSO55" s="48"/>
      <c r="QSP55" s="48"/>
      <c r="QSQ55" s="274"/>
      <c r="QSR55" s="274"/>
      <c r="QSS55" s="275"/>
      <c r="QST55" s="275"/>
      <c r="QSU55" s="275"/>
      <c r="QSV55" s="275"/>
      <c r="QSW55" s="275"/>
      <c r="QSX55" s="275"/>
      <c r="QSY55" s="275"/>
      <c r="QSZ55" s="48"/>
      <c r="QTA55" s="48"/>
      <c r="QTB55" s="48"/>
      <c r="QTC55" s="48"/>
      <c r="QTD55" s="274"/>
      <c r="QTE55" s="274"/>
      <c r="QTF55" s="275"/>
      <c r="QTG55" s="275"/>
      <c r="QTH55" s="275"/>
      <c r="QTI55" s="275"/>
      <c r="QTJ55" s="275"/>
      <c r="QTK55" s="275"/>
      <c r="QTL55" s="275"/>
      <c r="QTM55" s="48"/>
      <c r="QTN55" s="48"/>
      <c r="QTO55" s="48"/>
      <c r="QTP55" s="48"/>
      <c r="QTQ55" s="274"/>
      <c r="QTR55" s="274"/>
      <c r="QTS55" s="275"/>
      <c r="QTT55" s="275"/>
      <c r="QTU55" s="275"/>
      <c r="QTV55" s="275"/>
      <c r="QTW55" s="275"/>
      <c r="QTX55" s="275"/>
      <c r="QTY55" s="275"/>
      <c r="QTZ55" s="48"/>
      <c r="QUA55" s="48"/>
      <c r="QUB55" s="48"/>
      <c r="QUC55" s="48"/>
      <c r="QUD55" s="274"/>
      <c r="QUE55" s="274"/>
      <c r="QUF55" s="275"/>
      <c r="QUG55" s="275"/>
      <c r="QUH55" s="275"/>
      <c r="QUI55" s="275"/>
      <c r="QUJ55" s="275"/>
      <c r="QUK55" s="275"/>
      <c r="QUL55" s="275"/>
      <c r="QUM55" s="48"/>
      <c r="QUN55" s="48"/>
      <c r="QUO55" s="48"/>
      <c r="QUP55" s="48"/>
      <c r="QUQ55" s="274"/>
      <c r="QUR55" s="274"/>
      <c r="QUS55" s="275"/>
      <c r="QUT55" s="275"/>
      <c r="QUU55" s="275"/>
      <c r="QUV55" s="275"/>
      <c r="QUW55" s="275"/>
      <c r="QUX55" s="275"/>
      <c r="QUY55" s="275"/>
      <c r="QUZ55" s="48"/>
      <c r="QVA55" s="48"/>
      <c r="QVB55" s="48"/>
      <c r="QVC55" s="48"/>
      <c r="QVD55" s="274"/>
      <c r="QVE55" s="274"/>
      <c r="QVF55" s="275"/>
      <c r="QVG55" s="275"/>
      <c r="QVH55" s="275"/>
      <c r="QVI55" s="275"/>
      <c r="QVJ55" s="275"/>
      <c r="QVK55" s="275"/>
      <c r="QVL55" s="275"/>
      <c r="QVM55" s="48"/>
      <c r="QVN55" s="48"/>
      <c r="QVO55" s="48"/>
      <c r="QVP55" s="48"/>
      <c r="QVQ55" s="274"/>
      <c r="QVR55" s="274"/>
      <c r="QVS55" s="275"/>
      <c r="QVT55" s="275"/>
      <c r="QVU55" s="275"/>
      <c r="QVV55" s="275"/>
      <c r="QVW55" s="275"/>
      <c r="QVX55" s="275"/>
      <c r="QVY55" s="275"/>
      <c r="QVZ55" s="48"/>
      <c r="QWA55" s="48"/>
      <c r="QWB55" s="48"/>
      <c r="QWC55" s="48"/>
      <c r="QWD55" s="274"/>
      <c r="QWE55" s="274"/>
      <c r="QWF55" s="275"/>
      <c r="QWG55" s="275"/>
      <c r="QWH55" s="275"/>
      <c r="QWI55" s="275"/>
      <c r="QWJ55" s="275"/>
      <c r="QWK55" s="275"/>
      <c r="QWL55" s="275"/>
      <c r="QWM55" s="48"/>
      <c r="QWN55" s="48"/>
      <c r="QWO55" s="48"/>
      <c r="QWP55" s="48"/>
      <c r="QWQ55" s="274"/>
      <c r="QWR55" s="274"/>
      <c r="QWS55" s="275"/>
      <c r="QWT55" s="275"/>
      <c r="QWU55" s="275"/>
      <c r="QWV55" s="275"/>
      <c r="QWW55" s="275"/>
      <c r="QWX55" s="275"/>
      <c r="QWY55" s="275"/>
      <c r="QWZ55" s="48"/>
      <c r="QXA55" s="48"/>
      <c r="QXB55" s="48"/>
      <c r="QXC55" s="48"/>
      <c r="QXD55" s="274"/>
      <c r="QXE55" s="274"/>
      <c r="QXF55" s="275"/>
      <c r="QXG55" s="275"/>
      <c r="QXH55" s="275"/>
      <c r="QXI55" s="275"/>
      <c r="QXJ55" s="275"/>
      <c r="QXK55" s="275"/>
      <c r="QXL55" s="275"/>
      <c r="QXM55" s="48"/>
      <c r="QXN55" s="48"/>
      <c r="QXO55" s="48"/>
      <c r="QXP55" s="48"/>
      <c r="QXQ55" s="274"/>
      <c r="QXR55" s="274"/>
      <c r="QXS55" s="275"/>
      <c r="QXT55" s="275"/>
      <c r="QXU55" s="275"/>
      <c r="QXV55" s="275"/>
      <c r="QXW55" s="275"/>
      <c r="QXX55" s="275"/>
      <c r="QXY55" s="275"/>
      <c r="QXZ55" s="48"/>
      <c r="QYA55" s="48"/>
      <c r="QYB55" s="48"/>
      <c r="QYC55" s="48"/>
      <c r="QYD55" s="274"/>
      <c r="QYE55" s="274"/>
      <c r="QYF55" s="275"/>
      <c r="QYG55" s="275"/>
      <c r="QYH55" s="275"/>
      <c r="QYI55" s="275"/>
      <c r="QYJ55" s="275"/>
      <c r="QYK55" s="275"/>
      <c r="QYL55" s="275"/>
      <c r="QYM55" s="48"/>
      <c r="QYN55" s="48"/>
      <c r="QYO55" s="48"/>
      <c r="QYP55" s="48"/>
      <c r="QYQ55" s="274"/>
      <c r="QYR55" s="274"/>
      <c r="QYS55" s="275"/>
      <c r="QYT55" s="275"/>
      <c r="QYU55" s="275"/>
      <c r="QYV55" s="275"/>
      <c r="QYW55" s="275"/>
      <c r="QYX55" s="275"/>
      <c r="QYY55" s="275"/>
      <c r="QYZ55" s="48"/>
      <c r="QZA55" s="48"/>
      <c r="QZB55" s="48"/>
      <c r="QZC55" s="48"/>
      <c r="QZD55" s="274"/>
      <c r="QZE55" s="274"/>
      <c r="QZF55" s="275"/>
      <c r="QZG55" s="275"/>
      <c r="QZH55" s="275"/>
      <c r="QZI55" s="275"/>
      <c r="QZJ55" s="275"/>
      <c r="QZK55" s="275"/>
      <c r="QZL55" s="275"/>
      <c r="QZM55" s="48"/>
      <c r="QZN55" s="48"/>
      <c r="QZO55" s="48"/>
      <c r="QZP55" s="48"/>
      <c r="QZQ55" s="274"/>
      <c r="QZR55" s="274"/>
      <c r="QZS55" s="275"/>
      <c r="QZT55" s="275"/>
      <c r="QZU55" s="275"/>
      <c r="QZV55" s="275"/>
      <c r="QZW55" s="275"/>
      <c r="QZX55" s="275"/>
      <c r="QZY55" s="275"/>
      <c r="QZZ55" s="48"/>
      <c r="RAA55" s="48"/>
      <c r="RAB55" s="48"/>
      <c r="RAC55" s="48"/>
      <c r="RAD55" s="274"/>
      <c r="RAE55" s="274"/>
      <c r="RAF55" s="275"/>
      <c r="RAG55" s="275"/>
      <c r="RAH55" s="275"/>
      <c r="RAI55" s="275"/>
      <c r="RAJ55" s="275"/>
      <c r="RAK55" s="275"/>
      <c r="RAL55" s="275"/>
      <c r="RAM55" s="48"/>
      <c r="RAN55" s="48"/>
      <c r="RAO55" s="48"/>
      <c r="RAP55" s="48"/>
      <c r="RAQ55" s="274"/>
      <c r="RAR55" s="274"/>
      <c r="RAS55" s="275"/>
      <c r="RAT55" s="275"/>
      <c r="RAU55" s="275"/>
      <c r="RAV55" s="275"/>
      <c r="RAW55" s="275"/>
      <c r="RAX55" s="275"/>
      <c r="RAY55" s="275"/>
      <c r="RAZ55" s="48"/>
      <c r="RBA55" s="48"/>
      <c r="RBB55" s="48"/>
      <c r="RBC55" s="48"/>
      <c r="RBD55" s="274"/>
      <c r="RBE55" s="274"/>
      <c r="RBF55" s="275"/>
      <c r="RBG55" s="275"/>
      <c r="RBH55" s="275"/>
      <c r="RBI55" s="275"/>
      <c r="RBJ55" s="275"/>
      <c r="RBK55" s="275"/>
      <c r="RBL55" s="275"/>
      <c r="RBM55" s="48"/>
      <c r="RBN55" s="48"/>
      <c r="RBO55" s="48"/>
      <c r="RBP55" s="48"/>
      <c r="RBQ55" s="274"/>
      <c r="RBR55" s="274"/>
      <c r="RBS55" s="275"/>
      <c r="RBT55" s="275"/>
      <c r="RBU55" s="275"/>
      <c r="RBV55" s="275"/>
      <c r="RBW55" s="275"/>
      <c r="RBX55" s="275"/>
      <c r="RBY55" s="275"/>
      <c r="RBZ55" s="48"/>
      <c r="RCA55" s="48"/>
      <c r="RCB55" s="48"/>
      <c r="RCC55" s="48"/>
      <c r="RCD55" s="274"/>
      <c r="RCE55" s="274"/>
      <c r="RCF55" s="275"/>
      <c r="RCG55" s="275"/>
      <c r="RCH55" s="275"/>
      <c r="RCI55" s="275"/>
      <c r="RCJ55" s="275"/>
      <c r="RCK55" s="275"/>
      <c r="RCL55" s="275"/>
      <c r="RCM55" s="48"/>
      <c r="RCN55" s="48"/>
      <c r="RCO55" s="48"/>
      <c r="RCP55" s="48"/>
      <c r="RCQ55" s="274"/>
      <c r="RCR55" s="274"/>
      <c r="RCS55" s="275"/>
      <c r="RCT55" s="275"/>
      <c r="RCU55" s="275"/>
      <c r="RCV55" s="275"/>
      <c r="RCW55" s="275"/>
      <c r="RCX55" s="275"/>
      <c r="RCY55" s="275"/>
      <c r="RCZ55" s="48"/>
      <c r="RDA55" s="48"/>
      <c r="RDB55" s="48"/>
      <c r="RDC55" s="48"/>
      <c r="RDD55" s="274"/>
      <c r="RDE55" s="274"/>
      <c r="RDF55" s="275"/>
      <c r="RDG55" s="275"/>
      <c r="RDH55" s="275"/>
      <c r="RDI55" s="275"/>
      <c r="RDJ55" s="275"/>
      <c r="RDK55" s="275"/>
      <c r="RDL55" s="275"/>
      <c r="RDM55" s="48"/>
      <c r="RDN55" s="48"/>
      <c r="RDO55" s="48"/>
      <c r="RDP55" s="48"/>
      <c r="RDQ55" s="274"/>
      <c r="RDR55" s="274"/>
      <c r="RDS55" s="275"/>
      <c r="RDT55" s="275"/>
      <c r="RDU55" s="275"/>
      <c r="RDV55" s="275"/>
      <c r="RDW55" s="275"/>
      <c r="RDX55" s="275"/>
      <c r="RDY55" s="275"/>
      <c r="RDZ55" s="48"/>
      <c r="REA55" s="48"/>
      <c r="REB55" s="48"/>
      <c r="REC55" s="48"/>
      <c r="RED55" s="274"/>
      <c r="REE55" s="274"/>
      <c r="REF55" s="275"/>
      <c r="REG55" s="275"/>
      <c r="REH55" s="275"/>
      <c r="REI55" s="275"/>
      <c r="REJ55" s="275"/>
      <c r="REK55" s="275"/>
      <c r="REL55" s="275"/>
      <c r="REM55" s="48"/>
      <c r="REN55" s="48"/>
      <c r="REO55" s="48"/>
      <c r="REP55" s="48"/>
      <c r="REQ55" s="274"/>
      <c r="RER55" s="274"/>
      <c r="RES55" s="275"/>
      <c r="RET55" s="275"/>
      <c r="REU55" s="275"/>
      <c r="REV55" s="275"/>
      <c r="REW55" s="275"/>
      <c r="REX55" s="275"/>
      <c r="REY55" s="275"/>
      <c r="REZ55" s="48"/>
      <c r="RFA55" s="48"/>
      <c r="RFB55" s="48"/>
      <c r="RFC55" s="48"/>
      <c r="RFD55" s="274"/>
      <c r="RFE55" s="274"/>
      <c r="RFF55" s="275"/>
      <c r="RFG55" s="275"/>
      <c r="RFH55" s="275"/>
      <c r="RFI55" s="275"/>
      <c r="RFJ55" s="275"/>
      <c r="RFK55" s="275"/>
      <c r="RFL55" s="275"/>
      <c r="RFM55" s="48"/>
      <c r="RFN55" s="48"/>
      <c r="RFO55" s="48"/>
      <c r="RFP55" s="48"/>
      <c r="RFQ55" s="274"/>
      <c r="RFR55" s="274"/>
      <c r="RFS55" s="275"/>
      <c r="RFT55" s="275"/>
      <c r="RFU55" s="275"/>
      <c r="RFV55" s="275"/>
      <c r="RFW55" s="275"/>
      <c r="RFX55" s="275"/>
      <c r="RFY55" s="275"/>
      <c r="RFZ55" s="48"/>
      <c r="RGA55" s="48"/>
      <c r="RGB55" s="48"/>
      <c r="RGC55" s="48"/>
      <c r="RGD55" s="274"/>
      <c r="RGE55" s="274"/>
      <c r="RGF55" s="275"/>
      <c r="RGG55" s="275"/>
      <c r="RGH55" s="275"/>
      <c r="RGI55" s="275"/>
      <c r="RGJ55" s="275"/>
      <c r="RGK55" s="275"/>
      <c r="RGL55" s="275"/>
      <c r="RGM55" s="48"/>
      <c r="RGN55" s="48"/>
      <c r="RGO55" s="48"/>
      <c r="RGP55" s="48"/>
      <c r="RGQ55" s="274"/>
      <c r="RGR55" s="274"/>
      <c r="RGS55" s="275"/>
      <c r="RGT55" s="275"/>
      <c r="RGU55" s="275"/>
      <c r="RGV55" s="275"/>
      <c r="RGW55" s="275"/>
      <c r="RGX55" s="275"/>
      <c r="RGY55" s="275"/>
      <c r="RGZ55" s="48"/>
      <c r="RHA55" s="48"/>
      <c r="RHB55" s="48"/>
      <c r="RHC55" s="48"/>
      <c r="RHD55" s="274"/>
      <c r="RHE55" s="274"/>
      <c r="RHF55" s="275"/>
      <c r="RHG55" s="275"/>
      <c r="RHH55" s="275"/>
      <c r="RHI55" s="275"/>
      <c r="RHJ55" s="275"/>
      <c r="RHK55" s="275"/>
      <c r="RHL55" s="275"/>
      <c r="RHM55" s="48"/>
      <c r="RHN55" s="48"/>
      <c r="RHO55" s="48"/>
      <c r="RHP55" s="48"/>
      <c r="RHQ55" s="274"/>
      <c r="RHR55" s="274"/>
      <c r="RHS55" s="275"/>
      <c r="RHT55" s="275"/>
      <c r="RHU55" s="275"/>
      <c r="RHV55" s="275"/>
      <c r="RHW55" s="275"/>
      <c r="RHX55" s="275"/>
      <c r="RHY55" s="275"/>
      <c r="RHZ55" s="48"/>
      <c r="RIA55" s="48"/>
      <c r="RIB55" s="48"/>
      <c r="RIC55" s="48"/>
      <c r="RID55" s="274"/>
      <c r="RIE55" s="274"/>
      <c r="RIF55" s="275"/>
      <c r="RIG55" s="275"/>
      <c r="RIH55" s="275"/>
      <c r="RII55" s="275"/>
      <c r="RIJ55" s="275"/>
      <c r="RIK55" s="275"/>
      <c r="RIL55" s="275"/>
      <c r="RIM55" s="48"/>
      <c r="RIN55" s="48"/>
      <c r="RIO55" s="48"/>
      <c r="RIP55" s="48"/>
      <c r="RIQ55" s="274"/>
      <c r="RIR55" s="274"/>
      <c r="RIS55" s="275"/>
      <c r="RIT55" s="275"/>
      <c r="RIU55" s="275"/>
      <c r="RIV55" s="275"/>
      <c r="RIW55" s="275"/>
      <c r="RIX55" s="275"/>
      <c r="RIY55" s="275"/>
      <c r="RIZ55" s="48"/>
      <c r="RJA55" s="48"/>
      <c r="RJB55" s="48"/>
      <c r="RJC55" s="48"/>
      <c r="RJD55" s="274"/>
      <c r="RJE55" s="274"/>
      <c r="RJF55" s="275"/>
      <c r="RJG55" s="275"/>
      <c r="RJH55" s="275"/>
      <c r="RJI55" s="275"/>
      <c r="RJJ55" s="275"/>
      <c r="RJK55" s="275"/>
      <c r="RJL55" s="275"/>
      <c r="RJM55" s="48"/>
      <c r="RJN55" s="48"/>
      <c r="RJO55" s="48"/>
      <c r="RJP55" s="48"/>
      <c r="RJQ55" s="274"/>
      <c r="RJR55" s="274"/>
      <c r="RJS55" s="275"/>
      <c r="RJT55" s="275"/>
      <c r="RJU55" s="275"/>
      <c r="RJV55" s="275"/>
      <c r="RJW55" s="275"/>
      <c r="RJX55" s="275"/>
      <c r="RJY55" s="275"/>
      <c r="RJZ55" s="48"/>
      <c r="RKA55" s="48"/>
      <c r="RKB55" s="48"/>
      <c r="RKC55" s="48"/>
      <c r="RKD55" s="274"/>
      <c r="RKE55" s="274"/>
      <c r="RKF55" s="275"/>
      <c r="RKG55" s="275"/>
      <c r="RKH55" s="275"/>
      <c r="RKI55" s="275"/>
      <c r="RKJ55" s="275"/>
      <c r="RKK55" s="275"/>
      <c r="RKL55" s="275"/>
      <c r="RKM55" s="48"/>
      <c r="RKN55" s="48"/>
      <c r="RKO55" s="48"/>
      <c r="RKP55" s="48"/>
      <c r="RKQ55" s="274"/>
      <c r="RKR55" s="274"/>
      <c r="RKS55" s="275"/>
      <c r="RKT55" s="275"/>
      <c r="RKU55" s="275"/>
      <c r="RKV55" s="275"/>
      <c r="RKW55" s="275"/>
      <c r="RKX55" s="275"/>
      <c r="RKY55" s="275"/>
      <c r="RKZ55" s="48"/>
      <c r="RLA55" s="48"/>
      <c r="RLB55" s="48"/>
      <c r="RLC55" s="48"/>
      <c r="RLD55" s="274"/>
      <c r="RLE55" s="274"/>
      <c r="RLF55" s="275"/>
      <c r="RLG55" s="275"/>
      <c r="RLH55" s="275"/>
      <c r="RLI55" s="275"/>
      <c r="RLJ55" s="275"/>
      <c r="RLK55" s="275"/>
      <c r="RLL55" s="275"/>
      <c r="RLM55" s="48"/>
      <c r="RLN55" s="48"/>
      <c r="RLO55" s="48"/>
      <c r="RLP55" s="48"/>
      <c r="RLQ55" s="274"/>
      <c r="RLR55" s="274"/>
      <c r="RLS55" s="275"/>
      <c r="RLT55" s="275"/>
      <c r="RLU55" s="275"/>
      <c r="RLV55" s="275"/>
      <c r="RLW55" s="275"/>
      <c r="RLX55" s="275"/>
      <c r="RLY55" s="275"/>
      <c r="RLZ55" s="48"/>
      <c r="RMA55" s="48"/>
      <c r="RMB55" s="48"/>
      <c r="RMC55" s="48"/>
      <c r="RMD55" s="274"/>
      <c r="RME55" s="274"/>
      <c r="RMF55" s="275"/>
      <c r="RMG55" s="275"/>
      <c r="RMH55" s="275"/>
      <c r="RMI55" s="275"/>
      <c r="RMJ55" s="275"/>
      <c r="RMK55" s="275"/>
      <c r="RML55" s="275"/>
      <c r="RMM55" s="48"/>
      <c r="RMN55" s="48"/>
      <c r="RMO55" s="48"/>
      <c r="RMP55" s="48"/>
      <c r="RMQ55" s="274"/>
      <c r="RMR55" s="274"/>
      <c r="RMS55" s="275"/>
      <c r="RMT55" s="275"/>
      <c r="RMU55" s="275"/>
      <c r="RMV55" s="275"/>
      <c r="RMW55" s="275"/>
      <c r="RMX55" s="275"/>
      <c r="RMY55" s="275"/>
      <c r="RMZ55" s="48"/>
      <c r="RNA55" s="48"/>
      <c r="RNB55" s="48"/>
      <c r="RNC55" s="48"/>
      <c r="RND55" s="274"/>
      <c r="RNE55" s="274"/>
      <c r="RNF55" s="275"/>
      <c r="RNG55" s="275"/>
      <c r="RNH55" s="275"/>
      <c r="RNI55" s="275"/>
      <c r="RNJ55" s="275"/>
      <c r="RNK55" s="275"/>
      <c r="RNL55" s="275"/>
      <c r="RNM55" s="48"/>
      <c r="RNN55" s="48"/>
      <c r="RNO55" s="48"/>
      <c r="RNP55" s="48"/>
      <c r="RNQ55" s="274"/>
      <c r="RNR55" s="274"/>
      <c r="RNS55" s="275"/>
      <c r="RNT55" s="275"/>
      <c r="RNU55" s="275"/>
      <c r="RNV55" s="275"/>
      <c r="RNW55" s="275"/>
      <c r="RNX55" s="275"/>
      <c r="RNY55" s="275"/>
      <c r="RNZ55" s="48"/>
      <c r="ROA55" s="48"/>
      <c r="ROB55" s="48"/>
      <c r="ROC55" s="48"/>
      <c r="ROD55" s="274"/>
      <c r="ROE55" s="274"/>
      <c r="ROF55" s="275"/>
      <c r="ROG55" s="275"/>
      <c r="ROH55" s="275"/>
      <c r="ROI55" s="275"/>
      <c r="ROJ55" s="275"/>
      <c r="ROK55" s="275"/>
      <c r="ROL55" s="275"/>
      <c r="ROM55" s="48"/>
      <c r="RON55" s="48"/>
      <c r="ROO55" s="48"/>
      <c r="ROP55" s="48"/>
      <c r="ROQ55" s="274"/>
      <c r="ROR55" s="274"/>
      <c r="ROS55" s="275"/>
      <c r="ROT55" s="275"/>
      <c r="ROU55" s="275"/>
      <c r="ROV55" s="275"/>
      <c r="ROW55" s="275"/>
      <c r="ROX55" s="275"/>
      <c r="ROY55" s="275"/>
      <c r="ROZ55" s="48"/>
      <c r="RPA55" s="48"/>
      <c r="RPB55" s="48"/>
      <c r="RPC55" s="48"/>
      <c r="RPD55" s="274"/>
      <c r="RPE55" s="274"/>
      <c r="RPF55" s="275"/>
      <c r="RPG55" s="275"/>
      <c r="RPH55" s="275"/>
      <c r="RPI55" s="275"/>
      <c r="RPJ55" s="275"/>
      <c r="RPK55" s="275"/>
      <c r="RPL55" s="275"/>
      <c r="RPM55" s="48"/>
      <c r="RPN55" s="48"/>
      <c r="RPO55" s="48"/>
      <c r="RPP55" s="48"/>
      <c r="RPQ55" s="274"/>
      <c r="RPR55" s="274"/>
      <c r="RPS55" s="275"/>
      <c r="RPT55" s="275"/>
      <c r="RPU55" s="275"/>
      <c r="RPV55" s="275"/>
      <c r="RPW55" s="275"/>
      <c r="RPX55" s="275"/>
      <c r="RPY55" s="275"/>
      <c r="RPZ55" s="48"/>
      <c r="RQA55" s="48"/>
      <c r="RQB55" s="48"/>
      <c r="RQC55" s="48"/>
      <c r="RQD55" s="274"/>
      <c r="RQE55" s="274"/>
      <c r="RQF55" s="275"/>
      <c r="RQG55" s="275"/>
      <c r="RQH55" s="275"/>
      <c r="RQI55" s="275"/>
      <c r="RQJ55" s="275"/>
      <c r="RQK55" s="275"/>
      <c r="RQL55" s="275"/>
      <c r="RQM55" s="48"/>
      <c r="RQN55" s="48"/>
      <c r="RQO55" s="48"/>
      <c r="RQP55" s="48"/>
      <c r="RQQ55" s="274"/>
      <c r="RQR55" s="274"/>
      <c r="RQS55" s="275"/>
      <c r="RQT55" s="275"/>
      <c r="RQU55" s="275"/>
      <c r="RQV55" s="275"/>
      <c r="RQW55" s="275"/>
      <c r="RQX55" s="275"/>
      <c r="RQY55" s="275"/>
      <c r="RQZ55" s="48"/>
      <c r="RRA55" s="48"/>
      <c r="RRB55" s="48"/>
      <c r="RRC55" s="48"/>
      <c r="RRD55" s="274"/>
      <c r="RRE55" s="274"/>
      <c r="RRF55" s="275"/>
      <c r="RRG55" s="275"/>
      <c r="RRH55" s="275"/>
      <c r="RRI55" s="275"/>
      <c r="RRJ55" s="275"/>
      <c r="RRK55" s="275"/>
      <c r="RRL55" s="275"/>
      <c r="RRM55" s="48"/>
      <c r="RRN55" s="48"/>
      <c r="RRO55" s="48"/>
      <c r="RRP55" s="48"/>
      <c r="RRQ55" s="274"/>
      <c r="RRR55" s="274"/>
      <c r="RRS55" s="275"/>
      <c r="RRT55" s="275"/>
      <c r="RRU55" s="275"/>
      <c r="RRV55" s="275"/>
      <c r="RRW55" s="275"/>
      <c r="RRX55" s="275"/>
      <c r="RRY55" s="275"/>
      <c r="RRZ55" s="48"/>
      <c r="RSA55" s="48"/>
      <c r="RSB55" s="48"/>
      <c r="RSC55" s="48"/>
      <c r="RSD55" s="274"/>
      <c r="RSE55" s="274"/>
      <c r="RSF55" s="275"/>
      <c r="RSG55" s="275"/>
      <c r="RSH55" s="275"/>
      <c r="RSI55" s="275"/>
      <c r="RSJ55" s="275"/>
      <c r="RSK55" s="275"/>
      <c r="RSL55" s="275"/>
      <c r="RSM55" s="48"/>
      <c r="RSN55" s="48"/>
      <c r="RSO55" s="48"/>
      <c r="RSP55" s="48"/>
      <c r="RSQ55" s="274"/>
      <c r="RSR55" s="274"/>
      <c r="RSS55" s="275"/>
      <c r="RST55" s="275"/>
      <c r="RSU55" s="275"/>
      <c r="RSV55" s="275"/>
      <c r="RSW55" s="275"/>
      <c r="RSX55" s="275"/>
      <c r="RSY55" s="275"/>
      <c r="RSZ55" s="48"/>
      <c r="RTA55" s="48"/>
      <c r="RTB55" s="48"/>
      <c r="RTC55" s="48"/>
      <c r="RTD55" s="274"/>
      <c r="RTE55" s="274"/>
      <c r="RTF55" s="275"/>
      <c r="RTG55" s="275"/>
      <c r="RTH55" s="275"/>
      <c r="RTI55" s="275"/>
      <c r="RTJ55" s="275"/>
      <c r="RTK55" s="275"/>
      <c r="RTL55" s="275"/>
      <c r="RTM55" s="48"/>
      <c r="RTN55" s="48"/>
      <c r="RTO55" s="48"/>
      <c r="RTP55" s="48"/>
      <c r="RTQ55" s="274"/>
      <c r="RTR55" s="274"/>
      <c r="RTS55" s="275"/>
      <c r="RTT55" s="275"/>
      <c r="RTU55" s="275"/>
      <c r="RTV55" s="275"/>
      <c r="RTW55" s="275"/>
      <c r="RTX55" s="275"/>
      <c r="RTY55" s="275"/>
      <c r="RTZ55" s="48"/>
      <c r="RUA55" s="48"/>
      <c r="RUB55" s="48"/>
      <c r="RUC55" s="48"/>
      <c r="RUD55" s="274"/>
      <c r="RUE55" s="274"/>
      <c r="RUF55" s="275"/>
      <c r="RUG55" s="275"/>
      <c r="RUH55" s="275"/>
      <c r="RUI55" s="275"/>
      <c r="RUJ55" s="275"/>
      <c r="RUK55" s="275"/>
      <c r="RUL55" s="275"/>
      <c r="RUM55" s="48"/>
      <c r="RUN55" s="48"/>
      <c r="RUO55" s="48"/>
      <c r="RUP55" s="48"/>
      <c r="RUQ55" s="274"/>
      <c r="RUR55" s="274"/>
      <c r="RUS55" s="275"/>
      <c r="RUT55" s="275"/>
      <c r="RUU55" s="275"/>
      <c r="RUV55" s="275"/>
      <c r="RUW55" s="275"/>
      <c r="RUX55" s="275"/>
      <c r="RUY55" s="275"/>
      <c r="RUZ55" s="48"/>
      <c r="RVA55" s="48"/>
      <c r="RVB55" s="48"/>
      <c r="RVC55" s="48"/>
      <c r="RVD55" s="274"/>
      <c r="RVE55" s="274"/>
      <c r="RVF55" s="275"/>
      <c r="RVG55" s="275"/>
      <c r="RVH55" s="275"/>
      <c r="RVI55" s="275"/>
      <c r="RVJ55" s="275"/>
      <c r="RVK55" s="275"/>
      <c r="RVL55" s="275"/>
      <c r="RVM55" s="48"/>
      <c r="RVN55" s="48"/>
      <c r="RVO55" s="48"/>
      <c r="RVP55" s="48"/>
      <c r="RVQ55" s="274"/>
      <c r="RVR55" s="274"/>
      <c r="RVS55" s="275"/>
      <c r="RVT55" s="275"/>
      <c r="RVU55" s="275"/>
      <c r="RVV55" s="275"/>
      <c r="RVW55" s="275"/>
      <c r="RVX55" s="275"/>
      <c r="RVY55" s="275"/>
      <c r="RVZ55" s="48"/>
      <c r="RWA55" s="48"/>
      <c r="RWB55" s="48"/>
      <c r="RWC55" s="48"/>
      <c r="RWD55" s="274"/>
      <c r="RWE55" s="274"/>
      <c r="RWF55" s="275"/>
      <c r="RWG55" s="275"/>
      <c r="RWH55" s="275"/>
      <c r="RWI55" s="275"/>
      <c r="RWJ55" s="275"/>
      <c r="RWK55" s="275"/>
      <c r="RWL55" s="275"/>
      <c r="RWM55" s="48"/>
      <c r="RWN55" s="48"/>
      <c r="RWO55" s="48"/>
      <c r="RWP55" s="48"/>
      <c r="RWQ55" s="274"/>
      <c r="RWR55" s="274"/>
      <c r="RWS55" s="275"/>
      <c r="RWT55" s="275"/>
      <c r="RWU55" s="275"/>
      <c r="RWV55" s="275"/>
      <c r="RWW55" s="275"/>
      <c r="RWX55" s="275"/>
      <c r="RWY55" s="275"/>
      <c r="RWZ55" s="48"/>
      <c r="RXA55" s="48"/>
      <c r="RXB55" s="48"/>
      <c r="RXC55" s="48"/>
      <c r="RXD55" s="274"/>
      <c r="RXE55" s="274"/>
      <c r="RXF55" s="275"/>
      <c r="RXG55" s="275"/>
      <c r="RXH55" s="275"/>
      <c r="RXI55" s="275"/>
      <c r="RXJ55" s="275"/>
      <c r="RXK55" s="275"/>
      <c r="RXL55" s="275"/>
      <c r="RXM55" s="48"/>
      <c r="RXN55" s="48"/>
      <c r="RXO55" s="48"/>
      <c r="RXP55" s="48"/>
      <c r="RXQ55" s="274"/>
      <c r="RXR55" s="274"/>
      <c r="RXS55" s="275"/>
      <c r="RXT55" s="275"/>
      <c r="RXU55" s="275"/>
      <c r="RXV55" s="275"/>
      <c r="RXW55" s="275"/>
      <c r="RXX55" s="275"/>
      <c r="RXY55" s="275"/>
      <c r="RXZ55" s="48"/>
      <c r="RYA55" s="48"/>
      <c r="RYB55" s="48"/>
      <c r="RYC55" s="48"/>
      <c r="RYD55" s="274"/>
      <c r="RYE55" s="274"/>
      <c r="RYF55" s="275"/>
      <c r="RYG55" s="275"/>
      <c r="RYH55" s="275"/>
      <c r="RYI55" s="275"/>
      <c r="RYJ55" s="275"/>
      <c r="RYK55" s="275"/>
      <c r="RYL55" s="275"/>
      <c r="RYM55" s="48"/>
      <c r="RYN55" s="48"/>
      <c r="RYO55" s="48"/>
      <c r="RYP55" s="48"/>
      <c r="RYQ55" s="274"/>
      <c r="RYR55" s="274"/>
      <c r="RYS55" s="275"/>
      <c r="RYT55" s="275"/>
      <c r="RYU55" s="275"/>
      <c r="RYV55" s="275"/>
      <c r="RYW55" s="275"/>
      <c r="RYX55" s="275"/>
      <c r="RYY55" s="275"/>
      <c r="RYZ55" s="48"/>
      <c r="RZA55" s="48"/>
      <c r="RZB55" s="48"/>
      <c r="RZC55" s="48"/>
      <c r="RZD55" s="274"/>
      <c r="RZE55" s="274"/>
      <c r="RZF55" s="275"/>
      <c r="RZG55" s="275"/>
      <c r="RZH55" s="275"/>
      <c r="RZI55" s="275"/>
      <c r="RZJ55" s="275"/>
      <c r="RZK55" s="275"/>
      <c r="RZL55" s="275"/>
      <c r="RZM55" s="48"/>
      <c r="RZN55" s="48"/>
      <c r="RZO55" s="48"/>
      <c r="RZP55" s="48"/>
      <c r="RZQ55" s="274"/>
      <c r="RZR55" s="274"/>
      <c r="RZS55" s="275"/>
      <c r="RZT55" s="275"/>
      <c r="RZU55" s="275"/>
      <c r="RZV55" s="275"/>
      <c r="RZW55" s="275"/>
      <c r="RZX55" s="275"/>
      <c r="RZY55" s="275"/>
      <c r="RZZ55" s="48"/>
      <c r="SAA55" s="48"/>
      <c r="SAB55" s="48"/>
      <c r="SAC55" s="48"/>
      <c r="SAD55" s="274"/>
      <c r="SAE55" s="274"/>
      <c r="SAF55" s="275"/>
      <c r="SAG55" s="275"/>
      <c r="SAH55" s="275"/>
      <c r="SAI55" s="275"/>
      <c r="SAJ55" s="275"/>
      <c r="SAK55" s="275"/>
      <c r="SAL55" s="275"/>
      <c r="SAM55" s="48"/>
      <c r="SAN55" s="48"/>
      <c r="SAO55" s="48"/>
      <c r="SAP55" s="48"/>
      <c r="SAQ55" s="274"/>
      <c r="SAR55" s="274"/>
      <c r="SAS55" s="275"/>
      <c r="SAT55" s="275"/>
      <c r="SAU55" s="275"/>
      <c r="SAV55" s="275"/>
      <c r="SAW55" s="275"/>
      <c r="SAX55" s="275"/>
      <c r="SAY55" s="275"/>
      <c r="SAZ55" s="48"/>
      <c r="SBA55" s="48"/>
      <c r="SBB55" s="48"/>
      <c r="SBC55" s="48"/>
      <c r="SBD55" s="274"/>
      <c r="SBE55" s="274"/>
      <c r="SBF55" s="275"/>
      <c r="SBG55" s="275"/>
      <c r="SBH55" s="275"/>
      <c r="SBI55" s="275"/>
      <c r="SBJ55" s="275"/>
      <c r="SBK55" s="275"/>
      <c r="SBL55" s="275"/>
      <c r="SBM55" s="48"/>
      <c r="SBN55" s="48"/>
      <c r="SBO55" s="48"/>
      <c r="SBP55" s="48"/>
      <c r="SBQ55" s="274"/>
      <c r="SBR55" s="274"/>
      <c r="SBS55" s="275"/>
      <c r="SBT55" s="275"/>
      <c r="SBU55" s="275"/>
      <c r="SBV55" s="275"/>
      <c r="SBW55" s="275"/>
      <c r="SBX55" s="275"/>
      <c r="SBY55" s="275"/>
      <c r="SBZ55" s="48"/>
      <c r="SCA55" s="48"/>
      <c r="SCB55" s="48"/>
      <c r="SCC55" s="48"/>
      <c r="SCD55" s="274"/>
      <c r="SCE55" s="274"/>
      <c r="SCF55" s="275"/>
      <c r="SCG55" s="275"/>
      <c r="SCH55" s="275"/>
      <c r="SCI55" s="275"/>
      <c r="SCJ55" s="275"/>
      <c r="SCK55" s="275"/>
      <c r="SCL55" s="275"/>
      <c r="SCM55" s="48"/>
      <c r="SCN55" s="48"/>
      <c r="SCO55" s="48"/>
      <c r="SCP55" s="48"/>
      <c r="SCQ55" s="274"/>
      <c r="SCR55" s="274"/>
      <c r="SCS55" s="275"/>
      <c r="SCT55" s="275"/>
      <c r="SCU55" s="275"/>
      <c r="SCV55" s="275"/>
      <c r="SCW55" s="275"/>
      <c r="SCX55" s="275"/>
      <c r="SCY55" s="275"/>
      <c r="SCZ55" s="48"/>
      <c r="SDA55" s="48"/>
      <c r="SDB55" s="48"/>
      <c r="SDC55" s="48"/>
      <c r="SDD55" s="274"/>
      <c r="SDE55" s="274"/>
      <c r="SDF55" s="275"/>
      <c r="SDG55" s="275"/>
      <c r="SDH55" s="275"/>
      <c r="SDI55" s="275"/>
      <c r="SDJ55" s="275"/>
      <c r="SDK55" s="275"/>
      <c r="SDL55" s="275"/>
      <c r="SDM55" s="48"/>
      <c r="SDN55" s="48"/>
      <c r="SDO55" s="48"/>
      <c r="SDP55" s="48"/>
      <c r="SDQ55" s="274"/>
      <c r="SDR55" s="274"/>
      <c r="SDS55" s="275"/>
      <c r="SDT55" s="275"/>
      <c r="SDU55" s="275"/>
      <c r="SDV55" s="275"/>
      <c r="SDW55" s="275"/>
      <c r="SDX55" s="275"/>
      <c r="SDY55" s="275"/>
      <c r="SDZ55" s="48"/>
      <c r="SEA55" s="48"/>
      <c r="SEB55" s="48"/>
      <c r="SEC55" s="48"/>
      <c r="SED55" s="274"/>
      <c r="SEE55" s="274"/>
      <c r="SEF55" s="275"/>
      <c r="SEG55" s="275"/>
      <c r="SEH55" s="275"/>
      <c r="SEI55" s="275"/>
      <c r="SEJ55" s="275"/>
      <c r="SEK55" s="275"/>
      <c r="SEL55" s="275"/>
      <c r="SEM55" s="48"/>
      <c r="SEN55" s="48"/>
      <c r="SEO55" s="48"/>
      <c r="SEP55" s="48"/>
      <c r="SEQ55" s="274"/>
      <c r="SER55" s="274"/>
      <c r="SES55" s="275"/>
      <c r="SET55" s="275"/>
      <c r="SEU55" s="275"/>
      <c r="SEV55" s="275"/>
      <c r="SEW55" s="275"/>
      <c r="SEX55" s="275"/>
      <c r="SEY55" s="275"/>
      <c r="SEZ55" s="48"/>
      <c r="SFA55" s="48"/>
      <c r="SFB55" s="48"/>
      <c r="SFC55" s="48"/>
      <c r="SFD55" s="274"/>
      <c r="SFE55" s="274"/>
      <c r="SFF55" s="275"/>
      <c r="SFG55" s="275"/>
      <c r="SFH55" s="275"/>
      <c r="SFI55" s="275"/>
      <c r="SFJ55" s="275"/>
      <c r="SFK55" s="275"/>
      <c r="SFL55" s="275"/>
      <c r="SFM55" s="48"/>
      <c r="SFN55" s="48"/>
      <c r="SFO55" s="48"/>
      <c r="SFP55" s="48"/>
      <c r="SFQ55" s="274"/>
      <c r="SFR55" s="274"/>
      <c r="SFS55" s="275"/>
      <c r="SFT55" s="275"/>
      <c r="SFU55" s="275"/>
      <c r="SFV55" s="275"/>
      <c r="SFW55" s="275"/>
      <c r="SFX55" s="275"/>
      <c r="SFY55" s="275"/>
      <c r="SFZ55" s="48"/>
      <c r="SGA55" s="48"/>
      <c r="SGB55" s="48"/>
      <c r="SGC55" s="48"/>
      <c r="SGD55" s="274"/>
      <c r="SGE55" s="274"/>
      <c r="SGF55" s="275"/>
      <c r="SGG55" s="275"/>
      <c r="SGH55" s="275"/>
      <c r="SGI55" s="275"/>
      <c r="SGJ55" s="275"/>
      <c r="SGK55" s="275"/>
      <c r="SGL55" s="275"/>
      <c r="SGM55" s="48"/>
      <c r="SGN55" s="48"/>
      <c r="SGO55" s="48"/>
      <c r="SGP55" s="48"/>
      <c r="SGQ55" s="274"/>
      <c r="SGR55" s="274"/>
      <c r="SGS55" s="275"/>
      <c r="SGT55" s="275"/>
      <c r="SGU55" s="275"/>
      <c r="SGV55" s="275"/>
      <c r="SGW55" s="275"/>
      <c r="SGX55" s="275"/>
      <c r="SGY55" s="275"/>
      <c r="SGZ55" s="48"/>
      <c r="SHA55" s="48"/>
      <c r="SHB55" s="48"/>
      <c r="SHC55" s="48"/>
      <c r="SHD55" s="274"/>
      <c r="SHE55" s="274"/>
      <c r="SHF55" s="275"/>
      <c r="SHG55" s="275"/>
      <c r="SHH55" s="275"/>
      <c r="SHI55" s="275"/>
      <c r="SHJ55" s="275"/>
      <c r="SHK55" s="275"/>
      <c r="SHL55" s="275"/>
      <c r="SHM55" s="48"/>
      <c r="SHN55" s="48"/>
      <c r="SHO55" s="48"/>
      <c r="SHP55" s="48"/>
      <c r="SHQ55" s="274"/>
      <c r="SHR55" s="274"/>
      <c r="SHS55" s="275"/>
      <c r="SHT55" s="275"/>
      <c r="SHU55" s="275"/>
      <c r="SHV55" s="275"/>
      <c r="SHW55" s="275"/>
      <c r="SHX55" s="275"/>
      <c r="SHY55" s="275"/>
      <c r="SHZ55" s="48"/>
      <c r="SIA55" s="48"/>
      <c r="SIB55" s="48"/>
      <c r="SIC55" s="48"/>
      <c r="SID55" s="274"/>
      <c r="SIE55" s="274"/>
      <c r="SIF55" s="275"/>
      <c r="SIG55" s="275"/>
      <c r="SIH55" s="275"/>
      <c r="SII55" s="275"/>
      <c r="SIJ55" s="275"/>
      <c r="SIK55" s="275"/>
      <c r="SIL55" s="275"/>
      <c r="SIM55" s="48"/>
      <c r="SIN55" s="48"/>
      <c r="SIO55" s="48"/>
      <c r="SIP55" s="48"/>
      <c r="SIQ55" s="274"/>
      <c r="SIR55" s="274"/>
      <c r="SIS55" s="275"/>
      <c r="SIT55" s="275"/>
      <c r="SIU55" s="275"/>
      <c r="SIV55" s="275"/>
      <c r="SIW55" s="275"/>
      <c r="SIX55" s="275"/>
      <c r="SIY55" s="275"/>
      <c r="SIZ55" s="48"/>
      <c r="SJA55" s="48"/>
      <c r="SJB55" s="48"/>
      <c r="SJC55" s="48"/>
      <c r="SJD55" s="274"/>
      <c r="SJE55" s="274"/>
      <c r="SJF55" s="275"/>
      <c r="SJG55" s="275"/>
      <c r="SJH55" s="275"/>
      <c r="SJI55" s="275"/>
      <c r="SJJ55" s="275"/>
      <c r="SJK55" s="275"/>
      <c r="SJL55" s="275"/>
      <c r="SJM55" s="48"/>
      <c r="SJN55" s="48"/>
      <c r="SJO55" s="48"/>
      <c r="SJP55" s="48"/>
      <c r="SJQ55" s="274"/>
      <c r="SJR55" s="274"/>
      <c r="SJS55" s="275"/>
      <c r="SJT55" s="275"/>
      <c r="SJU55" s="275"/>
      <c r="SJV55" s="275"/>
      <c r="SJW55" s="275"/>
      <c r="SJX55" s="275"/>
      <c r="SJY55" s="275"/>
      <c r="SJZ55" s="48"/>
      <c r="SKA55" s="48"/>
      <c r="SKB55" s="48"/>
      <c r="SKC55" s="48"/>
      <c r="SKD55" s="274"/>
      <c r="SKE55" s="274"/>
      <c r="SKF55" s="275"/>
      <c r="SKG55" s="275"/>
      <c r="SKH55" s="275"/>
      <c r="SKI55" s="275"/>
      <c r="SKJ55" s="275"/>
      <c r="SKK55" s="275"/>
      <c r="SKL55" s="275"/>
      <c r="SKM55" s="48"/>
      <c r="SKN55" s="48"/>
      <c r="SKO55" s="48"/>
      <c r="SKP55" s="48"/>
      <c r="SKQ55" s="274"/>
      <c r="SKR55" s="274"/>
      <c r="SKS55" s="275"/>
      <c r="SKT55" s="275"/>
      <c r="SKU55" s="275"/>
      <c r="SKV55" s="275"/>
      <c r="SKW55" s="275"/>
      <c r="SKX55" s="275"/>
      <c r="SKY55" s="275"/>
      <c r="SKZ55" s="48"/>
      <c r="SLA55" s="48"/>
      <c r="SLB55" s="48"/>
      <c r="SLC55" s="48"/>
      <c r="SLD55" s="274"/>
      <c r="SLE55" s="274"/>
      <c r="SLF55" s="275"/>
      <c r="SLG55" s="275"/>
      <c r="SLH55" s="275"/>
      <c r="SLI55" s="275"/>
      <c r="SLJ55" s="275"/>
      <c r="SLK55" s="275"/>
      <c r="SLL55" s="275"/>
      <c r="SLM55" s="48"/>
      <c r="SLN55" s="48"/>
      <c r="SLO55" s="48"/>
      <c r="SLP55" s="48"/>
      <c r="SLQ55" s="274"/>
      <c r="SLR55" s="274"/>
      <c r="SLS55" s="275"/>
      <c r="SLT55" s="275"/>
      <c r="SLU55" s="275"/>
      <c r="SLV55" s="275"/>
      <c r="SLW55" s="275"/>
      <c r="SLX55" s="275"/>
      <c r="SLY55" s="275"/>
      <c r="SLZ55" s="48"/>
      <c r="SMA55" s="48"/>
      <c r="SMB55" s="48"/>
      <c r="SMC55" s="48"/>
      <c r="SMD55" s="274"/>
      <c r="SME55" s="274"/>
      <c r="SMF55" s="275"/>
      <c r="SMG55" s="275"/>
      <c r="SMH55" s="275"/>
      <c r="SMI55" s="275"/>
      <c r="SMJ55" s="275"/>
      <c r="SMK55" s="275"/>
      <c r="SML55" s="275"/>
      <c r="SMM55" s="48"/>
      <c r="SMN55" s="48"/>
      <c r="SMO55" s="48"/>
      <c r="SMP55" s="48"/>
      <c r="SMQ55" s="274"/>
      <c r="SMR55" s="274"/>
      <c r="SMS55" s="275"/>
      <c r="SMT55" s="275"/>
      <c r="SMU55" s="275"/>
      <c r="SMV55" s="275"/>
      <c r="SMW55" s="275"/>
      <c r="SMX55" s="275"/>
      <c r="SMY55" s="275"/>
      <c r="SMZ55" s="48"/>
      <c r="SNA55" s="48"/>
      <c r="SNB55" s="48"/>
      <c r="SNC55" s="48"/>
      <c r="SND55" s="274"/>
      <c r="SNE55" s="274"/>
      <c r="SNF55" s="275"/>
      <c r="SNG55" s="275"/>
      <c r="SNH55" s="275"/>
      <c r="SNI55" s="275"/>
      <c r="SNJ55" s="275"/>
      <c r="SNK55" s="275"/>
      <c r="SNL55" s="275"/>
      <c r="SNM55" s="48"/>
      <c r="SNN55" s="48"/>
      <c r="SNO55" s="48"/>
      <c r="SNP55" s="48"/>
      <c r="SNQ55" s="274"/>
      <c r="SNR55" s="274"/>
      <c r="SNS55" s="275"/>
      <c r="SNT55" s="275"/>
      <c r="SNU55" s="275"/>
      <c r="SNV55" s="275"/>
      <c r="SNW55" s="275"/>
      <c r="SNX55" s="275"/>
      <c r="SNY55" s="275"/>
      <c r="SNZ55" s="48"/>
      <c r="SOA55" s="48"/>
      <c r="SOB55" s="48"/>
      <c r="SOC55" s="48"/>
      <c r="SOD55" s="274"/>
      <c r="SOE55" s="274"/>
      <c r="SOF55" s="275"/>
      <c r="SOG55" s="275"/>
      <c r="SOH55" s="275"/>
      <c r="SOI55" s="275"/>
      <c r="SOJ55" s="275"/>
      <c r="SOK55" s="275"/>
      <c r="SOL55" s="275"/>
      <c r="SOM55" s="48"/>
      <c r="SON55" s="48"/>
      <c r="SOO55" s="48"/>
      <c r="SOP55" s="48"/>
      <c r="SOQ55" s="274"/>
      <c r="SOR55" s="274"/>
      <c r="SOS55" s="275"/>
      <c r="SOT55" s="275"/>
      <c r="SOU55" s="275"/>
      <c r="SOV55" s="275"/>
      <c r="SOW55" s="275"/>
      <c r="SOX55" s="275"/>
      <c r="SOY55" s="275"/>
      <c r="SOZ55" s="48"/>
      <c r="SPA55" s="48"/>
      <c r="SPB55" s="48"/>
      <c r="SPC55" s="48"/>
      <c r="SPD55" s="274"/>
      <c r="SPE55" s="274"/>
      <c r="SPF55" s="275"/>
      <c r="SPG55" s="275"/>
      <c r="SPH55" s="275"/>
      <c r="SPI55" s="275"/>
      <c r="SPJ55" s="275"/>
      <c r="SPK55" s="275"/>
      <c r="SPL55" s="275"/>
      <c r="SPM55" s="48"/>
      <c r="SPN55" s="48"/>
      <c r="SPO55" s="48"/>
      <c r="SPP55" s="48"/>
      <c r="SPQ55" s="274"/>
      <c r="SPR55" s="274"/>
      <c r="SPS55" s="275"/>
      <c r="SPT55" s="275"/>
      <c r="SPU55" s="275"/>
      <c r="SPV55" s="275"/>
      <c r="SPW55" s="275"/>
      <c r="SPX55" s="275"/>
      <c r="SPY55" s="275"/>
      <c r="SPZ55" s="48"/>
      <c r="SQA55" s="48"/>
      <c r="SQB55" s="48"/>
      <c r="SQC55" s="48"/>
      <c r="SQD55" s="274"/>
      <c r="SQE55" s="274"/>
      <c r="SQF55" s="275"/>
      <c r="SQG55" s="275"/>
      <c r="SQH55" s="275"/>
      <c r="SQI55" s="275"/>
      <c r="SQJ55" s="275"/>
      <c r="SQK55" s="275"/>
      <c r="SQL55" s="275"/>
      <c r="SQM55" s="48"/>
      <c r="SQN55" s="48"/>
      <c r="SQO55" s="48"/>
      <c r="SQP55" s="48"/>
      <c r="SQQ55" s="274"/>
      <c r="SQR55" s="274"/>
      <c r="SQS55" s="275"/>
      <c r="SQT55" s="275"/>
      <c r="SQU55" s="275"/>
      <c r="SQV55" s="275"/>
      <c r="SQW55" s="275"/>
      <c r="SQX55" s="275"/>
      <c r="SQY55" s="275"/>
      <c r="SQZ55" s="48"/>
      <c r="SRA55" s="48"/>
      <c r="SRB55" s="48"/>
      <c r="SRC55" s="48"/>
      <c r="SRD55" s="274"/>
      <c r="SRE55" s="274"/>
      <c r="SRF55" s="275"/>
      <c r="SRG55" s="275"/>
      <c r="SRH55" s="275"/>
      <c r="SRI55" s="275"/>
      <c r="SRJ55" s="275"/>
      <c r="SRK55" s="275"/>
      <c r="SRL55" s="275"/>
      <c r="SRM55" s="48"/>
      <c r="SRN55" s="48"/>
      <c r="SRO55" s="48"/>
      <c r="SRP55" s="48"/>
      <c r="SRQ55" s="274"/>
      <c r="SRR55" s="274"/>
      <c r="SRS55" s="275"/>
      <c r="SRT55" s="275"/>
      <c r="SRU55" s="275"/>
      <c r="SRV55" s="275"/>
      <c r="SRW55" s="275"/>
      <c r="SRX55" s="275"/>
      <c r="SRY55" s="275"/>
      <c r="SRZ55" s="48"/>
      <c r="SSA55" s="48"/>
      <c r="SSB55" s="48"/>
      <c r="SSC55" s="48"/>
      <c r="SSD55" s="274"/>
      <c r="SSE55" s="274"/>
      <c r="SSF55" s="275"/>
      <c r="SSG55" s="275"/>
      <c r="SSH55" s="275"/>
      <c r="SSI55" s="275"/>
      <c r="SSJ55" s="275"/>
      <c r="SSK55" s="275"/>
      <c r="SSL55" s="275"/>
      <c r="SSM55" s="48"/>
      <c r="SSN55" s="48"/>
      <c r="SSO55" s="48"/>
      <c r="SSP55" s="48"/>
      <c r="SSQ55" s="274"/>
      <c r="SSR55" s="274"/>
      <c r="SSS55" s="275"/>
      <c r="SST55" s="275"/>
      <c r="SSU55" s="275"/>
      <c r="SSV55" s="275"/>
      <c r="SSW55" s="275"/>
      <c r="SSX55" s="275"/>
      <c r="SSY55" s="275"/>
      <c r="SSZ55" s="48"/>
      <c r="STA55" s="48"/>
      <c r="STB55" s="48"/>
      <c r="STC55" s="48"/>
      <c r="STD55" s="274"/>
      <c r="STE55" s="274"/>
      <c r="STF55" s="275"/>
      <c r="STG55" s="275"/>
      <c r="STH55" s="275"/>
      <c r="STI55" s="275"/>
      <c r="STJ55" s="275"/>
      <c r="STK55" s="275"/>
      <c r="STL55" s="275"/>
      <c r="STM55" s="48"/>
      <c r="STN55" s="48"/>
      <c r="STO55" s="48"/>
      <c r="STP55" s="48"/>
      <c r="STQ55" s="274"/>
      <c r="STR55" s="274"/>
      <c r="STS55" s="275"/>
      <c r="STT55" s="275"/>
      <c r="STU55" s="275"/>
      <c r="STV55" s="275"/>
      <c r="STW55" s="275"/>
      <c r="STX55" s="275"/>
      <c r="STY55" s="275"/>
      <c r="STZ55" s="48"/>
      <c r="SUA55" s="48"/>
      <c r="SUB55" s="48"/>
      <c r="SUC55" s="48"/>
      <c r="SUD55" s="274"/>
      <c r="SUE55" s="274"/>
      <c r="SUF55" s="275"/>
      <c r="SUG55" s="275"/>
      <c r="SUH55" s="275"/>
      <c r="SUI55" s="275"/>
      <c r="SUJ55" s="275"/>
      <c r="SUK55" s="275"/>
      <c r="SUL55" s="275"/>
      <c r="SUM55" s="48"/>
      <c r="SUN55" s="48"/>
      <c r="SUO55" s="48"/>
      <c r="SUP55" s="48"/>
      <c r="SUQ55" s="274"/>
      <c r="SUR55" s="274"/>
      <c r="SUS55" s="275"/>
      <c r="SUT55" s="275"/>
      <c r="SUU55" s="275"/>
      <c r="SUV55" s="275"/>
      <c r="SUW55" s="275"/>
      <c r="SUX55" s="275"/>
      <c r="SUY55" s="275"/>
      <c r="SUZ55" s="48"/>
      <c r="SVA55" s="48"/>
      <c r="SVB55" s="48"/>
      <c r="SVC55" s="48"/>
      <c r="SVD55" s="274"/>
      <c r="SVE55" s="274"/>
      <c r="SVF55" s="275"/>
      <c r="SVG55" s="275"/>
      <c r="SVH55" s="275"/>
      <c r="SVI55" s="275"/>
      <c r="SVJ55" s="275"/>
      <c r="SVK55" s="275"/>
      <c r="SVL55" s="275"/>
      <c r="SVM55" s="48"/>
      <c r="SVN55" s="48"/>
      <c r="SVO55" s="48"/>
      <c r="SVP55" s="48"/>
      <c r="SVQ55" s="274"/>
      <c r="SVR55" s="274"/>
      <c r="SVS55" s="275"/>
      <c r="SVT55" s="275"/>
      <c r="SVU55" s="275"/>
      <c r="SVV55" s="275"/>
      <c r="SVW55" s="275"/>
      <c r="SVX55" s="275"/>
      <c r="SVY55" s="275"/>
      <c r="SVZ55" s="48"/>
      <c r="SWA55" s="48"/>
      <c r="SWB55" s="48"/>
      <c r="SWC55" s="48"/>
      <c r="SWD55" s="274"/>
      <c r="SWE55" s="274"/>
      <c r="SWF55" s="275"/>
      <c r="SWG55" s="275"/>
      <c r="SWH55" s="275"/>
      <c r="SWI55" s="275"/>
      <c r="SWJ55" s="275"/>
      <c r="SWK55" s="275"/>
      <c r="SWL55" s="275"/>
      <c r="SWM55" s="48"/>
      <c r="SWN55" s="48"/>
      <c r="SWO55" s="48"/>
      <c r="SWP55" s="48"/>
      <c r="SWQ55" s="274"/>
      <c r="SWR55" s="274"/>
      <c r="SWS55" s="275"/>
      <c r="SWT55" s="275"/>
      <c r="SWU55" s="275"/>
      <c r="SWV55" s="275"/>
      <c r="SWW55" s="275"/>
      <c r="SWX55" s="275"/>
      <c r="SWY55" s="275"/>
      <c r="SWZ55" s="48"/>
      <c r="SXA55" s="48"/>
      <c r="SXB55" s="48"/>
      <c r="SXC55" s="48"/>
      <c r="SXD55" s="274"/>
      <c r="SXE55" s="274"/>
      <c r="SXF55" s="275"/>
      <c r="SXG55" s="275"/>
      <c r="SXH55" s="275"/>
      <c r="SXI55" s="275"/>
      <c r="SXJ55" s="275"/>
      <c r="SXK55" s="275"/>
      <c r="SXL55" s="275"/>
      <c r="SXM55" s="48"/>
      <c r="SXN55" s="48"/>
      <c r="SXO55" s="48"/>
      <c r="SXP55" s="48"/>
      <c r="SXQ55" s="274"/>
      <c r="SXR55" s="274"/>
      <c r="SXS55" s="275"/>
      <c r="SXT55" s="275"/>
      <c r="SXU55" s="275"/>
      <c r="SXV55" s="275"/>
      <c r="SXW55" s="275"/>
      <c r="SXX55" s="275"/>
      <c r="SXY55" s="275"/>
      <c r="SXZ55" s="48"/>
      <c r="SYA55" s="48"/>
      <c r="SYB55" s="48"/>
      <c r="SYC55" s="48"/>
      <c r="SYD55" s="274"/>
      <c r="SYE55" s="274"/>
      <c r="SYF55" s="275"/>
      <c r="SYG55" s="275"/>
      <c r="SYH55" s="275"/>
      <c r="SYI55" s="275"/>
      <c r="SYJ55" s="275"/>
      <c r="SYK55" s="275"/>
      <c r="SYL55" s="275"/>
      <c r="SYM55" s="48"/>
      <c r="SYN55" s="48"/>
      <c r="SYO55" s="48"/>
      <c r="SYP55" s="48"/>
      <c r="SYQ55" s="274"/>
      <c r="SYR55" s="274"/>
      <c r="SYS55" s="275"/>
      <c r="SYT55" s="275"/>
      <c r="SYU55" s="275"/>
      <c r="SYV55" s="275"/>
      <c r="SYW55" s="275"/>
      <c r="SYX55" s="275"/>
      <c r="SYY55" s="275"/>
      <c r="SYZ55" s="48"/>
      <c r="SZA55" s="48"/>
      <c r="SZB55" s="48"/>
      <c r="SZC55" s="48"/>
      <c r="SZD55" s="274"/>
      <c r="SZE55" s="274"/>
      <c r="SZF55" s="275"/>
      <c r="SZG55" s="275"/>
      <c r="SZH55" s="275"/>
      <c r="SZI55" s="275"/>
      <c r="SZJ55" s="275"/>
      <c r="SZK55" s="275"/>
      <c r="SZL55" s="275"/>
      <c r="SZM55" s="48"/>
      <c r="SZN55" s="48"/>
      <c r="SZO55" s="48"/>
      <c r="SZP55" s="48"/>
      <c r="SZQ55" s="274"/>
      <c r="SZR55" s="274"/>
      <c r="SZS55" s="275"/>
      <c r="SZT55" s="275"/>
      <c r="SZU55" s="275"/>
      <c r="SZV55" s="275"/>
      <c r="SZW55" s="275"/>
      <c r="SZX55" s="275"/>
      <c r="SZY55" s="275"/>
      <c r="SZZ55" s="48"/>
      <c r="TAA55" s="48"/>
      <c r="TAB55" s="48"/>
      <c r="TAC55" s="48"/>
      <c r="TAD55" s="274"/>
      <c r="TAE55" s="274"/>
      <c r="TAF55" s="275"/>
      <c r="TAG55" s="275"/>
      <c r="TAH55" s="275"/>
      <c r="TAI55" s="275"/>
      <c r="TAJ55" s="275"/>
      <c r="TAK55" s="275"/>
      <c r="TAL55" s="275"/>
      <c r="TAM55" s="48"/>
      <c r="TAN55" s="48"/>
      <c r="TAO55" s="48"/>
      <c r="TAP55" s="48"/>
      <c r="TAQ55" s="274"/>
      <c r="TAR55" s="274"/>
      <c r="TAS55" s="275"/>
      <c r="TAT55" s="275"/>
      <c r="TAU55" s="275"/>
      <c r="TAV55" s="275"/>
      <c r="TAW55" s="275"/>
      <c r="TAX55" s="275"/>
      <c r="TAY55" s="275"/>
      <c r="TAZ55" s="48"/>
      <c r="TBA55" s="48"/>
      <c r="TBB55" s="48"/>
      <c r="TBC55" s="48"/>
      <c r="TBD55" s="274"/>
      <c r="TBE55" s="274"/>
      <c r="TBF55" s="275"/>
      <c r="TBG55" s="275"/>
      <c r="TBH55" s="275"/>
      <c r="TBI55" s="275"/>
      <c r="TBJ55" s="275"/>
      <c r="TBK55" s="275"/>
      <c r="TBL55" s="275"/>
      <c r="TBM55" s="48"/>
      <c r="TBN55" s="48"/>
      <c r="TBO55" s="48"/>
      <c r="TBP55" s="48"/>
      <c r="TBQ55" s="274"/>
      <c r="TBR55" s="274"/>
      <c r="TBS55" s="275"/>
      <c r="TBT55" s="275"/>
      <c r="TBU55" s="275"/>
      <c r="TBV55" s="275"/>
      <c r="TBW55" s="275"/>
      <c r="TBX55" s="275"/>
      <c r="TBY55" s="275"/>
      <c r="TBZ55" s="48"/>
      <c r="TCA55" s="48"/>
      <c r="TCB55" s="48"/>
      <c r="TCC55" s="48"/>
      <c r="TCD55" s="274"/>
      <c r="TCE55" s="274"/>
      <c r="TCF55" s="275"/>
      <c r="TCG55" s="275"/>
      <c r="TCH55" s="275"/>
      <c r="TCI55" s="275"/>
      <c r="TCJ55" s="275"/>
      <c r="TCK55" s="275"/>
      <c r="TCL55" s="275"/>
      <c r="TCM55" s="48"/>
      <c r="TCN55" s="48"/>
      <c r="TCO55" s="48"/>
      <c r="TCP55" s="48"/>
      <c r="TCQ55" s="274"/>
      <c r="TCR55" s="274"/>
      <c r="TCS55" s="275"/>
      <c r="TCT55" s="275"/>
      <c r="TCU55" s="275"/>
      <c r="TCV55" s="275"/>
      <c r="TCW55" s="275"/>
      <c r="TCX55" s="275"/>
      <c r="TCY55" s="275"/>
      <c r="TCZ55" s="48"/>
      <c r="TDA55" s="48"/>
      <c r="TDB55" s="48"/>
      <c r="TDC55" s="48"/>
      <c r="TDD55" s="274"/>
      <c r="TDE55" s="274"/>
      <c r="TDF55" s="275"/>
      <c r="TDG55" s="275"/>
      <c r="TDH55" s="275"/>
      <c r="TDI55" s="275"/>
      <c r="TDJ55" s="275"/>
      <c r="TDK55" s="275"/>
      <c r="TDL55" s="275"/>
      <c r="TDM55" s="48"/>
      <c r="TDN55" s="48"/>
      <c r="TDO55" s="48"/>
      <c r="TDP55" s="48"/>
      <c r="TDQ55" s="274"/>
      <c r="TDR55" s="274"/>
      <c r="TDS55" s="275"/>
      <c r="TDT55" s="275"/>
      <c r="TDU55" s="275"/>
      <c r="TDV55" s="275"/>
      <c r="TDW55" s="275"/>
      <c r="TDX55" s="275"/>
      <c r="TDY55" s="275"/>
      <c r="TDZ55" s="48"/>
      <c r="TEA55" s="48"/>
      <c r="TEB55" s="48"/>
      <c r="TEC55" s="48"/>
      <c r="TED55" s="274"/>
      <c r="TEE55" s="274"/>
      <c r="TEF55" s="275"/>
      <c r="TEG55" s="275"/>
      <c r="TEH55" s="275"/>
      <c r="TEI55" s="275"/>
      <c r="TEJ55" s="275"/>
      <c r="TEK55" s="275"/>
      <c r="TEL55" s="275"/>
      <c r="TEM55" s="48"/>
      <c r="TEN55" s="48"/>
      <c r="TEO55" s="48"/>
      <c r="TEP55" s="48"/>
      <c r="TEQ55" s="274"/>
      <c r="TER55" s="274"/>
      <c r="TES55" s="275"/>
      <c r="TET55" s="275"/>
      <c r="TEU55" s="275"/>
      <c r="TEV55" s="275"/>
      <c r="TEW55" s="275"/>
      <c r="TEX55" s="275"/>
      <c r="TEY55" s="275"/>
      <c r="TEZ55" s="48"/>
      <c r="TFA55" s="48"/>
      <c r="TFB55" s="48"/>
      <c r="TFC55" s="48"/>
      <c r="TFD55" s="274"/>
      <c r="TFE55" s="274"/>
      <c r="TFF55" s="275"/>
      <c r="TFG55" s="275"/>
      <c r="TFH55" s="275"/>
      <c r="TFI55" s="275"/>
      <c r="TFJ55" s="275"/>
      <c r="TFK55" s="275"/>
      <c r="TFL55" s="275"/>
      <c r="TFM55" s="48"/>
      <c r="TFN55" s="48"/>
      <c r="TFO55" s="48"/>
      <c r="TFP55" s="48"/>
      <c r="TFQ55" s="274"/>
      <c r="TFR55" s="274"/>
      <c r="TFS55" s="275"/>
      <c r="TFT55" s="275"/>
      <c r="TFU55" s="275"/>
      <c r="TFV55" s="275"/>
      <c r="TFW55" s="275"/>
      <c r="TFX55" s="275"/>
      <c r="TFY55" s="275"/>
      <c r="TFZ55" s="48"/>
      <c r="TGA55" s="48"/>
      <c r="TGB55" s="48"/>
      <c r="TGC55" s="48"/>
      <c r="TGD55" s="274"/>
      <c r="TGE55" s="274"/>
      <c r="TGF55" s="275"/>
      <c r="TGG55" s="275"/>
      <c r="TGH55" s="275"/>
      <c r="TGI55" s="275"/>
      <c r="TGJ55" s="275"/>
      <c r="TGK55" s="275"/>
      <c r="TGL55" s="275"/>
      <c r="TGM55" s="48"/>
      <c r="TGN55" s="48"/>
      <c r="TGO55" s="48"/>
      <c r="TGP55" s="48"/>
      <c r="TGQ55" s="274"/>
      <c r="TGR55" s="274"/>
      <c r="TGS55" s="275"/>
      <c r="TGT55" s="275"/>
      <c r="TGU55" s="275"/>
      <c r="TGV55" s="275"/>
      <c r="TGW55" s="275"/>
      <c r="TGX55" s="275"/>
      <c r="TGY55" s="275"/>
      <c r="TGZ55" s="48"/>
      <c r="THA55" s="48"/>
      <c r="THB55" s="48"/>
      <c r="THC55" s="48"/>
      <c r="THD55" s="274"/>
      <c r="THE55" s="274"/>
      <c r="THF55" s="275"/>
      <c r="THG55" s="275"/>
      <c r="THH55" s="275"/>
      <c r="THI55" s="275"/>
      <c r="THJ55" s="275"/>
      <c r="THK55" s="275"/>
      <c r="THL55" s="275"/>
      <c r="THM55" s="48"/>
      <c r="THN55" s="48"/>
      <c r="THO55" s="48"/>
      <c r="THP55" s="48"/>
      <c r="THQ55" s="274"/>
      <c r="THR55" s="274"/>
      <c r="THS55" s="275"/>
      <c r="THT55" s="275"/>
      <c r="THU55" s="275"/>
      <c r="THV55" s="275"/>
      <c r="THW55" s="275"/>
      <c r="THX55" s="275"/>
      <c r="THY55" s="275"/>
      <c r="THZ55" s="48"/>
      <c r="TIA55" s="48"/>
      <c r="TIB55" s="48"/>
      <c r="TIC55" s="48"/>
      <c r="TID55" s="274"/>
      <c r="TIE55" s="274"/>
      <c r="TIF55" s="275"/>
      <c r="TIG55" s="275"/>
      <c r="TIH55" s="275"/>
      <c r="TII55" s="275"/>
      <c r="TIJ55" s="275"/>
      <c r="TIK55" s="275"/>
      <c r="TIL55" s="275"/>
      <c r="TIM55" s="48"/>
      <c r="TIN55" s="48"/>
      <c r="TIO55" s="48"/>
      <c r="TIP55" s="48"/>
      <c r="TIQ55" s="274"/>
      <c r="TIR55" s="274"/>
      <c r="TIS55" s="275"/>
      <c r="TIT55" s="275"/>
      <c r="TIU55" s="275"/>
      <c r="TIV55" s="275"/>
      <c r="TIW55" s="275"/>
      <c r="TIX55" s="275"/>
      <c r="TIY55" s="275"/>
      <c r="TIZ55" s="48"/>
      <c r="TJA55" s="48"/>
      <c r="TJB55" s="48"/>
      <c r="TJC55" s="48"/>
      <c r="TJD55" s="274"/>
      <c r="TJE55" s="274"/>
      <c r="TJF55" s="275"/>
      <c r="TJG55" s="275"/>
      <c r="TJH55" s="275"/>
      <c r="TJI55" s="275"/>
      <c r="TJJ55" s="275"/>
      <c r="TJK55" s="275"/>
      <c r="TJL55" s="275"/>
      <c r="TJM55" s="48"/>
      <c r="TJN55" s="48"/>
      <c r="TJO55" s="48"/>
      <c r="TJP55" s="48"/>
      <c r="TJQ55" s="274"/>
      <c r="TJR55" s="274"/>
      <c r="TJS55" s="275"/>
      <c r="TJT55" s="275"/>
      <c r="TJU55" s="275"/>
      <c r="TJV55" s="275"/>
      <c r="TJW55" s="275"/>
      <c r="TJX55" s="275"/>
      <c r="TJY55" s="275"/>
      <c r="TJZ55" s="48"/>
      <c r="TKA55" s="48"/>
      <c r="TKB55" s="48"/>
      <c r="TKC55" s="48"/>
      <c r="TKD55" s="274"/>
      <c r="TKE55" s="274"/>
      <c r="TKF55" s="275"/>
      <c r="TKG55" s="275"/>
      <c r="TKH55" s="275"/>
      <c r="TKI55" s="275"/>
      <c r="TKJ55" s="275"/>
      <c r="TKK55" s="275"/>
      <c r="TKL55" s="275"/>
      <c r="TKM55" s="48"/>
      <c r="TKN55" s="48"/>
      <c r="TKO55" s="48"/>
      <c r="TKP55" s="48"/>
      <c r="TKQ55" s="274"/>
      <c r="TKR55" s="274"/>
      <c r="TKS55" s="275"/>
      <c r="TKT55" s="275"/>
      <c r="TKU55" s="275"/>
      <c r="TKV55" s="275"/>
      <c r="TKW55" s="275"/>
      <c r="TKX55" s="275"/>
      <c r="TKY55" s="275"/>
      <c r="TKZ55" s="48"/>
      <c r="TLA55" s="48"/>
      <c r="TLB55" s="48"/>
      <c r="TLC55" s="48"/>
      <c r="TLD55" s="274"/>
      <c r="TLE55" s="274"/>
      <c r="TLF55" s="275"/>
      <c r="TLG55" s="275"/>
      <c r="TLH55" s="275"/>
      <c r="TLI55" s="275"/>
      <c r="TLJ55" s="275"/>
      <c r="TLK55" s="275"/>
      <c r="TLL55" s="275"/>
      <c r="TLM55" s="48"/>
      <c r="TLN55" s="48"/>
      <c r="TLO55" s="48"/>
      <c r="TLP55" s="48"/>
      <c r="TLQ55" s="274"/>
      <c r="TLR55" s="274"/>
      <c r="TLS55" s="275"/>
      <c r="TLT55" s="275"/>
      <c r="TLU55" s="275"/>
      <c r="TLV55" s="275"/>
      <c r="TLW55" s="275"/>
      <c r="TLX55" s="275"/>
      <c r="TLY55" s="275"/>
      <c r="TLZ55" s="48"/>
      <c r="TMA55" s="48"/>
      <c r="TMB55" s="48"/>
      <c r="TMC55" s="48"/>
      <c r="TMD55" s="274"/>
      <c r="TME55" s="274"/>
      <c r="TMF55" s="275"/>
      <c r="TMG55" s="275"/>
      <c r="TMH55" s="275"/>
      <c r="TMI55" s="275"/>
      <c r="TMJ55" s="275"/>
      <c r="TMK55" s="275"/>
      <c r="TML55" s="275"/>
      <c r="TMM55" s="48"/>
      <c r="TMN55" s="48"/>
      <c r="TMO55" s="48"/>
      <c r="TMP55" s="48"/>
      <c r="TMQ55" s="274"/>
      <c r="TMR55" s="274"/>
      <c r="TMS55" s="275"/>
      <c r="TMT55" s="275"/>
      <c r="TMU55" s="275"/>
      <c r="TMV55" s="275"/>
      <c r="TMW55" s="275"/>
      <c r="TMX55" s="275"/>
      <c r="TMY55" s="275"/>
      <c r="TMZ55" s="48"/>
      <c r="TNA55" s="48"/>
      <c r="TNB55" s="48"/>
      <c r="TNC55" s="48"/>
      <c r="TND55" s="274"/>
      <c r="TNE55" s="274"/>
      <c r="TNF55" s="275"/>
      <c r="TNG55" s="275"/>
      <c r="TNH55" s="275"/>
      <c r="TNI55" s="275"/>
      <c r="TNJ55" s="275"/>
      <c r="TNK55" s="275"/>
      <c r="TNL55" s="275"/>
      <c r="TNM55" s="48"/>
      <c r="TNN55" s="48"/>
      <c r="TNO55" s="48"/>
      <c r="TNP55" s="48"/>
      <c r="TNQ55" s="274"/>
      <c r="TNR55" s="274"/>
      <c r="TNS55" s="275"/>
      <c r="TNT55" s="275"/>
      <c r="TNU55" s="275"/>
      <c r="TNV55" s="275"/>
      <c r="TNW55" s="275"/>
      <c r="TNX55" s="275"/>
      <c r="TNY55" s="275"/>
      <c r="TNZ55" s="48"/>
      <c r="TOA55" s="48"/>
      <c r="TOB55" s="48"/>
      <c r="TOC55" s="48"/>
      <c r="TOD55" s="274"/>
      <c r="TOE55" s="274"/>
      <c r="TOF55" s="275"/>
      <c r="TOG55" s="275"/>
      <c r="TOH55" s="275"/>
      <c r="TOI55" s="275"/>
      <c r="TOJ55" s="275"/>
      <c r="TOK55" s="275"/>
      <c r="TOL55" s="275"/>
      <c r="TOM55" s="48"/>
      <c r="TON55" s="48"/>
      <c r="TOO55" s="48"/>
      <c r="TOP55" s="48"/>
      <c r="TOQ55" s="274"/>
      <c r="TOR55" s="274"/>
      <c r="TOS55" s="275"/>
      <c r="TOT55" s="275"/>
      <c r="TOU55" s="275"/>
      <c r="TOV55" s="275"/>
      <c r="TOW55" s="275"/>
      <c r="TOX55" s="275"/>
      <c r="TOY55" s="275"/>
      <c r="TOZ55" s="48"/>
      <c r="TPA55" s="48"/>
      <c r="TPB55" s="48"/>
      <c r="TPC55" s="48"/>
      <c r="TPD55" s="274"/>
      <c r="TPE55" s="274"/>
      <c r="TPF55" s="275"/>
      <c r="TPG55" s="275"/>
      <c r="TPH55" s="275"/>
      <c r="TPI55" s="275"/>
      <c r="TPJ55" s="275"/>
      <c r="TPK55" s="275"/>
      <c r="TPL55" s="275"/>
      <c r="TPM55" s="48"/>
      <c r="TPN55" s="48"/>
      <c r="TPO55" s="48"/>
      <c r="TPP55" s="48"/>
      <c r="TPQ55" s="274"/>
      <c r="TPR55" s="274"/>
      <c r="TPS55" s="275"/>
      <c r="TPT55" s="275"/>
      <c r="TPU55" s="275"/>
      <c r="TPV55" s="275"/>
      <c r="TPW55" s="275"/>
      <c r="TPX55" s="275"/>
      <c r="TPY55" s="275"/>
      <c r="TPZ55" s="48"/>
      <c r="TQA55" s="48"/>
      <c r="TQB55" s="48"/>
      <c r="TQC55" s="48"/>
      <c r="TQD55" s="274"/>
      <c r="TQE55" s="274"/>
      <c r="TQF55" s="275"/>
      <c r="TQG55" s="275"/>
      <c r="TQH55" s="275"/>
      <c r="TQI55" s="275"/>
      <c r="TQJ55" s="275"/>
      <c r="TQK55" s="275"/>
      <c r="TQL55" s="275"/>
      <c r="TQM55" s="48"/>
      <c r="TQN55" s="48"/>
      <c r="TQO55" s="48"/>
      <c r="TQP55" s="48"/>
      <c r="TQQ55" s="274"/>
      <c r="TQR55" s="274"/>
      <c r="TQS55" s="275"/>
      <c r="TQT55" s="275"/>
      <c r="TQU55" s="275"/>
      <c r="TQV55" s="275"/>
      <c r="TQW55" s="275"/>
      <c r="TQX55" s="275"/>
      <c r="TQY55" s="275"/>
      <c r="TQZ55" s="48"/>
      <c r="TRA55" s="48"/>
      <c r="TRB55" s="48"/>
      <c r="TRC55" s="48"/>
      <c r="TRD55" s="274"/>
      <c r="TRE55" s="274"/>
      <c r="TRF55" s="275"/>
      <c r="TRG55" s="275"/>
      <c r="TRH55" s="275"/>
      <c r="TRI55" s="275"/>
      <c r="TRJ55" s="275"/>
      <c r="TRK55" s="275"/>
      <c r="TRL55" s="275"/>
      <c r="TRM55" s="48"/>
      <c r="TRN55" s="48"/>
      <c r="TRO55" s="48"/>
      <c r="TRP55" s="48"/>
      <c r="TRQ55" s="274"/>
      <c r="TRR55" s="274"/>
      <c r="TRS55" s="275"/>
      <c r="TRT55" s="275"/>
      <c r="TRU55" s="275"/>
      <c r="TRV55" s="275"/>
      <c r="TRW55" s="275"/>
      <c r="TRX55" s="275"/>
      <c r="TRY55" s="275"/>
      <c r="TRZ55" s="48"/>
      <c r="TSA55" s="48"/>
      <c r="TSB55" s="48"/>
      <c r="TSC55" s="48"/>
      <c r="TSD55" s="274"/>
      <c r="TSE55" s="274"/>
      <c r="TSF55" s="275"/>
      <c r="TSG55" s="275"/>
      <c r="TSH55" s="275"/>
      <c r="TSI55" s="275"/>
      <c r="TSJ55" s="275"/>
      <c r="TSK55" s="275"/>
      <c r="TSL55" s="275"/>
      <c r="TSM55" s="48"/>
      <c r="TSN55" s="48"/>
      <c r="TSO55" s="48"/>
      <c r="TSP55" s="48"/>
      <c r="TSQ55" s="274"/>
      <c r="TSR55" s="274"/>
      <c r="TSS55" s="275"/>
      <c r="TST55" s="275"/>
      <c r="TSU55" s="275"/>
      <c r="TSV55" s="275"/>
      <c r="TSW55" s="275"/>
      <c r="TSX55" s="275"/>
      <c r="TSY55" s="275"/>
      <c r="TSZ55" s="48"/>
      <c r="TTA55" s="48"/>
      <c r="TTB55" s="48"/>
      <c r="TTC55" s="48"/>
      <c r="TTD55" s="274"/>
      <c r="TTE55" s="274"/>
      <c r="TTF55" s="275"/>
      <c r="TTG55" s="275"/>
      <c r="TTH55" s="275"/>
      <c r="TTI55" s="275"/>
      <c r="TTJ55" s="275"/>
      <c r="TTK55" s="275"/>
      <c r="TTL55" s="275"/>
      <c r="TTM55" s="48"/>
      <c r="TTN55" s="48"/>
      <c r="TTO55" s="48"/>
      <c r="TTP55" s="48"/>
      <c r="TTQ55" s="274"/>
      <c r="TTR55" s="274"/>
      <c r="TTS55" s="275"/>
      <c r="TTT55" s="275"/>
      <c r="TTU55" s="275"/>
      <c r="TTV55" s="275"/>
      <c r="TTW55" s="275"/>
      <c r="TTX55" s="275"/>
      <c r="TTY55" s="275"/>
      <c r="TTZ55" s="48"/>
      <c r="TUA55" s="48"/>
      <c r="TUB55" s="48"/>
      <c r="TUC55" s="48"/>
      <c r="TUD55" s="274"/>
      <c r="TUE55" s="274"/>
      <c r="TUF55" s="275"/>
      <c r="TUG55" s="275"/>
      <c r="TUH55" s="275"/>
      <c r="TUI55" s="275"/>
      <c r="TUJ55" s="275"/>
      <c r="TUK55" s="275"/>
      <c r="TUL55" s="275"/>
      <c r="TUM55" s="48"/>
      <c r="TUN55" s="48"/>
      <c r="TUO55" s="48"/>
      <c r="TUP55" s="48"/>
      <c r="TUQ55" s="274"/>
      <c r="TUR55" s="274"/>
      <c r="TUS55" s="275"/>
      <c r="TUT55" s="275"/>
      <c r="TUU55" s="275"/>
      <c r="TUV55" s="275"/>
      <c r="TUW55" s="275"/>
      <c r="TUX55" s="275"/>
      <c r="TUY55" s="275"/>
      <c r="TUZ55" s="48"/>
      <c r="TVA55" s="48"/>
      <c r="TVB55" s="48"/>
      <c r="TVC55" s="48"/>
      <c r="TVD55" s="274"/>
      <c r="TVE55" s="274"/>
      <c r="TVF55" s="275"/>
      <c r="TVG55" s="275"/>
      <c r="TVH55" s="275"/>
      <c r="TVI55" s="275"/>
      <c r="TVJ55" s="275"/>
      <c r="TVK55" s="275"/>
      <c r="TVL55" s="275"/>
      <c r="TVM55" s="48"/>
      <c r="TVN55" s="48"/>
      <c r="TVO55" s="48"/>
      <c r="TVP55" s="48"/>
      <c r="TVQ55" s="274"/>
      <c r="TVR55" s="274"/>
      <c r="TVS55" s="275"/>
      <c r="TVT55" s="275"/>
      <c r="TVU55" s="275"/>
      <c r="TVV55" s="275"/>
      <c r="TVW55" s="275"/>
      <c r="TVX55" s="275"/>
      <c r="TVY55" s="275"/>
      <c r="TVZ55" s="48"/>
      <c r="TWA55" s="48"/>
      <c r="TWB55" s="48"/>
      <c r="TWC55" s="48"/>
      <c r="TWD55" s="274"/>
      <c r="TWE55" s="274"/>
      <c r="TWF55" s="275"/>
      <c r="TWG55" s="275"/>
      <c r="TWH55" s="275"/>
      <c r="TWI55" s="275"/>
      <c r="TWJ55" s="275"/>
      <c r="TWK55" s="275"/>
      <c r="TWL55" s="275"/>
      <c r="TWM55" s="48"/>
      <c r="TWN55" s="48"/>
      <c r="TWO55" s="48"/>
      <c r="TWP55" s="48"/>
      <c r="TWQ55" s="274"/>
      <c r="TWR55" s="274"/>
      <c r="TWS55" s="275"/>
      <c r="TWT55" s="275"/>
      <c r="TWU55" s="275"/>
      <c r="TWV55" s="275"/>
      <c r="TWW55" s="275"/>
      <c r="TWX55" s="275"/>
      <c r="TWY55" s="275"/>
      <c r="TWZ55" s="48"/>
      <c r="TXA55" s="48"/>
      <c r="TXB55" s="48"/>
      <c r="TXC55" s="48"/>
      <c r="TXD55" s="274"/>
      <c r="TXE55" s="274"/>
      <c r="TXF55" s="275"/>
      <c r="TXG55" s="275"/>
      <c r="TXH55" s="275"/>
      <c r="TXI55" s="275"/>
      <c r="TXJ55" s="275"/>
      <c r="TXK55" s="275"/>
      <c r="TXL55" s="275"/>
      <c r="TXM55" s="48"/>
      <c r="TXN55" s="48"/>
      <c r="TXO55" s="48"/>
      <c r="TXP55" s="48"/>
      <c r="TXQ55" s="274"/>
      <c r="TXR55" s="274"/>
      <c r="TXS55" s="275"/>
      <c r="TXT55" s="275"/>
      <c r="TXU55" s="275"/>
      <c r="TXV55" s="275"/>
      <c r="TXW55" s="275"/>
      <c r="TXX55" s="275"/>
      <c r="TXY55" s="275"/>
      <c r="TXZ55" s="48"/>
      <c r="TYA55" s="48"/>
      <c r="TYB55" s="48"/>
      <c r="TYC55" s="48"/>
      <c r="TYD55" s="274"/>
      <c r="TYE55" s="274"/>
      <c r="TYF55" s="275"/>
      <c r="TYG55" s="275"/>
      <c r="TYH55" s="275"/>
      <c r="TYI55" s="275"/>
      <c r="TYJ55" s="275"/>
      <c r="TYK55" s="275"/>
      <c r="TYL55" s="275"/>
      <c r="TYM55" s="48"/>
      <c r="TYN55" s="48"/>
      <c r="TYO55" s="48"/>
      <c r="TYP55" s="48"/>
      <c r="TYQ55" s="274"/>
      <c r="TYR55" s="274"/>
      <c r="TYS55" s="275"/>
      <c r="TYT55" s="275"/>
      <c r="TYU55" s="275"/>
      <c r="TYV55" s="275"/>
      <c r="TYW55" s="275"/>
      <c r="TYX55" s="275"/>
      <c r="TYY55" s="275"/>
      <c r="TYZ55" s="48"/>
      <c r="TZA55" s="48"/>
      <c r="TZB55" s="48"/>
      <c r="TZC55" s="48"/>
      <c r="TZD55" s="274"/>
      <c r="TZE55" s="274"/>
      <c r="TZF55" s="275"/>
      <c r="TZG55" s="275"/>
      <c r="TZH55" s="275"/>
      <c r="TZI55" s="275"/>
      <c r="TZJ55" s="275"/>
      <c r="TZK55" s="275"/>
      <c r="TZL55" s="275"/>
      <c r="TZM55" s="48"/>
      <c r="TZN55" s="48"/>
      <c r="TZO55" s="48"/>
      <c r="TZP55" s="48"/>
      <c r="TZQ55" s="274"/>
      <c r="TZR55" s="274"/>
      <c r="TZS55" s="275"/>
      <c r="TZT55" s="275"/>
      <c r="TZU55" s="275"/>
      <c r="TZV55" s="275"/>
      <c r="TZW55" s="275"/>
      <c r="TZX55" s="275"/>
      <c r="TZY55" s="275"/>
      <c r="TZZ55" s="48"/>
      <c r="UAA55" s="48"/>
      <c r="UAB55" s="48"/>
      <c r="UAC55" s="48"/>
      <c r="UAD55" s="274"/>
      <c r="UAE55" s="274"/>
      <c r="UAF55" s="275"/>
      <c r="UAG55" s="275"/>
      <c r="UAH55" s="275"/>
      <c r="UAI55" s="275"/>
      <c r="UAJ55" s="275"/>
      <c r="UAK55" s="275"/>
      <c r="UAL55" s="275"/>
      <c r="UAM55" s="48"/>
      <c r="UAN55" s="48"/>
      <c r="UAO55" s="48"/>
      <c r="UAP55" s="48"/>
      <c r="UAQ55" s="274"/>
      <c r="UAR55" s="274"/>
      <c r="UAS55" s="275"/>
      <c r="UAT55" s="275"/>
      <c r="UAU55" s="275"/>
      <c r="UAV55" s="275"/>
      <c r="UAW55" s="275"/>
      <c r="UAX55" s="275"/>
      <c r="UAY55" s="275"/>
      <c r="UAZ55" s="48"/>
      <c r="UBA55" s="48"/>
      <c r="UBB55" s="48"/>
      <c r="UBC55" s="48"/>
      <c r="UBD55" s="274"/>
      <c r="UBE55" s="274"/>
      <c r="UBF55" s="275"/>
      <c r="UBG55" s="275"/>
      <c r="UBH55" s="275"/>
      <c r="UBI55" s="275"/>
      <c r="UBJ55" s="275"/>
      <c r="UBK55" s="275"/>
      <c r="UBL55" s="275"/>
      <c r="UBM55" s="48"/>
      <c r="UBN55" s="48"/>
      <c r="UBO55" s="48"/>
      <c r="UBP55" s="48"/>
      <c r="UBQ55" s="274"/>
      <c r="UBR55" s="274"/>
      <c r="UBS55" s="275"/>
      <c r="UBT55" s="275"/>
      <c r="UBU55" s="275"/>
      <c r="UBV55" s="275"/>
      <c r="UBW55" s="275"/>
      <c r="UBX55" s="275"/>
      <c r="UBY55" s="275"/>
      <c r="UBZ55" s="48"/>
      <c r="UCA55" s="48"/>
      <c r="UCB55" s="48"/>
      <c r="UCC55" s="48"/>
      <c r="UCD55" s="274"/>
      <c r="UCE55" s="274"/>
      <c r="UCF55" s="275"/>
      <c r="UCG55" s="275"/>
      <c r="UCH55" s="275"/>
      <c r="UCI55" s="275"/>
      <c r="UCJ55" s="275"/>
      <c r="UCK55" s="275"/>
      <c r="UCL55" s="275"/>
      <c r="UCM55" s="48"/>
      <c r="UCN55" s="48"/>
      <c r="UCO55" s="48"/>
      <c r="UCP55" s="48"/>
      <c r="UCQ55" s="274"/>
      <c r="UCR55" s="274"/>
      <c r="UCS55" s="275"/>
      <c r="UCT55" s="275"/>
      <c r="UCU55" s="275"/>
      <c r="UCV55" s="275"/>
      <c r="UCW55" s="275"/>
      <c r="UCX55" s="275"/>
      <c r="UCY55" s="275"/>
      <c r="UCZ55" s="48"/>
      <c r="UDA55" s="48"/>
      <c r="UDB55" s="48"/>
      <c r="UDC55" s="48"/>
      <c r="UDD55" s="274"/>
      <c r="UDE55" s="274"/>
      <c r="UDF55" s="275"/>
      <c r="UDG55" s="275"/>
      <c r="UDH55" s="275"/>
      <c r="UDI55" s="275"/>
      <c r="UDJ55" s="275"/>
      <c r="UDK55" s="275"/>
      <c r="UDL55" s="275"/>
      <c r="UDM55" s="48"/>
      <c r="UDN55" s="48"/>
      <c r="UDO55" s="48"/>
      <c r="UDP55" s="48"/>
      <c r="UDQ55" s="274"/>
      <c r="UDR55" s="274"/>
      <c r="UDS55" s="275"/>
      <c r="UDT55" s="275"/>
      <c r="UDU55" s="275"/>
      <c r="UDV55" s="275"/>
      <c r="UDW55" s="275"/>
      <c r="UDX55" s="275"/>
      <c r="UDY55" s="275"/>
      <c r="UDZ55" s="48"/>
      <c r="UEA55" s="48"/>
      <c r="UEB55" s="48"/>
      <c r="UEC55" s="48"/>
      <c r="UED55" s="274"/>
      <c r="UEE55" s="274"/>
      <c r="UEF55" s="275"/>
      <c r="UEG55" s="275"/>
      <c r="UEH55" s="275"/>
      <c r="UEI55" s="275"/>
      <c r="UEJ55" s="275"/>
      <c r="UEK55" s="275"/>
      <c r="UEL55" s="275"/>
      <c r="UEM55" s="48"/>
      <c r="UEN55" s="48"/>
      <c r="UEO55" s="48"/>
      <c r="UEP55" s="48"/>
      <c r="UEQ55" s="274"/>
      <c r="UER55" s="274"/>
      <c r="UES55" s="275"/>
      <c r="UET55" s="275"/>
      <c r="UEU55" s="275"/>
      <c r="UEV55" s="275"/>
      <c r="UEW55" s="275"/>
      <c r="UEX55" s="275"/>
      <c r="UEY55" s="275"/>
      <c r="UEZ55" s="48"/>
      <c r="UFA55" s="48"/>
      <c r="UFB55" s="48"/>
      <c r="UFC55" s="48"/>
      <c r="UFD55" s="274"/>
      <c r="UFE55" s="274"/>
      <c r="UFF55" s="275"/>
      <c r="UFG55" s="275"/>
      <c r="UFH55" s="275"/>
      <c r="UFI55" s="275"/>
      <c r="UFJ55" s="275"/>
      <c r="UFK55" s="275"/>
      <c r="UFL55" s="275"/>
      <c r="UFM55" s="48"/>
      <c r="UFN55" s="48"/>
      <c r="UFO55" s="48"/>
      <c r="UFP55" s="48"/>
      <c r="UFQ55" s="274"/>
      <c r="UFR55" s="274"/>
      <c r="UFS55" s="275"/>
      <c r="UFT55" s="275"/>
      <c r="UFU55" s="275"/>
      <c r="UFV55" s="275"/>
      <c r="UFW55" s="275"/>
      <c r="UFX55" s="275"/>
      <c r="UFY55" s="275"/>
      <c r="UFZ55" s="48"/>
      <c r="UGA55" s="48"/>
      <c r="UGB55" s="48"/>
      <c r="UGC55" s="48"/>
      <c r="UGD55" s="274"/>
      <c r="UGE55" s="274"/>
      <c r="UGF55" s="275"/>
      <c r="UGG55" s="275"/>
      <c r="UGH55" s="275"/>
      <c r="UGI55" s="275"/>
      <c r="UGJ55" s="275"/>
      <c r="UGK55" s="275"/>
      <c r="UGL55" s="275"/>
      <c r="UGM55" s="48"/>
      <c r="UGN55" s="48"/>
      <c r="UGO55" s="48"/>
      <c r="UGP55" s="48"/>
      <c r="UGQ55" s="274"/>
      <c r="UGR55" s="274"/>
      <c r="UGS55" s="275"/>
      <c r="UGT55" s="275"/>
      <c r="UGU55" s="275"/>
      <c r="UGV55" s="275"/>
      <c r="UGW55" s="275"/>
      <c r="UGX55" s="275"/>
      <c r="UGY55" s="275"/>
      <c r="UGZ55" s="48"/>
      <c r="UHA55" s="48"/>
      <c r="UHB55" s="48"/>
      <c r="UHC55" s="48"/>
      <c r="UHD55" s="274"/>
      <c r="UHE55" s="274"/>
      <c r="UHF55" s="275"/>
      <c r="UHG55" s="275"/>
      <c r="UHH55" s="275"/>
      <c r="UHI55" s="275"/>
      <c r="UHJ55" s="275"/>
      <c r="UHK55" s="275"/>
      <c r="UHL55" s="275"/>
      <c r="UHM55" s="48"/>
      <c r="UHN55" s="48"/>
      <c r="UHO55" s="48"/>
      <c r="UHP55" s="48"/>
      <c r="UHQ55" s="274"/>
      <c r="UHR55" s="274"/>
      <c r="UHS55" s="275"/>
      <c r="UHT55" s="275"/>
      <c r="UHU55" s="275"/>
      <c r="UHV55" s="275"/>
      <c r="UHW55" s="275"/>
      <c r="UHX55" s="275"/>
      <c r="UHY55" s="275"/>
      <c r="UHZ55" s="48"/>
      <c r="UIA55" s="48"/>
      <c r="UIB55" s="48"/>
      <c r="UIC55" s="48"/>
      <c r="UID55" s="274"/>
      <c r="UIE55" s="274"/>
      <c r="UIF55" s="275"/>
      <c r="UIG55" s="275"/>
      <c r="UIH55" s="275"/>
      <c r="UII55" s="275"/>
      <c r="UIJ55" s="275"/>
      <c r="UIK55" s="275"/>
      <c r="UIL55" s="275"/>
      <c r="UIM55" s="48"/>
      <c r="UIN55" s="48"/>
      <c r="UIO55" s="48"/>
      <c r="UIP55" s="48"/>
      <c r="UIQ55" s="274"/>
      <c r="UIR55" s="274"/>
      <c r="UIS55" s="275"/>
      <c r="UIT55" s="275"/>
      <c r="UIU55" s="275"/>
      <c r="UIV55" s="275"/>
      <c r="UIW55" s="275"/>
      <c r="UIX55" s="275"/>
      <c r="UIY55" s="275"/>
      <c r="UIZ55" s="48"/>
      <c r="UJA55" s="48"/>
      <c r="UJB55" s="48"/>
      <c r="UJC55" s="48"/>
      <c r="UJD55" s="274"/>
      <c r="UJE55" s="274"/>
      <c r="UJF55" s="275"/>
      <c r="UJG55" s="275"/>
      <c r="UJH55" s="275"/>
      <c r="UJI55" s="275"/>
      <c r="UJJ55" s="275"/>
      <c r="UJK55" s="275"/>
      <c r="UJL55" s="275"/>
      <c r="UJM55" s="48"/>
      <c r="UJN55" s="48"/>
      <c r="UJO55" s="48"/>
      <c r="UJP55" s="48"/>
      <c r="UJQ55" s="274"/>
      <c r="UJR55" s="274"/>
      <c r="UJS55" s="275"/>
      <c r="UJT55" s="275"/>
      <c r="UJU55" s="275"/>
      <c r="UJV55" s="275"/>
      <c r="UJW55" s="275"/>
      <c r="UJX55" s="275"/>
      <c r="UJY55" s="275"/>
      <c r="UJZ55" s="48"/>
      <c r="UKA55" s="48"/>
      <c r="UKB55" s="48"/>
      <c r="UKC55" s="48"/>
      <c r="UKD55" s="274"/>
      <c r="UKE55" s="274"/>
      <c r="UKF55" s="275"/>
      <c r="UKG55" s="275"/>
      <c r="UKH55" s="275"/>
      <c r="UKI55" s="275"/>
      <c r="UKJ55" s="275"/>
      <c r="UKK55" s="275"/>
      <c r="UKL55" s="275"/>
      <c r="UKM55" s="48"/>
      <c r="UKN55" s="48"/>
      <c r="UKO55" s="48"/>
      <c r="UKP55" s="48"/>
      <c r="UKQ55" s="274"/>
      <c r="UKR55" s="274"/>
      <c r="UKS55" s="275"/>
      <c r="UKT55" s="275"/>
      <c r="UKU55" s="275"/>
      <c r="UKV55" s="275"/>
      <c r="UKW55" s="275"/>
      <c r="UKX55" s="275"/>
      <c r="UKY55" s="275"/>
      <c r="UKZ55" s="48"/>
      <c r="ULA55" s="48"/>
      <c r="ULB55" s="48"/>
      <c r="ULC55" s="48"/>
      <c r="ULD55" s="274"/>
      <c r="ULE55" s="274"/>
      <c r="ULF55" s="275"/>
      <c r="ULG55" s="275"/>
      <c r="ULH55" s="275"/>
      <c r="ULI55" s="275"/>
      <c r="ULJ55" s="275"/>
      <c r="ULK55" s="275"/>
      <c r="ULL55" s="275"/>
      <c r="ULM55" s="48"/>
      <c r="ULN55" s="48"/>
      <c r="ULO55" s="48"/>
      <c r="ULP55" s="48"/>
      <c r="ULQ55" s="274"/>
      <c r="ULR55" s="274"/>
      <c r="ULS55" s="275"/>
      <c r="ULT55" s="275"/>
      <c r="ULU55" s="275"/>
      <c r="ULV55" s="275"/>
      <c r="ULW55" s="275"/>
      <c r="ULX55" s="275"/>
      <c r="ULY55" s="275"/>
      <c r="ULZ55" s="48"/>
      <c r="UMA55" s="48"/>
      <c r="UMB55" s="48"/>
      <c r="UMC55" s="48"/>
      <c r="UMD55" s="274"/>
      <c r="UME55" s="274"/>
      <c r="UMF55" s="275"/>
      <c r="UMG55" s="275"/>
      <c r="UMH55" s="275"/>
      <c r="UMI55" s="275"/>
      <c r="UMJ55" s="275"/>
      <c r="UMK55" s="275"/>
      <c r="UML55" s="275"/>
      <c r="UMM55" s="48"/>
      <c r="UMN55" s="48"/>
      <c r="UMO55" s="48"/>
      <c r="UMP55" s="48"/>
      <c r="UMQ55" s="274"/>
      <c r="UMR55" s="274"/>
      <c r="UMS55" s="275"/>
      <c r="UMT55" s="275"/>
      <c r="UMU55" s="275"/>
      <c r="UMV55" s="275"/>
      <c r="UMW55" s="275"/>
      <c r="UMX55" s="275"/>
      <c r="UMY55" s="275"/>
      <c r="UMZ55" s="48"/>
      <c r="UNA55" s="48"/>
      <c r="UNB55" s="48"/>
      <c r="UNC55" s="48"/>
      <c r="UND55" s="274"/>
      <c r="UNE55" s="274"/>
      <c r="UNF55" s="275"/>
      <c r="UNG55" s="275"/>
      <c r="UNH55" s="275"/>
      <c r="UNI55" s="275"/>
      <c r="UNJ55" s="275"/>
      <c r="UNK55" s="275"/>
      <c r="UNL55" s="275"/>
      <c r="UNM55" s="48"/>
      <c r="UNN55" s="48"/>
      <c r="UNO55" s="48"/>
      <c r="UNP55" s="48"/>
      <c r="UNQ55" s="274"/>
      <c r="UNR55" s="274"/>
      <c r="UNS55" s="275"/>
      <c r="UNT55" s="275"/>
      <c r="UNU55" s="275"/>
      <c r="UNV55" s="275"/>
      <c r="UNW55" s="275"/>
      <c r="UNX55" s="275"/>
      <c r="UNY55" s="275"/>
      <c r="UNZ55" s="48"/>
      <c r="UOA55" s="48"/>
      <c r="UOB55" s="48"/>
      <c r="UOC55" s="48"/>
      <c r="UOD55" s="274"/>
      <c r="UOE55" s="274"/>
      <c r="UOF55" s="275"/>
      <c r="UOG55" s="275"/>
      <c r="UOH55" s="275"/>
      <c r="UOI55" s="275"/>
      <c r="UOJ55" s="275"/>
      <c r="UOK55" s="275"/>
      <c r="UOL55" s="275"/>
      <c r="UOM55" s="48"/>
      <c r="UON55" s="48"/>
      <c r="UOO55" s="48"/>
      <c r="UOP55" s="48"/>
      <c r="UOQ55" s="274"/>
      <c r="UOR55" s="274"/>
      <c r="UOS55" s="275"/>
      <c r="UOT55" s="275"/>
      <c r="UOU55" s="275"/>
      <c r="UOV55" s="275"/>
      <c r="UOW55" s="275"/>
      <c r="UOX55" s="275"/>
      <c r="UOY55" s="275"/>
      <c r="UOZ55" s="48"/>
      <c r="UPA55" s="48"/>
      <c r="UPB55" s="48"/>
      <c r="UPC55" s="48"/>
      <c r="UPD55" s="274"/>
      <c r="UPE55" s="274"/>
      <c r="UPF55" s="275"/>
      <c r="UPG55" s="275"/>
      <c r="UPH55" s="275"/>
      <c r="UPI55" s="275"/>
      <c r="UPJ55" s="275"/>
      <c r="UPK55" s="275"/>
      <c r="UPL55" s="275"/>
      <c r="UPM55" s="48"/>
      <c r="UPN55" s="48"/>
      <c r="UPO55" s="48"/>
      <c r="UPP55" s="48"/>
      <c r="UPQ55" s="274"/>
      <c r="UPR55" s="274"/>
      <c r="UPS55" s="275"/>
      <c r="UPT55" s="275"/>
      <c r="UPU55" s="275"/>
      <c r="UPV55" s="275"/>
      <c r="UPW55" s="275"/>
      <c r="UPX55" s="275"/>
      <c r="UPY55" s="275"/>
      <c r="UPZ55" s="48"/>
      <c r="UQA55" s="48"/>
      <c r="UQB55" s="48"/>
      <c r="UQC55" s="48"/>
      <c r="UQD55" s="274"/>
      <c r="UQE55" s="274"/>
      <c r="UQF55" s="275"/>
      <c r="UQG55" s="275"/>
      <c r="UQH55" s="275"/>
      <c r="UQI55" s="275"/>
      <c r="UQJ55" s="275"/>
      <c r="UQK55" s="275"/>
      <c r="UQL55" s="275"/>
      <c r="UQM55" s="48"/>
      <c r="UQN55" s="48"/>
      <c r="UQO55" s="48"/>
      <c r="UQP55" s="48"/>
      <c r="UQQ55" s="274"/>
      <c r="UQR55" s="274"/>
      <c r="UQS55" s="275"/>
      <c r="UQT55" s="275"/>
      <c r="UQU55" s="275"/>
      <c r="UQV55" s="275"/>
      <c r="UQW55" s="275"/>
      <c r="UQX55" s="275"/>
      <c r="UQY55" s="275"/>
      <c r="UQZ55" s="48"/>
      <c r="URA55" s="48"/>
      <c r="URB55" s="48"/>
      <c r="URC55" s="48"/>
      <c r="URD55" s="274"/>
      <c r="URE55" s="274"/>
      <c r="URF55" s="275"/>
      <c r="URG55" s="275"/>
      <c r="URH55" s="275"/>
      <c r="URI55" s="275"/>
      <c r="URJ55" s="275"/>
      <c r="URK55" s="275"/>
      <c r="URL55" s="275"/>
      <c r="URM55" s="48"/>
      <c r="URN55" s="48"/>
      <c r="URO55" s="48"/>
      <c r="URP55" s="48"/>
      <c r="URQ55" s="274"/>
      <c r="URR55" s="274"/>
      <c r="URS55" s="275"/>
      <c r="URT55" s="275"/>
      <c r="URU55" s="275"/>
      <c r="URV55" s="275"/>
      <c r="URW55" s="275"/>
      <c r="URX55" s="275"/>
      <c r="URY55" s="275"/>
      <c r="URZ55" s="48"/>
      <c r="USA55" s="48"/>
      <c r="USB55" s="48"/>
      <c r="USC55" s="48"/>
      <c r="USD55" s="274"/>
      <c r="USE55" s="274"/>
      <c r="USF55" s="275"/>
      <c r="USG55" s="275"/>
      <c r="USH55" s="275"/>
      <c r="USI55" s="275"/>
      <c r="USJ55" s="275"/>
      <c r="USK55" s="275"/>
      <c r="USL55" s="275"/>
      <c r="USM55" s="48"/>
      <c r="USN55" s="48"/>
      <c r="USO55" s="48"/>
      <c r="USP55" s="48"/>
      <c r="USQ55" s="274"/>
      <c r="USR55" s="274"/>
      <c r="USS55" s="275"/>
      <c r="UST55" s="275"/>
      <c r="USU55" s="275"/>
      <c r="USV55" s="275"/>
      <c r="USW55" s="275"/>
      <c r="USX55" s="275"/>
      <c r="USY55" s="275"/>
      <c r="USZ55" s="48"/>
      <c r="UTA55" s="48"/>
      <c r="UTB55" s="48"/>
      <c r="UTC55" s="48"/>
      <c r="UTD55" s="274"/>
      <c r="UTE55" s="274"/>
      <c r="UTF55" s="275"/>
      <c r="UTG55" s="275"/>
      <c r="UTH55" s="275"/>
      <c r="UTI55" s="275"/>
      <c r="UTJ55" s="275"/>
      <c r="UTK55" s="275"/>
      <c r="UTL55" s="275"/>
      <c r="UTM55" s="48"/>
      <c r="UTN55" s="48"/>
      <c r="UTO55" s="48"/>
      <c r="UTP55" s="48"/>
      <c r="UTQ55" s="274"/>
      <c r="UTR55" s="274"/>
      <c r="UTS55" s="275"/>
      <c r="UTT55" s="275"/>
      <c r="UTU55" s="275"/>
      <c r="UTV55" s="275"/>
      <c r="UTW55" s="275"/>
      <c r="UTX55" s="275"/>
      <c r="UTY55" s="275"/>
      <c r="UTZ55" s="48"/>
      <c r="UUA55" s="48"/>
      <c r="UUB55" s="48"/>
      <c r="UUC55" s="48"/>
      <c r="UUD55" s="274"/>
      <c r="UUE55" s="274"/>
      <c r="UUF55" s="275"/>
      <c r="UUG55" s="275"/>
      <c r="UUH55" s="275"/>
      <c r="UUI55" s="275"/>
      <c r="UUJ55" s="275"/>
      <c r="UUK55" s="275"/>
      <c r="UUL55" s="275"/>
      <c r="UUM55" s="48"/>
      <c r="UUN55" s="48"/>
      <c r="UUO55" s="48"/>
      <c r="UUP55" s="48"/>
      <c r="UUQ55" s="274"/>
      <c r="UUR55" s="274"/>
      <c r="UUS55" s="275"/>
      <c r="UUT55" s="275"/>
      <c r="UUU55" s="275"/>
      <c r="UUV55" s="275"/>
      <c r="UUW55" s="275"/>
      <c r="UUX55" s="275"/>
      <c r="UUY55" s="275"/>
      <c r="UUZ55" s="48"/>
      <c r="UVA55" s="48"/>
      <c r="UVB55" s="48"/>
      <c r="UVC55" s="48"/>
      <c r="UVD55" s="274"/>
      <c r="UVE55" s="274"/>
      <c r="UVF55" s="275"/>
      <c r="UVG55" s="275"/>
      <c r="UVH55" s="275"/>
      <c r="UVI55" s="275"/>
      <c r="UVJ55" s="275"/>
      <c r="UVK55" s="275"/>
      <c r="UVL55" s="275"/>
      <c r="UVM55" s="48"/>
      <c r="UVN55" s="48"/>
      <c r="UVO55" s="48"/>
      <c r="UVP55" s="48"/>
      <c r="UVQ55" s="274"/>
      <c r="UVR55" s="274"/>
      <c r="UVS55" s="275"/>
      <c r="UVT55" s="275"/>
      <c r="UVU55" s="275"/>
      <c r="UVV55" s="275"/>
      <c r="UVW55" s="275"/>
      <c r="UVX55" s="275"/>
      <c r="UVY55" s="275"/>
      <c r="UVZ55" s="48"/>
      <c r="UWA55" s="48"/>
      <c r="UWB55" s="48"/>
      <c r="UWC55" s="48"/>
      <c r="UWD55" s="274"/>
      <c r="UWE55" s="274"/>
      <c r="UWF55" s="275"/>
      <c r="UWG55" s="275"/>
      <c r="UWH55" s="275"/>
      <c r="UWI55" s="275"/>
      <c r="UWJ55" s="275"/>
      <c r="UWK55" s="275"/>
      <c r="UWL55" s="275"/>
      <c r="UWM55" s="48"/>
      <c r="UWN55" s="48"/>
      <c r="UWO55" s="48"/>
      <c r="UWP55" s="48"/>
      <c r="UWQ55" s="274"/>
      <c r="UWR55" s="274"/>
      <c r="UWS55" s="275"/>
      <c r="UWT55" s="275"/>
      <c r="UWU55" s="275"/>
      <c r="UWV55" s="275"/>
      <c r="UWW55" s="275"/>
      <c r="UWX55" s="275"/>
      <c r="UWY55" s="275"/>
      <c r="UWZ55" s="48"/>
      <c r="UXA55" s="48"/>
      <c r="UXB55" s="48"/>
      <c r="UXC55" s="48"/>
      <c r="UXD55" s="274"/>
      <c r="UXE55" s="274"/>
      <c r="UXF55" s="275"/>
      <c r="UXG55" s="275"/>
      <c r="UXH55" s="275"/>
      <c r="UXI55" s="275"/>
      <c r="UXJ55" s="275"/>
      <c r="UXK55" s="275"/>
      <c r="UXL55" s="275"/>
      <c r="UXM55" s="48"/>
      <c r="UXN55" s="48"/>
      <c r="UXO55" s="48"/>
      <c r="UXP55" s="48"/>
      <c r="UXQ55" s="274"/>
      <c r="UXR55" s="274"/>
      <c r="UXS55" s="275"/>
      <c r="UXT55" s="275"/>
      <c r="UXU55" s="275"/>
      <c r="UXV55" s="275"/>
      <c r="UXW55" s="275"/>
      <c r="UXX55" s="275"/>
      <c r="UXY55" s="275"/>
      <c r="UXZ55" s="48"/>
      <c r="UYA55" s="48"/>
      <c r="UYB55" s="48"/>
      <c r="UYC55" s="48"/>
      <c r="UYD55" s="274"/>
      <c r="UYE55" s="274"/>
      <c r="UYF55" s="275"/>
      <c r="UYG55" s="275"/>
      <c r="UYH55" s="275"/>
      <c r="UYI55" s="275"/>
      <c r="UYJ55" s="275"/>
      <c r="UYK55" s="275"/>
      <c r="UYL55" s="275"/>
      <c r="UYM55" s="48"/>
      <c r="UYN55" s="48"/>
      <c r="UYO55" s="48"/>
      <c r="UYP55" s="48"/>
      <c r="UYQ55" s="274"/>
      <c r="UYR55" s="274"/>
      <c r="UYS55" s="275"/>
      <c r="UYT55" s="275"/>
      <c r="UYU55" s="275"/>
      <c r="UYV55" s="275"/>
      <c r="UYW55" s="275"/>
      <c r="UYX55" s="275"/>
      <c r="UYY55" s="275"/>
      <c r="UYZ55" s="48"/>
      <c r="UZA55" s="48"/>
      <c r="UZB55" s="48"/>
      <c r="UZC55" s="48"/>
      <c r="UZD55" s="274"/>
      <c r="UZE55" s="274"/>
      <c r="UZF55" s="275"/>
      <c r="UZG55" s="275"/>
      <c r="UZH55" s="275"/>
      <c r="UZI55" s="275"/>
      <c r="UZJ55" s="275"/>
      <c r="UZK55" s="275"/>
      <c r="UZL55" s="275"/>
      <c r="UZM55" s="48"/>
      <c r="UZN55" s="48"/>
      <c r="UZO55" s="48"/>
      <c r="UZP55" s="48"/>
      <c r="UZQ55" s="274"/>
      <c r="UZR55" s="274"/>
      <c r="UZS55" s="275"/>
      <c r="UZT55" s="275"/>
      <c r="UZU55" s="275"/>
      <c r="UZV55" s="275"/>
      <c r="UZW55" s="275"/>
      <c r="UZX55" s="275"/>
      <c r="UZY55" s="275"/>
      <c r="UZZ55" s="48"/>
      <c r="VAA55" s="48"/>
      <c r="VAB55" s="48"/>
      <c r="VAC55" s="48"/>
      <c r="VAD55" s="274"/>
      <c r="VAE55" s="274"/>
      <c r="VAF55" s="275"/>
      <c r="VAG55" s="275"/>
      <c r="VAH55" s="275"/>
      <c r="VAI55" s="275"/>
      <c r="VAJ55" s="275"/>
      <c r="VAK55" s="275"/>
      <c r="VAL55" s="275"/>
      <c r="VAM55" s="48"/>
      <c r="VAN55" s="48"/>
      <c r="VAO55" s="48"/>
      <c r="VAP55" s="48"/>
      <c r="VAQ55" s="274"/>
      <c r="VAR55" s="274"/>
      <c r="VAS55" s="275"/>
      <c r="VAT55" s="275"/>
      <c r="VAU55" s="275"/>
      <c r="VAV55" s="275"/>
      <c r="VAW55" s="275"/>
      <c r="VAX55" s="275"/>
      <c r="VAY55" s="275"/>
      <c r="VAZ55" s="48"/>
      <c r="VBA55" s="48"/>
      <c r="VBB55" s="48"/>
      <c r="VBC55" s="48"/>
      <c r="VBD55" s="274"/>
      <c r="VBE55" s="274"/>
      <c r="VBF55" s="275"/>
      <c r="VBG55" s="275"/>
      <c r="VBH55" s="275"/>
      <c r="VBI55" s="275"/>
      <c r="VBJ55" s="275"/>
      <c r="VBK55" s="275"/>
      <c r="VBL55" s="275"/>
      <c r="VBM55" s="48"/>
      <c r="VBN55" s="48"/>
      <c r="VBO55" s="48"/>
      <c r="VBP55" s="48"/>
      <c r="VBQ55" s="274"/>
      <c r="VBR55" s="274"/>
      <c r="VBS55" s="275"/>
      <c r="VBT55" s="275"/>
      <c r="VBU55" s="275"/>
      <c r="VBV55" s="275"/>
      <c r="VBW55" s="275"/>
      <c r="VBX55" s="275"/>
      <c r="VBY55" s="275"/>
      <c r="VBZ55" s="48"/>
      <c r="VCA55" s="48"/>
      <c r="VCB55" s="48"/>
      <c r="VCC55" s="48"/>
      <c r="VCD55" s="274"/>
      <c r="VCE55" s="274"/>
      <c r="VCF55" s="275"/>
      <c r="VCG55" s="275"/>
      <c r="VCH55" s="275"/>
      <c r="VCI55" s="275"/>
      <c r="VCJ55" s="275"/>
      <c r="VCK55" s="275"/>
      <c r="VCL55" s="275"/>
      <c r="VCM55" s="48"/>
      <c r="VCN55" s="48"/>
      <c r="VCO55" s="48"/>
      <c r="VCP55" s="48"/>
      <c r="VCQ55" s="274"/>
      <c r="VCR55" s="274"/>
      <c r="VCS55" s="275"/>
      <c r="VCT55" s="275"/>
      <c r="VCU55" s="275"/>
      <c r="VCV55" s="275"/>
      <c r="VCW55" s="275"/>
      <c r="VCX55" s="275"/>
      <c r="VCY55" s="275"/>
      <c r="VCZ55" s="48"/>
      <c r="VDA55" s="48"/>
      <c r="VDB55" s="48"/>
      <c r="VDC55" s="48"/>
      <c r="VDD55" s="274"/>
      <c r="VDE55" s="274"/>
      <c r="VDF55" s="275"/>
      <c r="VDG55" s="275"/>
      <c r="VDH55" s="275"/>
      <c r="VDI55" s="275"/>
      <c r="VDJ55" s="275"/>
      <c r="VDK55" s="275"/>
      <c r="VDL55" s="275"/>
      <c r="VDM55" s="48"/>
      <c r="VDN55" s="48"/>
      <c r="VDO55" s="48"/>
      <c r="VDP55" s="48"/>
      <c r="VDQ55" s="274"/>
      <c r="VDR55" s="274"/>
      <c r="VDS55" s="275"/>
      <c r="VDT55" s="275"/>
      <c r="VDU55" s="275"/>
      <c r="VDV55" s="275"/>
      <c r="VDW55" s="275"/>
      <c r="VDX55" s="275"/>
      <c r="VDY55" s="275"/>
      <c r="VDZ55" s="48"/>
      <c r="VEA55" s="48"/>
      <c r="VEB55" s="48"/>
      <c r="VEC55" s="48"/>
      <c r="VED55" s="274"/>
      <c r="VEE55" s="274"/>
      <c r="VEF55" s="275"/>
      <c r="VEG55" s="275"/>
      <c r="VEH55" s="275"/>
      <c r="VEI55" s="275"/>
      <c r="VEJ55" s="275"/>
      <c r="VEK55" s="275"/>
      <c r="VEL55" s="275"/>
      <c r="VEM55" s="48"/>
      <c r="VEN55" s="48"/>
      <c r="VEO55" s="48"/>
      <c r="VEP55" s="48"/>
      <c r="VEQ55" s="274"/>
      <c r="VER55" s="274"/>
      <c r="VES55" s="275"/>
      <c r="VET55" s="275"/>
      <c r="VEU55" s="275"/>
      <c r="VEV55" s="275"/>
      <c r="VEW55" s="275"/>
      <c r="VEX55" s="275"/>
      <c r="VEY55" s="275"/>
      <c r="VEZ55" s="48"/>
      <c r="VFA55" s="48"/>
      <c r="VFB55" s="48"/>
      <c r="VFC55" s="48"/>
      <c r="VFD55" s="274"/>
      <c r="VFE55" s="274"/>
      <c r="VFF55" s="275"/>
      <c r="VFG55" s="275"/>
      <c r="VFH55" s="275"/>
      <c r="VFI55" s="275"/>
      <c r="VFJ55" s="275"/>
      <c r="VFK55" s="275"/>
      <c r="VFL55" s="275"/>
      <c r="VFM55" s="48"/>
      <c r="VFN55" s="48"/>
      <c r="VFO55" s="48"/>
      <c r="VFP55" s="48"/>
      <c r="VFQ55" s="274"/>
      <c r="VFR55" s="274"/>
      <c r="VFS55" s="275"/>
      <c r="VFT55" s="275"/>
      <c r="VFU55" s="275"/>
      <c r="VFV55" s="275"/>
      <c r="VFW55" s="275"/>
      <c r="VFX55" s="275"/>
      <c r="VFY55" s="275"/>
      <c r="VFZ55" s="48"/>
      <c r="VGA55" s="48"/>
      <c r="VGB55" s="48"/>
      <c r="VGC55" s="48"/>
      <c r="VGD55" s="274"/>
      <c r="VGE55" s="274"/>
      <c r="VGF55" s="275"/>
      <c r="VGG55" s="275"/>
      <c r="VGH55" s="275"/>
      <c r="VGI55" s="275"/>
      <c r="VGJ55" s="275"/>
      <c r="VGK55" s="275"/>
      <c r="VGL55" s="275"/>
      <c r="VGM55" s="48"/>
      <c r="VGN55" s="48"/>
      <c r="VGO55" s="48"/>
      <c r="VGP55" s="48"/>
      <c r="VGQ55" s="274"/>
      <c r="VGR55" s="274"/>
      <c r="VGS55" s="275"/>
      <c r="VGT55" s="275"/>
      <c r="VGU55" s="275"/>
      <c r="VGV55" s="275"/>
      <c r="VGW55" s="275"/>
      <c r="VGX55" s="275"/>
      <c r="VGY55" s="275"/>
      <c r="VGZ55" s="48"/>
      <c r="VHA55" s="48"/>
      <c r="VHB55" s="48"/>
      <c r="VHC55" s="48"/>
      <c r="VHD55" s="274"/>
      <c r="VHE55" s="274"/>
      <c r="VHF55" s="275"/>
      <c r="VHG55" s="275"/>
      <c r="VHH55" s="275"/>
      <c r="VHI55" s="275"/>
      <c r="VHJ55" s="275"/>
      <c r="VHK55" s="275"/>
      <c r="VHL55" s="275"/>
      <c r="VHM55" s="48"/>
      <c r="VHN55" s="48"/>
      <c r="VHO55" s="48"/>
      <c r="VHP55" s="48"/>
      <c r="VHQ55" s="274"/>
      <c r="VHR55" s="274"/>
      <c r="VHS55" s="275"/>
      <c r="VHT55" s="275"/>
      <c r="VHU55" s="275"/>
      <c r="VHV55" s="275"/>
      <c r="VHW55" s="275"/>
      <c r="VHX55" s="275"/>
      <c r="VHY55" s="275"/>
      <c r="VHZ55" s="48"/>
      <c r="VIA55" s="48"/>
      <c r="VIB55" s="48"/>
      <c r="VIC55" s="48"/>
      <c r="VID55" s="274"/>
      <c r="VIE55" s="274"/>
      <c r="VIF55" s="275"/>
      <c r="VIG55" s="275"/>
      <c r="VIH55" s="275"/>
      <c r="VII55" s="275"/>
      <c r="VIJ55" s="275"/>
      <c r="VIK55" s="275"/>
      <c r="VIL55" s="275"/>
      <c r="VIM55" s="48"/>
      <c r="VIN55" s="48"/>
      <c r="VIO55" s="48"/>
      <c r="VIP55" s="48"/>
      <c r="VIQ55" s="274"/>
      <c r="VIR55" s="274"/>
      <c r="VIS55" s="275"/>
      <c r="VIT55" s="275"/>
      <c r="VIU55" s="275"/>
      <c r="VIV55" s="275"/>
      <c r="VIW55" s="275"/>
      <c r="VIX55" s="275"/>
      <c r="VIY55" s="275"/>
      <c r="VIZ55" s="48"/>
      <c r="VJA55" s="48"/>
      <c r="VJB55" s="48"/>
      <c r="VJC55" s="48"/>
      <c r="VJD55" s="274"/>
      <c r="VJE55" s="274"/>
      <c r="VJF55" s="275"/>
      <c r="VJG55" s="275"/>
      <c r="VJH55" s="275"/>
      <c r="VJI55" s="275"/>
      <c r="VJJ55" s="275"/>
      <c r="VJK55" s="275"/>
      <c r="VJL55" s="275"/>
      <c r="VJM55" s="48"/>
      <c r="VJN55" s="48"/>
      <c r="VJO55" s="48"/>
      <c r="VJP55" s="48"/>
      <c r="VJQ55" s="274"/>
      <c r="VJR55" s="274"/>
      <c r="VJS55" s="275"/>
      <c r="VJT55" s="275"/>
      <c r="VJU55" s="275"/>
      <c r="VJV55" s="275"/>
      <c r="VJW55" s="275"/>
      <c r="VJX55" s="275"/>
      <c r="VJY55" s="275"/>
      <c r="VJZ55" s="48"/>
      <c r="VKA55" s="48"/>
      <c r="VKB55" s="48"/>
      <c r="VKC55" s="48"/>
      <c r="VKD55" s="274"/>
      <c r="VKE55" s="274"/>
      <c r="VKF55" s="275"/>
      <c r="VKG55" s="275"/>
      <c r="VKH55" s="275"/>
      <c r="VKI55" s="275"/>
      <c r="VKJ55" s="275"/>
      <c r="VKK55" s="275"/>
      <c r="VKL55" s="275"/>
      <c r="VKM55" s="48"/>
      <c r="VKN55" s="48"/>
      <c r="VKO55" s="48"/>
      <c r="VKP55" s="48"/>
      <c r="VKQ55" s="274"/>
      <c r="VKR55" s="274"/>
      <c r="VKS55" s="275"/>
      <c r="VKT55" s="275"/>
      <c r="VKU55" s="275"/>
      <c r="VKV55" s="275"/>
      <c r="VKW55" s="275"/>
      <c r="VKX55" s="275"/>
      <c r="VKY55" s="275"/>
      <c r="VKZ55" s="48"/>
      <c r="VLA55" s="48"/>
      <c r="VLB55" s="48"/>
      <c r="VLC55" s="48"/>
      <c r="VLD55" s="274"/>
      <c r="VLE55" s="274"/>
      <c r="VLF55" s="275"/>
      <c r="VLG55" s="275"/>
      <c r="VLH55" s="275"/>
      <c r="VLI55" s="275"/>
      <c r="VLJ55" s="275"/>
      <c r="VLK55" s="275"/>
      <c r="VLL55" s="275"/>
      <c r="VLM55" s="48"/>
      <c r="VLN55" s="48"/>
      <c r="VLO55" s="48"/>
      <c r="VLP55" s="48"/>
      <c r="VLQ55" s="274"/>
      <c r="VLR55" s="274"/>
      <c r="VLS55" s="275"/>
      <c r="VLT55" s="275"/>
      <c r="VLU55" s="275"/>
      <c r="VLV55" s="275"/>
      <c r="VLW55" s="275"/>
      <c r="VLX55" s="275"/>
      <c r="VLY55" s="275"/>
      <c r="VLZ55" s="48"/>
      <c r="VMA55" s="48"/>
      <c r="VMB55" s="48"/>
      <c r="VMC55" s="48"/>
      <c r="VMD55" s="274"/>
      <c r="VME55" s="274"/>
      <c r="VMF55" s="275"/>
      <c r="VMG55" s="275"/>
      <c r="VMH55" s="275"/>
      <c r="VMI55" s="275"/>
      <c r="VMJ55" s="275"/>
      <c r="VMK55" s="275"/>
      <c r="VML55" s="275"/>
      <c r="VMM55" s="48"/>
      <c r="VMN55" s="48"/>
      <c r="VMO55" s="48"/>
      <c r="VMP55" s="48"/>
      <c r="VMQ55" s="274"/>
      <c r="VMR55" s="274"/>
      <c r="VMS55" s="275"/>
      <c r="VMT55" s="275"/>
      <c r="VMU55" s="275"/>
      <c r="VMV55" s="275"/>
      <c r="VMW55" s="275"/>
      <c r="VMX55" s="275"/>
      <c r="VMY55" s="275"/>
      <c r="VMZ55" s="48"/>
      <c r="VNA55" s="48"/>
      <c r="VNB55" s="48"/>
      <c r="VNC55" s="48"/>
      <c r="VND55" s="274"/>
      <c r="VNE55" s="274"/>
      <c r="VNF55" s="275"/>
      <c r="VNG55" s="275"/>
      <c r="VNH55" s="275"/>
      <c r="VNI55" s="275"/>
      <c r="VNJ55" s="275"/>
      <c r="VNK55" s="275"/>
      <c r="VNL55" s="275"/>
      <c r="VNM55" s="48"/>
      <c r="VNN55" s="48"/>
      <c r="VNO55" s="48"/>
      <c r="VNP55" s="48"/>
      <c r="VNQ55" s="274"/>
      <c r="VNR55" s="274"/>
      <c r="VNS55" s="275"/>
      <c r="VNT55" s="275"/>
      <c r="VNU55" s="275"/>
      <c r="VNV55" s="275"/>
      <c r="VNW55" s="275"/>
      <c r="VNX55" s="275"/>
      <c r="VNY55" s="275"/>
      <c r="VNZ55" s="48"/>
      <c r="VOA55" s="48"/>
      <c r="VOB55" s="48"/>
      <c r="VOC55" s="48"/>
      <c r="VOD55" s="274"/>
      <c r="VOE55" s="274"/>
      <c r="VOF55" s="275"/>
      <c r="VOG55" s="275"/>
      <c r="VOH55" s="275"/>
      <c r="VOI55" s="275"/>
      <c r="VOJ55" s="275"/>
      <c r="VOK55" s="275"/>
      <c r="VOL55" s="275"/>
      <c r="VOM55" s="48"/>
      <c r="VON55" s="48"/>
      <c r="VOO55" s="48"/>
      <c r="VOP55" s="48"/>
      <c r="VOQ55" s="274"/>
      <c r="VOR55" s="274"/>
      <c r="VOS55" s="275"/>
      <c r="VOT55" s="275"/>
      <c r="VOU55" s="275"/>
      <c r="VOV55" s="275"/>
      <c r="VOW55" s="275"/>
      <c r="VOX55" s="275"/>
      <c r="VOY55" s="275"/>
      <c r="VOZ55" s="48"/>
      <c r="VPA55" s="48"/>
      <c r="VPB55" s="48"/>
      <c r="VPC55" s="48"/>
      <c r="VPD55" s="274"/>
      <c r="VPE55" s="274"/>
      <c r="VPF55" s="275"/>
      <c r="VPG55" s="275"/>
      <c r="VPH55" s="275"/>
      <c r="VPI55" s="275"/>
      <c r="VPJ55" s="275"/>
      <c r="VPK55" s="275"/>
      <c r="VPL55" s="275"/>
      <c r="VPM55" s="48"/>
      <c r="VPN55" s="48"/>
      <c r="VPO55" s="48"/>
      <c r="VPP55" s="48"/>
      <c r="VPQ55" s="274"/>
      <c r="VPR55" s="274"/>
      <c r="VPS55" s="275"/>
      <c r="VPT55" s="275"/>
      <c r="VPU55" s="275"/>
      <c r="VPV55" s="275"/>
      <c r="VPW55" s="275"/>
      <c r="VPX55" s="275"/>
      <c r="VPY55" s="275"/>
      <c r="VPZ55" s="48"/>
      <c r="VQA55" s="48"/>
      <c r="VQB55" s="48"/>
      <c r="VQC55" s="48"/>
      <c r="VQD55" s="274"/>
      <c r="VQE55" s="274"/>
      <c r="VQF55" s="275"/>
      <c r="VQG55" s="275"/>
      <c r="VQH55" s="275"/>
      <c r="VQI55" s="275"/>
      <c r="VQJ55" s="275"/>
      <c r="VQK55" s="275"/>
      <c r="VQL55" s="275"/>
      <c r="VQM55" s="48"/>
      <c r="VQN55" s="48"/>
      <c r="VQO55" s="48"/>
      <c r="VQP55" s="48"/>
      <c r="VQQ55" s="274"/>
      <c r="VQR55" s="274"/>
      <c r="VQS55" s="275"/>
      <c r="VQT55" s="275"/>
      <c r="VQU55" s="275"/>
      <c r="VQV55" s="275"/>
      <c r="VQW55" s="275"/>
      <c r="VQX55" s="275"/>
      <c r="VQY55" s="275"/>
      <c r="VQZ55" s="48"/>
      <c r="VRA55" s="48"/>
      <c r="VRB55" s="48"/>
      <c r="VRC55" s="48"/>
      <c r="VRD55" s="274"/>
      <c r="VRE55" s="274"/>
      <c r="VRF55" s="275"/>
      <c r="VRG55" s="275"/>
      <c r="VRH55" s="275"/>
      <c r="VRI55" s="275"/>
      <c r="VRJ55" s="275"/>
      <c r="VRK55" s="275"/>
      <c r="VRL55" s="275"/>
      <c r="VRM55" s="48"/>
      <c r="VRN55" s="48"/>
      <c r="VRO55" s="48"/>
      <c r="VRP55" s="48"/>
      <c r="VRQ55" s="274"/>
      <c r="VRR55" s="274"/>
      <c r="VRS55" s="275"/>
      <c r="VRT55" s="275"/>
      <c r="VRU55" s="275"/>
      <c r="VRV55" s="275"/>
      <c r="VRW55" s="275"/>
      <c r="VRX55" s="275"/>
      <c r="VRY55" s="275"/>
      <c r="VRZ55" s="48"/>
      <c r="VSA55" s="48"/>
      <c r="VSB55" s="48"/>
      <c r="VSC55" s="48"/>
      <c r="VSD55" s="274"/>
      <c r="VSE55" s="274"/>
      <c r="VSF55" s="275"/>
      <c r="VSG55" s="275"/>
      <c r="VSH55" s="275"/>
      <c r="VSI55" s="275"/>
      <c r="VSJ55" s="275"/>
      <c r="VSK55" s="275"/>
      <c r="VSL55" s="275"/>
      <c r="VSM55" s="48"/>
      <c r="VSN55" s="48"/>
      <c r="VSO55" s="48"/>
      <c r="VSP55" s="48"/>
      <c r="VSQ55" s="274"/>
      <c r="VSR55" s="274"/>
      <c r="VSS55" s="275"/>
      <c r="VST55" s="275"/>
      <c r="VSU55" s="275"/>
      <c r="VSV55" s="275"/>
      <c r="VSW55" s="275"/>
      <c r="VSX55" s="275"/>
      <c r="VSY55" s="275"/>
      <c r="VSZ55" s="48"/>
      <c r="VTA55" s="48"/>
      <c r="VTB55" s="48"/>
      <c r="VTC55" s="48"/>
      <c r="VTD55" s="274"/>
      <c r="VTE55" s="274"/>
      <c r="VTF55" s="275"/>
      <c r="VTG55" s="275"/>
      <c r="VTH55" s="275"/>
      <c r="VTI55" s="275"/>
      <c r="VTJ55" s="275"/>
      <c r="VTK55" s="275"/>
      <c r="VTL55" s="275"/>
      <c r="VTM55" s="48"/>
      <c r="VTN55" s="48"/>
      <c r="VTO55" s="48"/>
      <c r="VTP55" s="48"/>
      <c r="VTQ55" s="274"/>
      <c r="VTR55" s="274"/>
      <c r="VTS55" s="275"/>
      <c r="VTT55" s="275"/>
      <c r="VTU55" s="275"/>
      <c r="VTV55" s="275"/>
      <c r="VTW55" s="275"/>
      <c r="VTX55" s="275"/>
      <c r="VTY55" s="275"/>
      <c r="VTZ55" s="48"/>
      <c r="VUA55" s="48"/>
      <c r="VUB55" s="48"/>
      <c r="VUC55" s="48"/>
      <c r="VUD55" s="274"/>
      <c r="VUE55" s="274"/>
      <c r="VUF55" s="275"/>
      <c r="VUG55" s="275"/>
      <c r="VUH55" s="275"/>
      <c r="VUI55" s="275"/>
      <c r="VUJ55" s="275"/>
      <c r="VUK55" s="275"/>
      <c r="VUL55" s="275"/>
      <c r="VUM55" s="48"/>
      <c r="VUN55" s="48"/>
      <c r="VUO55" s="48"/>
      <c r="VUP55" s="48"/>
      <c r="VUQ55" s="274"/>
      <c r="VUR55" s="274"/>
      <c r="VUS55" s="275"/>
      <c r="VUT55" s="275"/>
      <c r="VUU55" s="275"/>
      <c r="VUV55" s="275"/>
      <c r="VUW55" s="275"/>
      <c r="VUX55" s="275"/>
      <c r="VUY55" s="275"/>
      <c r="VUZ55" s="48"/>
      <c r="VVA55" s="48"/>
      <c r="VVB55" s="48"/>
      <c r="VVC55" s="48"/>
      <c r="VVD55" s="274"/>
      <c r="VVE55" s="274"/>
      <c r="VVF55" s="275"/>
      <c r="VVG55" s="275"/>
      <c r="VVH55" s="275"/>
      <c r="VVI55" s="275"/>
      <c r="VVJ55" s="275"/>
      <c r="VVK55" s="275"/>
      <c r="VVL55" s="275"/>
      <c r="VVM55" s="48"/>
      <c r="VVN55" s="48"/>
      <c r="VVO55" s="48"/>
      <c r="VVP55" s="48"/>
      <c r="VVQ55" s="274"/>
      <c r="VVR55" s="274"/>
      <c r="VVS55" s="275"/>
      <c r="VVT55" s="275"/>
      <c r="VVU55" s="275"/>
      <c r="VVV55" s="275"/>
      <c r="VVW55" s="275"/>
      <c r="VVX55" s="275"/>
      <c r="VVY55" s="275"/>
      <c r="VVZ55" s="48"/>
      <c r="VWA55" s="48"/>
      <c r="VWB55" s="48"/>
      <c r="VWC55" s="48"/>
      <c r="VWD55" s="274"/>
      <c r="VWE55" s="274"/>
      <c r="VWF55" s="275"/>
      <c r="VWG55" s="275"/>
      <c r="VWH55" s="275"/>
      <c r="VWI55" s="275"/>
      <c r="VWJ55" s="275"/>
      <c r="VWK55" s="275"/>
      <c r="VWL55" s="275"/>
      <c r="VWM55" s="48"/>
      <c r="VWN55" s="48"/>
      <c r="VWO55" s="48"/>
      <c r="VWP55" s="48"/>
      <c r="VWQ55" s="274"/>
      <c r="VWR55" s="274"/>
      <c r="VWS55" s="275"/>
      <c r="VWT55" s="275"/>
      <c r="VWU55" s="275"/>
      <c r="VWV55" s="275"/>
      <c r="VWW55" s="275"/>
      <c r="VWX55" s="275"/>
      <c r="VWY55" s="275"/>
      <c r="VWZ55" s="48"/>
      <c r="VXA55" s="48"/>
      <c r="VXB55" s="48"/>
      <c r="VXC55" s="48"/>
      <c r="VXD55" s="274"/>
      <c r="VXE55" s="274"/>
      <c r="VXF55" s="275"/>
      <c r="VXG55" s="275"/>
      <c r="VXH55" s="275"/>
      <c r="VXI55" s="275"/>
      <c r="VXJ55" s="275"/>
      <c r="VXK55" s="275"/>
      <c r="VXL55" s="275"/>
      <c r="VXM55" s="48"/>
      <c r="VXN55" s="48"/>
      <c r="VXO55" s="48"/>
      <c r="VXP55" s="48"/>
      <c r="VXQ55" s="274"/>
      <c r="VXR55" s="274"/>
      <c r="VXS55" s="275"/>
      <c r="VXT55" s="275"/>
      <c r="VXU55" s="275"/>
      <c r="VXV55" s="275"/>
      <c r="VXW55" s="275"/>
      <c r="VXX55" s="275"/>
      <c r="VXY55" s="275"/>
      <c r="VXZ55" s="48"/>
      <c r="VYA55" s="48"/>
      <c r="VYB55" s="48"/>
      <c r="VYC55" s="48"/>
      <c r="VYD55" s="274"/>
      <c r="VYE55" s="274"/>
      <c r="VYF55" s="275"/>
      <c r="VYG55" s="275"/>
      <c r="VYH55" s="275"/>
      <c r="VYI55" s="275"/>
      <c r="VYJ55" s="275"/>
      <c r="VYK55" s="275"/>
      <c r="VYL55" s="275"/>
      <c r="VYM55" s="48"/>
      <c r="VYN55" s="48"/>
      <c r="VYO55" s="48"/>
      <c r="VYP55" s="48"/>
      <c r="VYQ55" s="274"/>
      <c r="VYR55" s="274"/>
      <c r="VYS55" s="275"/>
      <c r="VYT55" s="275"/>
      <c r="VYU55" s="275"/>
      <c r="VYV55" s="275"/>
      <c r="VYW55" s="275"/>
      <c r="VYX55" s="275"/>
      <c r="VYY55" s="275"/>
      <c r="VYZ55" s="48"/>
      <c r="VZA55" s="48"/>
      <c r="VZB55" s="48"/>
      <c r="VZC55" s="48"/>
      <c r="VZD55" s="274"/>
      <c r="VZE55" s="274"/>
      <c r="VZF55" s="275"/>
      <c r="VZG55" s="275"/>
      <c r="VZH55" s="275"/>
      <c r="VZI55" s="275"/>
      <c r="VZJ55" s="275"/>
      <c r="VZK55" s="275"/>
      <c r="VZL55" s="275"/>
      <c r="VZM55" s="48"/>
      <c r="VZN55" s="48"/>
      <c r="VZO55" s="48"/>
      <c r="VZP55" s="48"/>
      <c r="VZQ55" s="274"/>
      <c r="VZR55" s="274"/>
      <c r="VZS55" s="275"/>
      <c r="VZT55" s="275"/>
      <c r="VZU55" s="275"/>
      <c r="VZV55" s="275"/>
      <c r="VZW55" s="275"/>
      <c r="VZX55" s="275"/>
      <c r="VZY55" s="275"/>
      <c r="VZZ55" s="48"/>
      <c r="WAA55" s="48"/>
      <c r="WAB55" s="48"/>
      <c r="WAC55" s="48"/>
      <c r="WAD55" s="274"/>
      <c r="WAE55" s="274"/>
      <c r="WAF55" s="275"/>
      <c r="WAG55" s="275"/>
      <c r="WAH55" s="275"/>
      <c r="WAI55" s="275"/>
      <c r="WAJ55" s="275"/>
      <c r="WAK55" s="275"/>
      <c r="WAL55" s="275"/>
      <c r="WAM55" s="48"/>
      <c r="WAN55" s="48"/>
      <c r="WAO55" s="48"/>
      <c r="WAP55" s="48"/>
      <c r="WAQ55" s="274"/>
      <c r="WAR55" s="274"/>
      <c r="WAS55" s="275"/>
      <c r="WAT55" s="275"/>
      <c r="WAU55" s="275"/>
      <c r="WAV55" s="275"/>
      <c r="WAW55" s="275"/>
      <c r="WAX55" s="275"/>
      <c r="WAY55" s="275"/>
      <c r="WAZ55" s="48"/>
      <c r="WBA55" s="48"/>
      <c r="WBB55" s="48"/>
      <c r="WBC55" s="48"/>
      <c r="WBD55" s="274"/>
      <c r="WBE55" s="274"/>
      <c r="WBF55" s="275"/>
      <c r="WBG55" s="275"/>
      <c r="WBH55" s="275"/>
      <c r="WBI55" s="275"/>
      <c r="WBJ55" s="275"/>
      <c r="WBK55" s="275"/>
      <c r="WBL55" s="275"/>
      <c r="WBM55" s="48"/>
      <c r="WBN55" s="48"/>
      <c r="WBO55" s="48"/>
      <c r="WBP55" s="48"/>
      <c r="WBQ55" s="274"/>
      <c r="WBR55" s="274"/>
      <c r="WBS55" s="275"/>
      <c r="WBT55" s="275"/>
      <c r="WBU55" s="275"/>
      <c r="WBV55" s="275"/>
      <c r="WBW55" s="275"/>
      <c r="WBX55" s="275"/>
      <c r="WBY55" s="275"/>
      <c r="WBZ55" s="48"/>
      <c r="WCA55" s="48"/>
      <c r="WCB55" s="48"/>
      <c r="WCC55" s="48"/>
      <c r="WCD55" s="274"/>
      <c r="WCE55" s="274"/>
      <c r="WCF55" s="275"/>
      <c r="WCG55" s="275"/>
      <c r="WCH55" s="275"/>
      <c r="WCI55" s="275"/>
      <c r="WCJ55" s="275"/>
      <c r="WCK55" s="275"/>
      <c r="WCL55" s="275"/>
      <c r="WCM55" s="48"/>
      <c r="WCN55" s="48"/>
      <c r="WCO55" s="48"/>
      <c r="WCP55" s="48"/>
      <c r="WCQ55" s="274"/>
      <c r="WCR55" s="274"/>
      <c r="WCS55" s="275"/>
      <c r="WCT55" s="275"/>
      <c r="WCU55" s="275"/>
      <c r="WCV55" s="275"/>
      <c r="WCW55" s="275"/>
      <c r="WCX55" s="275"/>
      <c r="WCY55" s="275"/>
      <c r="WCZ55" s="48"/>
      <c r="WDA55" s="48"/>
      <c r="WDB55" s="48"/>
      <c r="WDC55" s="48"/>
      <c r="WDD55" s="274"/>
      <c r="WDE55" s="274"/>
      <c r="WDF55" s="275"/>
      <c r="WDG55" s="275"/>
      <c r="WDH55" s="275"/>
      <c r="WDI55" s="275"/>
      <c r="WDJ55" s="275"/>
      <c r="WDK55" s="275"/>
      <c r="WDL55" s="275"/>
      <c r="WDM55" s="48"/>
      <c r="WDN55" s="48"/>
      <c r="WDO55" s="48"/>
      <c r="WDP55" s="48"/>
      <c r="WDQ55" s="274"/>
      <c r="WDR55" s="274"/>
      <c r="WDS55" s="275"/>
      <c r="WDT55" s="275"/>
      <c r="WDU55" s="275"/>
      <c r="WDV55" s="275"/>
      <c r="WDW55" s="275"/>
      <c r="WDX55" s="275"/>
      <c r="WDY55" s="275"/>
      <c r="WDZ55" s="48"/>
      <c r="WEA55" s="48"/>
      <c r="WEB55" s="48"/>
      <c r="WEC55" s="48"/>
      <c r="WED55" s="274"/>
      <c r="WEE55" s="274"/>
      <c r="WEF55" s="275"/>
      <c r="WEG55" s="275"/>
      <c r="WEH55" s="275"/>
      <c r="WEI55" s="275"/>
      <c r="WEJ55" s="275"/>
      <c r="WEK55" s="275"/>
      <c r="WEL55" s="275"/>
      <c r="WEM55" s="48"/>
      <c r="WEN55" s="48"/>
      <c r="WEO55" s="48"/>
      <c r="WEP55" s="48"/>
      <c r="WEQ55" s="274"/>
      <c r="WER55" s="274"/>
      <c r="WES55" s="275"/>
      <c r="WET55" s="275"/>
      <c r="WEU55" s="275"/>
      <c r="WEV55" s="275"/>
      <c r="WEW55" s="275"/>
      <c r="WEX55" s="275"/>
      <c r="WEY55" s="275"/>
      <c r="WEZ55" s="48"/>
      <c r="WFA55" s="48"/>
      <c r="WFB55" s="48"/>
      <c r="WFC55" s="48"/>
      <c r="WFD55" s="274"/>
      <c r="WFE55" s="274"/>
      <c r="WFF55" s="275"/>
      <c r="WFG55" s="275"/>
      <c r="WFH55" s="275"/>
      <c r="WFI55" s="275"/>
      <c r="WFJ55" s="275"/>
      <c r="WFK55" s="275"/>
      <c r="WFL55" s="275"/>
      <c r="WFM55" s="48"/>
      <c r="WFN55" s="48"/>
      <c r="WFO55" s="48"/>
      <c r="WFP55" s="48"/>
      <c r="WFQ55" s="274"/>
      <c r="WFR55" s="274"/>
      <c r="WFS55" s="275"/>
      <c r="WFT55" s="275"/>
      <c r="WFU55" s="275"/>
      <c r="WFV55" s="275"/>
      <c r="WFW55" s="275"/>
      <c r="WFX55" s="275"/>
      <c r="WFY55" s="275"/>
      <c r="WFZ55" s="48"/>
      <c r="WGA55" s="48"/>
      <c r="WGB55" s="48"/>
      <c r="WGC55" s="48"/>
      <c r="WGD55" s="274"/>
      <c r="WGE55" s="274"/>
      <c r="WGF55" s="275"/>
      <c r="WGG55" s="275"/>
      <c r="WGH55" s="275"/>
      <c r="WGI55" s="275"/>
      <c r="WGJ55" s="275"/>
      <c r="WGK55" s="275"/>
      <c r="WGL55" s="275"/>
      <c r="WGM55" s="48"/>
      <c r="WGN55" s="48"/>
      <c r="WGO55" s="48"/>
      <c r="WGP55" s="48"/>
      <c r="WGQ55" s="274"/>
      <c r="WGR55" s="274"/>
      <c r="WGS55" s="275"/>
      <c r="WGT55" s="275"/>
      <c r="WGU55" s="275"/>
      <c r="WGV55" s="275"/>
      <c r="WGW55" s="275"/>
      <c r="WGX55" s="275"/>
      <c r="WGY55" s="275"/>
      <c r="WGZ55" s="48"/>
      <c r="WHA55" s="48"/>
      <c r="WHB55" s="48"/>
      <c r="WHC55" s="48"/>
      <c r="WHD55" s="274"/>
      <c r="WHE55" s="274"/>
      <c r="WHF55" s="275"/>
      <c r="WHG55" s="275"/>
      <c r="WHH55" s="275"/>
      <c r="WHI55" s="275"/>
      <c r="WHJ55" s="275"/>
      <c r="WHK55" s="275"/>
      <c r="WHL55" s="275"/>
      <c r="WHM55" s="48"/>
      <c r="WHN55" s="48"/>
      <c r="WHO55" s="48"/>
      <c r="WHP55" s="48"/>
      <c r="WHQ55" s="274"/>
      <c r="WHR55" s="274"/>
      <c r="WHS55" s="275"/>
      <c r="WHT55" s="275"/>
      <c r="WHU55" s="275"/>
      <c r="WHV55" s="275"/>
      <c r="WHW55" s="275"/>
      <c r="WHX55" s="275"/>
      <c r="WHY55" s="275"/>
      <c r="WHZ55" s="48"/>
      <c r="WIA55" s="48"/>
      <c r="WIB55" s="48"/>
      <c r="WIC55" s="48"/>
      <c r="WID55" s="274"/>
      <c r="WIE55" s="274"/>
      <c r="WIF55" s="275"/>
      <c r="WIG55" s="275"/>
      <c r="WIH55" s="275"/>
      <c r="WII55" s="275"/>
      <c r="WIJ55" s="275"/>
      <c r="WIK55" s="275"/>
      <c r="WIL55" s="275"/>
      <c r="WIM55" s="48"/>
      <c r="WIN55" s="48"/>
      <c r="WIO55" s="48"/>
      <c r="WIP55" s="48"/>
      <c r="WIQ55" s="274"/>
      <c r="WIR55" s="274"/>
      <c r="WIS55" s="275"/>
      <c r="WIT55" s="275"/>
      <c r="WIU55" s="275"/>
      <c r="WIV55" s="275"/>
      <c r="WIW55" s="275"/>
      <c r="WIX55" s="275"/>
      <c r="WIY55" s="275"/>
      <c r="WIZ55" s="48"/>
      <c r="WJA55" s="48"/>
      <c r="WJB55" s="48"/>
      <c r="WJC55" s="48"/>
      <c r="WJD55" s="274"/>
      <c r="WJE55" s="274"/>
      <c r="WJF55" s="275"/>
      <c r="WJG55" s="275"/>
      <c r="WJH55" s="275"/>
      <c r="WJI55" s="275"/>
      <c r="WJJ55" s="275"/>
      <c r="WJK55" s="275"/>
      <c r="WJL55" s="275"/>
      <c r="WJM55" s="48"/>
      <c r="WJN55" s="48"/>
      <c r="WJO55" s="48"/>
      <c r="WJP55" s="48"/>
      <c r="WJQ55" s="274"/>
      <c r="WJR55" s="274"/>
      <c r="WJS55" s="275"/>
      <c r="WJT55" s="275"/>
      <c r="WJU55" s="275"/>
      <c r="WJV55" s="275"/>
      <c r="WJW55" s="275"/>
      <c r="WJX55" s="275"/>
      <c r="WJY55" s="275"/>
      <c r="WJZ55" s="48"/>
      <c r="WKA55" s="48"/>
      <c r="WKB55" s="48"/>
      <c r="WKC55" s="48"/>
      <c r="WKD55" s="274"/>
      <c r="WKE55" s="274"/>
      <c r="WKF55" s="275"/>
      <c r="WKG55" s="275"/>
      <c r="WKH55" s="275"/>
      <c r="WKI55" s="275"/>
      <c r="WKJ55" s="275"/>
      <c r="WKK55" s="275"/>
      <c r="WKL55" s="275"/>
      <c r="WKM55" s="48"/>
      <c r="WKN55" s="48"/>
      <c r="WKO55" s="48"/>
      <c r="WKP55" s="48"/>
      <c r="WKQ55" s="274"/>
      <c r="WKR55" s="274"/>
      <c r="WKS55" s="275"/>
      <c r="WKT55" s="275"/>
      <c r="WKU55" s="275"/>
      <c r="WKV55" s="275"/>
      <c r="WKW55" s="275"/>
      <c r="WKX55" s="275"/>
      <c r="WKY55" s="275"/>
      <c r="WKZ55" s="48"/>
      <c r="WLA55" s="48"/>
      <c r="WLB55" s="48"/>
      <c r="WLC55" s="48"/>
      <c r="WLD55" s="274"/>
      <c r="WLE55" s="274"/>
      <c r="WLF55" s="275"/>
      <c r="WLG55" s="275"/>
      <c r="WLH55" s="275"/>
      <c r="WLI55" s="275"/>
      <c r="WLJ55" s="275"/>
      <c r="WLK55" s="275"/>
      <c r="WLL55" s="275"/>
      <c r="WLM55" s="48"/>
      <c r="WLN55" s="48"/>
      <c r="WLO55" s="48"/>
      <c r="WLP55" s="48"/>
      <c r="WLQ55" s="274"/>
      <c r="WLR55" s="274"/>
      <c r="WLS55" s="275"/>
      <c r="WLT55" s="275"/>
      <c r="WLU55" s="275"/>
      <c r="WLV55" s="275"/>
      <c r="WLW55" s="275"/>
      <c r="WLX55" s="275"/>
      <c r="WLY55" s="275"/>
      <c r="WLZ55" s="48"/>
      <c r="WMA55" s="48"/>
      <c r="WMB55" s="48"/>
      <c r="WMC55" s="48"/>
      <c r="WMD55" s="274"/>
      <c r="WME55" s="274"/>
      <c r="WMF55" s="275"/>
      <c r="WMG55" s="275"/>
      <c r="WMH55" s="275"/>
      <c r="WMI55" s="275"/>
      <c r="WMJ55" s="275"/>
      <c r="WMK55" s="275"/>
      <c r="WML55" s="275"/>
      <c r="WMM55" s="48"/>
      <c r="WMN55" s="48"/>
      <c r="WMO55" s="48"/>
      <c r="WMP55" s="48"/>
      <c r="WMQ55" s="274"/>
      <c r="WMR55" s="274"/>
      <c r="WMS55" s="275"/>
      <c r="WMT55" s="275"/>
      <c r="WMU55" s="275"/>
      <c r="WMV55" s="275"/>
      <c r="WMW55" s="275"/>
      <c r="WMX55" s="275"/>
      <c r="WMY55" s="275"/>
      <c r="WMZ55" s="48"/>
      <c r="WNA55" s="48"/>
      <c r="WNB55" s="48"/>
      <c r="WNC55" s="48"/>
      <c r="WND55" s="274"/>
      <c r="WNE55" s="274"/>
      <c r="WNF55" s="275"/>
      <c r="WNG55" s="275"/>
      <c r="WNH55" s="275"/>
      <c r="WNI55" s="275"/>
      <c r="WNJ55" s="275"/>
      <c r="WNK55" s="275"/>
      <c r="WNL55" s="275"/>
      <c r="WNM55" s="48"/>
      <c r="WNN55" s="48"/>
      <c r="WNO55" s="48"/>
      <c r="WNP55" s="48"/>
      <c r="WNQ55" s="274"/>
      <c r="WNR55" s="274"/>
      <c r="WNS55" s="275"/>
      <c r="WNT55" s="275"/>
      <c r="WNU55" s="275"/>
      <c r="WNV55" s="275"/>
      <c r="WNW55" s="275"/>
      <c r="WNX55" s="275"/>
      <c r="WNY55" s="275"/>
      <c r="WNZ55" s="48"/>
      <c r="WOA55" s="48"/>
      <c r="WOB55" s="48"/>
      <c r="WOC55" s="48"/>
      <c r="WOD55" s="274"/>
      <c r="WOE55" s="274"/>
      <c r="WOF55" s="275"/>
      <c r="WOG55" s="275"/>
      <c r="WOH55" s="275"/>
      <c r="WOI55" s="275"/>
      <c r="WOJ55" s="275"/>
      <c r="WOK55" s="275"/>
      <c r="WOL55" s="275"/>
      <c r="WOM55" s="48"/>
      <c r="WON55" s="48"/>
      <c r="WOO55" s="48"/>
      <c r="WOP55" s="48"/>
      <c r="WOQ55" s="274"/>
      <c r="WOR55" s="274"/>
      <c r="WOS55" s="275"/>
      <c r="WOT55" s="275"/>
      <c r="WOU55" s="275"/>
      <c r="WOV55" s="275"/>
      <c r="WOW55" s="275"/>
      <c r="WOX55" s="275"/>
      <c r="WOY55" s="275"/>
      <c r="WOZ55" s="48"/>
      <c r="WPA55" s="48"/>
      <c r="WPB55" s="48"/>
      <c r="WPC55" s="48"/>
      <c r="WPD55" s="274"/>
      <c r="WPE55" s="274"/>
      <c r="WPF55" s="275"/>
      <c r="WPG55" s="275"/>
      <c r="WPH55" s="275"/>
      <c r="WPI55" s="275"/>
      <c r="WPJ55" s="275"/>
      <c r="WPK55" s="275"/>
      <c r="WPL55" s="275"/>
      <c r="WPM55" s="48"/>
      <c r="WPN55" s="48"/>
      <c r="WPO55" s="48"/>
      <c r="WPP55" s="48"/>
      <c r="WPQ55" s="274"/>
      <c r="WPR55" s="274"/>
      <c r="WPS55" s="275"/>
      <c r="WPT55" s="275"/>
      <c r="WPU55" s="275"/>
      <c r="WPV55" s="275"/>
      <c r="WPW55" s="275"/>
      <c r="WPX55" s="275"/>
      <c r="WPY55" s="275"/>
      <c r="WPZ55" s="48"/>
      <c r="WQA55" s="48"/>
      <c r="WQB55" s="48"/>
      <c r="WQC55" s="48"/>
      <c r="WQD55" s="274"/>
      <c r="WQE55" s="274"/>
      <c r="WQF55" s="275"/>
      <c r="WQG55" s="275"/>
      <c r="WQH55" s="275"/>
      <c r="WQI55" s="275"/>
      <c r="WQJ55" s="275"/>
      <c r="WQK55" s="275"/>
      <c r="WQL55" s="275"/>
      <c r="WQM55" s="48"/>
      <c r="WQN55" s="48"/>
      <c r="WQO55" s="48"/>
      <c r="WQP55" s="48"/>
      <c r="WQQ55" s="274"/>
      <c r="WQR55" s="274"/>
      <c r="WQS55" s="275"/>
      <c r="WQT55" s="275"/>
      <c r="WQU55" s="275"/>
      <c r="WQV55" s="275"/>
      <c r="WQW55" s="275"/>
      <c r="WQX55" s="275"/>
      <c r="WQY55" s="275"/>
      <c r="WQZ55" s="48"/>
      <c r="WRA55" s="48"/>
      <c r="WRB55" s="48"/>
      <c r="WRC55" s="48"/>
      <c r="WRD55" s="274"/>
      <c r="WRE55" s="274"/>
      <c r="WRF55" s="275"/>
      <c r="WRG55" s="275"/>
      <c r="WRH55" s="275"/>
      <c r="WRI55" s="275"/>
      <c r="WRJ55" s="275"/>
      <c r="WRK55" s="275"/>
      <c r="WRL55" s="275"/>
      <c r="WRM55" s="48"/>
      <c r="WRN55" s="48"/>
      <c r="WRO55" s="48"/>
      <c r="WRP55" s="48"/>
      <c r="WRQ55" s="274"/>
      <c r="WRR55" s="274"/>
      <c r="WRS55" s="275"/>
      <c r="WRT55" s="275"/>
      <c r="WRU55" s="275"/>
      <c r="WRV55" s="275"/>
      <c r="WRW55" s="275"/>
      <c r="WRX55" s="275"/>
      <c r="WRY55" s="275"/>
      <c r="WRZ55" s="48"/>
      <c r="WSA55" s="48"/>
      <c r="WSB55" s="48"/>
      <c r="WSC55" s="48"/>
      <c r="WSD55" s="274"/>
      <c r="WSE55" s="274"/>
      <c r="WSF55" s="275"/>
      <c r="WSG55" s="275"/>
      <c r="WSH55" s="275"/>
      <c r="WSI55" s="275"/>
      <c r="WSJ55" s="275"/>
      <c r="WSK55" s="275"/>
      <c r="WSL55" s="275"/>
      <c r="WSM55" s="48"/>
      <c r="WSN55" s="48"/>
      <c r="WSO55" s="48"/>
      <c r="WSP55" s="48"/>
      <c r="WSQ55" s="274"/>
      <c r="WSR55" s="274"/>
      <c r="WSS55" s="275"/>
      <c r="WST55" s="275"/>
      <c r="WSU55" s="275"/>
      <c r="WSV55" s="275"/>
      <c r="WSW55" s="275"/>
      <c r="WSX55" s="275"/>
      <c r="WSY55" s="275"/>
      <c r="WSZ55" s="48"/>
      <c r="WTA55" s="48"/>
      <c r="WTB55" s="48"/>
      <c r="WTC55" s="48"/>
      <c r="WTD55" s="274"/>
      <c r="WTE55" s="274"/>
      <c r="WTF55" s="275"/>
      <c r="WTG55" s="275"/>
      <c r="WTH55" s="275"/>
      <c r="WTI55" s="275"/>
      <c r="WTJ55" s="275"/>
      <c r="WTK55" s="275"/>
      <c r="WTL55" s="275"/>
      <c r="WTM55" s="48"/>
      <c r="WTN55" s="48"/>
      <c r="WTO55" s="48"/>
      <c r="WTP55" s="48"/>
      <c r="WTQ55" s="274"/>
      <c r="WTR55" s="274"/>
      <c r="WTS55" s="275"/>
      <c r="WTT55" s="275"/>
      <c r="WTU55" s="275"/>
      <c r="WTV55" s="275"/>
      <c r="WTW55" s="275"/>
      <c r="WTX55" s="275"/>
      <c r="WTY55" s="275"/>
      <c r="WTZ55" s="48"/>
      <c r="WUA55" s="48"/>
      <c r="WUB55" s="48"/>
      <c r="WUC55" s="48"/>
      <c r="WUD55" s="274"/>
      <c r="WUE55" s="274"/>
      <c r="WUF55" s="275"/>
      <c r="WUG55" s="275"/>
      <c r="WUH55" s="275"/>
      <c r="WUI55" s="275"/>
      <c r="WUJ55" s="275"/>
      <c r="WUK55" s="275"/>
      <c r="WUL55" s="275"/>
      <c r="WUM55" s="48"/>
      <c r="WUN55" s="48"/>
      <c r="WUO55" s="48"/>
      <c r="WUP55" s="48"/>
      <c r="WUQ55" s="274"/>
      <c r="WUR55" s="274"/>
      <c r="WUS55" s="275"/>
      <c r="WUT55" s="275"/>
      <c r="WUU55" s="275"/>
      <c r="WUV55" s="275"/>
      <c r="WUW55" s="275"/>
      <c r="WUX55" s="275"/>
      <c r="WUY55" s="275"/>
      <c r="WUZ55" s="48"/>
      <c r="WVA55" s="48"/>
      <c r="WVB55" s="48"/>
      <c r="WVC55" s="48"/>
      <c r="WVD55" s="274"/>
      <c r="WVE55" s="274"/>
      <c r="WVF55" s="275"/>
      <c r="WVG55" s="275"/>
      <c r="WVH55" s="275"/>
      <c r="WVI55" s="275"/>
      <c r="WVJ55" s="275"/>
      <c r="WVK55" s="275"/>
      <c r="WVL55" s="275"/>
      <c r="WVM55" s="48"/>
      <c r="WVN55" s="48"/>
      <c r="WVO55" s="48"/>
      <c r="WVP55" s="48"/>
      <c r="WVQ55" s="274"/>
      <c r="WVR55" s="274"/>
      <c r="WVS55" s="275"/>
      <c r="WVT55" s="275"/>
      <c r="WVU55" s="275"/>
      <c r="WVV55" s="275"/>
      <c r="WVW55" s="275"/>
      <c r="WVX55" s="275"/>
      <c r="WVY55" s="275"/>
      <c r="WVZ55" s="48"/>
      <c r="WWA55" s="48"/>
      <c r="WWB55" s="48"/>
      <c r="WWC55" s="48"/>
      <c r="WWD55" s="274"/>
      <c r="WWE55" s="274"/>
      <c r="WWF55" s="275"/>
      <c r="WWG55" s="275"/>
      <c r="WWH55" s="275"/>
      <c r="WWI55" s="275"/>
      <c r="WWJ55" s="275"/>
      <c r="WWK55" s="275"/>
      <c r="WWL55" s="275"/>
      <c r="WWM55" s="48"/>
      <c r="WWN55" s="48"/>
      <c r="WWO55" s="48"/>
      <c r="WWP55" s="48"/>
      <c r="WWQ55" s="274"/>
      <c r="WWR55" s="274"/>
      <c r="WWS55" s="275"/>
      <c r="WWT55" s="275"/>
      <c r="WWU55" s="275"/>
      <c r="WWV55" s="275"/>
      <c r="WWW55" s="275"/>
      <c r="WWX55" s="275"/>
      <c r="WWY55" s="275"/>
      <c r="WWZ55" s="48"/>
      <c r="WXA55" s="48"/>
      <c r="WXB55" s="48"/>
      <c r="WXC55" s="48"/>
      <c r="WXD55" s="274"/>
      <c r="WXE55" s="274"/>
      <c r="WXF55" s="275"/>
      <c r="WXG55" s="275"/>
      <c r="WXH55" s="275"/>
      <c r="WXI55" s="275"/>
      <c r="WXJ55" s="275"/>
      <c r="WXK55" s="275"/>
      <c r="WXL55" s="275"/>
      <c r="WXM55" s="48"/>
      <c r="WXN55" s="48"/>
      <c r="WXO55" s="48"/>
      <c r="WXP55" s="48"/>
      <c r="WXQ55" s="274"/>
      <c r="WXR55" s="274"/>
      <c r="WXS55" s="275"/>
      <c r="WXT55" s="275"/>
      <c r="WXU55" s="275"/>
      <c r="WXV55" s="275"/>
      <c r="WXW55" s="275"/>
      <c r="WXX55" s="275"/>
      <c r="WXY55" s="275"/>
      <c r="WXZ55" s="48"/>
      <c r="WYA55" s="48"/>
      <c r="WYB55" s="48"/>
      <c r="WYC55" s="48"/>
      <c r="WYD55" s="274"/>
      <c r="WYE55" s="274"/>
      <c r="WYF55" s="275"/>
      <c r="WYG55" s="275"/>
      <c r="WYH55" s="275"/>
      <c r="WYI55" s="275"/>
      <c r="WYJ55" s="275"/>
      <c r="WYK55" s="275"/>
      <c r="WYL55" s="275"/>
      <c r="WYM55" s="48"/>
      <c r="WYN55" s="48"/>
      <c r="WYO55" s="48"/>
      <c r="WYP55" s="48"/>
      <c r="WYQ55" s="274"/>
      <c r="WYR55" s="274"/>
      <c r="WYS55" s="275"/>
      <c r="WYT55" s="275"/>
      <c r="WYU55" s="275"/>
      <c r="WYV55" s="275"/>
      <c r="WYW55" s="275"/>
      <c r="WYX55" s="275"/>
      <c r="WYY55" s="275"/>
      <c r="WYZ55" s="48"/>
      <c r="WZA55" s="48"/>
      <c r="WZB55" s="48"/>
      <c r="WZC55" s="48"/>
      <c r="WZD55" s="274"/>
      <c r="WZE55" s="274"/>
      <c r="WZF55" s="275"/>
      <c r="WZG55" s="275"/>
      <c r="WZH55" s="275"/>
      <c r="WZI55" s="275"/>
      <c r="WZJ55" s="275"/>
      <c r="WZK55" s="275"/>
      <c r="WZL55" s="275"/>
      <c r="WZM55" s="48"/>
      <c r="WZN55" s="48"/>
      <c r="WZO55" s="48"/>
      <c r="WZP55" s="48"/>
      <c r="WZQ55" s="274"/>
      <c r="WZR55" s="274"/>
      <c r="WZS55" s="275"/>
      <c r="WZT55" s="275"/>
      <c r="WZU55" s="275"/>
      <c r="WZV55" s="275"/>
      <c r="WZW55" s="275"/>
      <c r="WZX55" s="275"/>
      <c r="WZY55" s="275"/>
      <c r="WZZ55" s="48"/>
      <c r="XAA55" s="48"/>
      <c r="XAB55" s="48"/>
      <c r="XAC55" s="48"/>
      <c r="XAD55" s="274"/>
      <c r="XAE55" s="274"/>
      <c r="XAF55" s="275"/>
      <c r="XAG55" s="275"/>
      <c r="XAH55" s="275"/>
      <c r="XAI55" s="275"/>
      <c r="XAJ55" s="275"/>
      <c r="XAK55" s="275"/>
      <c r="XAL55" s="275"/>
      <c r="XAM55" s="48"/>
      <c r="XAN55" s="48"/>
      <c r="XAO55" s="48"/>
      <c r="XAP55" s="48"/>
      <c r="XAQ55" s="274"/>
      <c r="XAR55" s="274"/>
      <c r="XAS55" s="275"/>
      <c r="XAT55" s="275"/>
      <c r="XAU55" s="275"/>
      <c r="XAV55" s="275"/>
      <c r="XAW55" s="275"/>
      <c r="XAX55" s="275"/>
      <c r="XAY55" s="275"/>
      <c r="XAZ55" s="48"/>
      <c r="XBA55" s="48"/>
      <c r="XBB55" s="48"/>
      <c r="XBC55" s="48"/>
      <c r="XBD55" s="274"/>
      <c r="XBE55" s="274"/>
      <c r="XBF55" s="275"/>
      <c r="XBG55" s="275"/>
      <c r="XBH55" s="275"/>
      <c r="XBI55" s="275"/>
      <c r="XBJ55" s="275"/>
      <c r="XBK55" s="275"/>
      <c r="XBL55" s="275"/>
      <c r="XBM55" s="48"/>
      <c r="XBN55" s="48"/>
      <c r="XBO55" s="48"/>
      <c r="XBP55" s="48"/>
      <c r="XBQ55" s="274"/>
      <c r="XBR55" s="274"/>
      <c r="XBS55" s="275"/>
      <c r="XBT55" s="275"/>
      <c r="XBU55" s="275"/>
      <c r="XBV55" s="275"/>
      <c r="XBW55" s="275"/>
      <c r="XBX55" s="275"/>
      <c r="XBY55" s="275"/>
      <c r="XBZ55" s="48"/>
      <c r="XCA55" s="48"/>
      <c r="XCB55" s="48"/>
      <c r="XCC55" s="48"/>
      <c r="XCD55" s="274"/>
      <c r="XCE55" s="274"/>
      <c r="XCF55" s="275"/>
      <c r="XCG55" s="275"/>
      <c r="XCH55" s="275"/>
      <c r="XCI55" s="275"/>
      <c r="XCJ55" s="275"/>
      <c r="XCK55" s="275"/>
      <c r="XCL55" s="275"/>
      <c r="XCM55" s="48"/>
      <c r="XCN55" s="48"/>
      <c r="XCO55" s="48"/>
      <c r="XCP55" s="48"/>
      <c r="XCQ55" s="274"/>
      <c r="XCR55" s="274"/>
      <c r="XCS55" s="275"/>
      <c r="XCT55" s="275"/>
      <c r="XCU55" s="275"/>
      <c r="XCV55" s="275"/>
      <c r="XCW55" s="275"/>
      <c r="XCX55" s="275"/>
      <c r="XCY55" s="275"/>
      <c r="XCZ55" s="48"/>
      <c r="XDA55" s="48"/>
      <c r="XDB55" s="48"/>
      <c r="XDC55" s="48"/>
      <c r="XDD55" s="274"/>
      <c r="XDE55" s="274"/>
      <c r="XDF55" s="275"/>
      <c r="XDG55" s="275"/>
      <c r="XDH55" s="275"/>
      <c r="XDI55" s="275"/>
      <c r="XDJ55" s="275"/>
      <c r="XDK55" s="275"/>
      <c r="XDL55" s="275"/>
      <c r="XDM55" s="48"/>
      <c r="XDN55" s="48"/>
      <c r="XDO55" s="48"/>
      <c r="XDP55" s="48"/>
      <c r="XDQ55" s="274"/>
      <c r="XDR55" s="274"/>
      <c r="XDS55" s="275"/>
      <c r="XDT55" s="275"/>
      <c r="XDU55" s="275"/>
      <c r="XDV55" s="275"/>
      <c r="XDW55" s="275"/>
      <c r="XDX55" s="275"/>
      <c r="XDY55" s="275"/>
      <c r="XDZ55" s="48"/>
      <c r="XEA55" s="48"/>
      <c r="XEB55" s="48"/>
      <c r="XEC55" s="48"/>
      <c r="XED55" s="274"/>
      <c r="XEE55" s="274"/>
      <c r="XEF55" s="275"/>
      <c r="XEG55" s="275"/>
      <c r="XEH55" s="275"/>
      <c r="XEI55" s="275"/>
      <c r="XEJ55" s="275"/>
      <c r="XEK55" s="275"/>
      <c r="XEL55" s="275"/>
      <c r="XEM55" s="48"/>
      <c r="XEN55" s="48"/>
      <c r="XEO55" s="48"/>
      <c r="XEP55" s="48"/>
      <c r="XEQ55" s="274"/>
      <c r="XER55" s="274"/>
      <c r="XES55" s="275"/>
      <c r="XET55" s="275"/>
      <c r="XEU55" s="275"/>
      <c r="XEV55" s="275"/>
      <c r="XEW55" s="275"/>
      <c r="XEX55" s="275"/>
      <c r="XEY55" s="275"/>
      <c r="XEZ55" s="48"/>
      <c r="XFA55" s="48"/>
      <c r="XFB55" s="48"/>
      <c r="XFC55" s="48"/>
      <c r="XFD55" s="274"/>
    </row>
    <row r="56" spans="1:16384" x14ac:dyDescent="0.2">
      <c r="F56" s="81"/>
      <c r="G56" s="81"/>
      <c r="H56" s="81"/>
      <c r="I56" s="81"/>
      <c r="J56" s="81"/>
      <c r="K56" s="81"/>
      <c r="L56" s="81"/>
      <c r="M56" s="81" t="s">
        <v>119</v>
      </c>
    </row>
    <row r="57" spans="1:16384" x14ac:dyDescent="0.2">
      <c r="B57" s="52" t="s">
        <v>0</v>
      </c>
      <c r="C57" s="52"/>
      <c r="D57" s="52"/>
      <c r="F57" s="82">
        <v>2006</v>
      </c>
      <c r="G57" s="82">
        <v>2007</v>
      </c>
      <c r="H57" s="82">
        <v>2008</v>
      </c>
      <c r="I57" s="82">
        <v>2009</v>
      </c>
      <c r="J57" s="82">
        <v>2010</v>
      </c>
      <c r="K57" s="82">
        <v>2011</v>
      </c>
      <c r="L57" s="82">
        <v>2012</v>
      </c>
      <c r="M57" s="82">
        <v>2013</v>
      </c>
      <c r="N57" s="83"/>
    </row>
    <row r="58" spans="1:16384" x14ac:dyDescent="0.2">
      <c r="A58" s="48" t="s">
        <v>65</v>
      </c>
      <c r="E58" s="29"/>
      <c r="F58" s="25"/>
      <c r="G58" s="25"/>
      <c r="H58" s="25"/>
      <c r="I58" s="60">
        <f>+'HONI SM Min Fucnt'!I54+'HONI SM &gt; Min Fucnt'!I54</f>
        <v>0</v>
      </c>
      <c r="J58" s="60">
        <f>+'HONI SM Min Fucnt'!J54+'HONI SM &gt; Min Fucnt'!J54</f>
        <v>0</v>
      </c>
      <c r="K58" s="60">
        <f>+'HONI SM Min Fucnt'!K54+'HONI SM &gt; Min Fucnt'!K54</f>
        <v>0</v>
      </c>
      <c r="L58" s="60">
        <f>+'HONI SM Min Fucnt'!L54+'HONI SM &gt; Min Fucnt'!L54</f>
        <v>0</v>
      </c>
      <c r="M58" s="60">
        <f>+'HONI SM Min Fucnt'!M54+'HONI SM &gt; Min Fucnt'!M54</f>
        <v>0</v>
      </c>
    </row>
    <row r="59" spans="1:16384" x14ac:dyDescent="0.2">
      <c r="E59" s="29"/>
      <c r="F59" s="25"/>
      <c r="G59" s="25"/>
      <c r="H59" s="25"/>
      <c r="I59" s="60">
        <f>+'HONI SM Min Fucnt'!I55+'HONI SM &gt; Min Fucnt'!I55</f>
        <v>0</v>
      </c>
      <c r="J59" s="60">
        <f>+'HONI SM Min Fucnt'!J55+'HONI SM &gt; Min Fucnt'!J55</f>
        <v>0</v>
      </c>
      <c r="K59" s="60">
        <f>+'HONI SM Min Fucnt'!K55+'HONI SM &gt; Min Fucnt'!K55</f>
        <v>0</v>
      </c>
      <c r="L59" s="60">
        <f>+'HONI SM Min Fucnt'!L55+'HONI SM &gt; Min Fucnt'!L55</f>
        <v>0</v>
      </c>
      <c r="M59" s="60">
        <f>+'HONI SM Min Fucnt'!M55+'HONI SM &gt; Min Fucnt'!M55</f>
        <v>0</v>
      </c>
    </row>
    <row r="60" spans="1:16384" x14ac:dyDescent="0.2">
      <c r="B60" s="49" t="s">
        <v>64</v>
      </c>
      <c r="E60" s="29"/>
      <c r="F60" s="25">
        <f>F53</f>
        <v>0</v>
      </c>
      <c r="G60" s="25">
        <f>G53</f>
        <v>0</v>
      </c>
      <c r="H60" s="25">
        <f>H53</f>
        <v>0</v>
      </c>
      <c r="I60" s="60">
        <f>+'HONI SM Min Fucnt'!I56+'HONI SM &gt; Min Fucnt'!I56</f>
        <v>21.313390134705724</v>
      </c>
      <c r="J60" s="60">
        <f>+'HONI SM Min Fucnt'!J56+'HONI SM &gt; Min Fucnt'!J56</f>
        <v>30.188232483339156</v>
      </c>
      <c r="K60" s="60">
        <f>+'HONI SM Min Fucnt'!K56+'HONI SM &gt; Min Fucnt'!K56</f>
        <v>50.178849222943469</v>
      </c>
      <c r="L60" s="60">
        <f>+'HONI SM Min Fucnt'!L56+'HONI SM &gt; Min Fucnt'!L56</f>
        <v>58.447434007967672</v>
      </c>
      <c r="M60" s="60">
        <f>+'HONI SM Min Fucnt'!M56+'HONI SM &gt; Min Fucnt'!M56</f>
        <v>69.720124054657504</v>
      </c>
    </row>
    <row r="61" spans="1:16384" x14ac:dyDescent="0.2">
      <c r="B61" s="49" t="s">
        <v>66</v>
      </c>
      <c r="E61" s="29"/>
      <c r="F61" s="25">
        <f t="shared" ref="F61:H61" si="19">-F74</f>
        <v>0</v>
      </c>
      <c r="G61" s="25">
        <f t="shared" si="19"/>
        <v>0</v>
      </c>
      <c r="H61" s="25">
        <f t="shared" si="19"/>
        <v>0</v>
      </c>
      <c r="I61" s="60">
        <f>+'HONI SM Min Fucnt'!I57+'HONI SM &gt; Min Fucnt'!I57</f>
        <v>0</v>
      </c>
      <c r="J61" s="60">
        <f>+'HONI SM Min Fucnt'!J57+'HONI SM &gt; Min Fucnt'!J57</f>
        <v>-30.389260440000001</v>
      </c>
      <c r="K61" s="60">
        <f>+'HONI SM Min Fucnt'!K57+'HONI SM &gt; Min Fucnt'!K57</f>
        <v>-56.796438599999995</v>
      </c>
      <c r="L61" s="60">
        <f>+'HONI SM Min Fucnt'!L57+'HONI SM &gt; Min Fucnt'!L57</f>
        <v>-57.30442767000001</v>
      </c>
      <c r="M61" s="60">
        <f>+'HONI SM Min Fucnt'!M57+'HONI SM &gt; Min Fucnt'!M57</f>
        <v>-57.726971102874401</v>
      </c>
    </row>
    <row r="62" spans="1:16384" x14ac:dyDescent="0.2">
      <c r="E62" s="84"/>
      <c r="F62" s="26">
        <f t="shared" ref="F62:H62" si="20">SUM(F60:F61)</f>
        <v>0</v>
      </c>
      <c r="G62" s="26">
        <f t="shared" si="20"/>
        <v>0</v>
      </c>
      <c r="H62" s="26">
        <f t="shared" si="20"/>
        <v>0</v>
      </c>
      <c r="I62" s="61">
        <f>+'HONI SM Min Fucnt'!I58+'HONI SM &gt; Min Fucnt'!I58</f>
        <v>21.313390134705724</v>
      </c>
      <c r="J62" s="61">
        <f>+'HONI SM Min Fucnt'!J58+'HONI SM &gt; Min Fucnt'!J58</f>
        <v>-0.20102795666084461</v>
      </c>
      <c r="K62" s="61">
        <f>+'HONI SM Min Fucnt'!K58+'HONI SM &gt; Min Fucnt'!K58</f>
        <v>-6.6175893770565262</v>
      </c>
      <c r="L62" s="61">
        <f>+'HONI SM Min Fucnt'!L58+'HONI SM &gt; Min Fucnt'!L58</f>
        <v>1.1430063379676643</v>
      </c>
      <c r="M62" s="61">
        <f>+'HONI SM Min Fucnt'!M58+'HONI SM &gt; Min Fucnt'!M58</f>
        <v>11.993152951783109</v>
      </c>
    </row>
    <row r="63" spans="1:16384" x14ac:dyDescent="0.2">
      <c r="B63" s="49" t="s">
        <v>67</v>
      </c>
      <c r="E63" s="29"/>
      <c r="F63" s="25">
        <f>(SUM($E62:E62)+(F62/2))*F90*(F76/12)</f>
        <v>0</v>
      </c>
      <c r="G63" s="25">
        <f>(SUM($E62:F62)+(G62/2))*G90*(G76/12)</f>
        <v>0</v>
      </c>
      <c r="H63" s="25">
        <f>(SUM($E62:G62)+(H62/2))*H90*(H76/12)</f>
        <v>0</v>
      </c>
      <c r="I63" s="60">
        <f>+'HONI SM Min Fucnt'!I59+'HONI SM &gt; Min Fucnt'!I59</f>
        <v>8.4187891032087611E-2</v>
      </c>
      <c r="J63" s="60">
        <f>+'HONI SM Min Fucnt'!J59+'HONI SM &gt; Min Fucnt'!J59</f>
        <v>0.33041579955954098</v>
      </c>
      <c r="K63" s="60">
        <f>+'HONI SM Min Fucnt'!K59+'HONI SM &gt; Min Fucnt'!K59</f>
        <v>0.34852602833048951</v>
      </c>
      <c r="L63" s="60">
        <f>+'HONI SM Min Fucnt'!L59+'HONI SM &gt; Min Fucnt'!L59</f>
        <v>0.22147425675859111</v>
      </c>
      <c r="M63" s="60">
        <f>+'HONI SM Min Fucnt'!M59+'HONI SM &gt; Min Fucnt'!M59</f>
        <v>0.31369815641528975</v>
      </c>
    </row>
    <row r="64" spans="1:16384" x14ac:dyDescent="0.2">
      <c r="B64" s="49" t="s">
        <v>65</v>
      </c>
      <c r="E64" s="84"/>
      <c r="F64" s="26">
        <f t="shared" ref="F64:H64" si="21">F62+F63</f>
        <v>0</v>
      </c>
      <c r="G64" s="26">
        <f t="shared" si="21"/>
        <v>0</v>
      </c>
      <c r="H64" s="26">
        <f t="shared" si="21"/>
        <v>0</v>
      </c>
      <c r="I64" s="61">
        <f>+'HONI SM Min Fucnt'!I60+'HONI SM &gt; Min Fucnt'!I60</f>
        <v>21.397578025737811</v>
      </c>
      <c r="J64" s="61">
        <f>+'HONI SM Min Fucnt'!J60+'HONI SM &gt; Min Fucnt'!J60</f>
        <v>0.12938784289869698</v>
      </c>
      <c r="K64" s="61">
        <f>+'HONI SM Min Fucnt'!K60+'HONI SM &gt; Min Fucnt'!K60</f>
        <v>-6.2690633487260365</v>
      </c>
      <c r="L64" s="61">
        <f>+'HONI SM Min Fucnt'!L60+'HONI SM &gt; Min Fucnt'!L60</f>
        <v>1.3644805947262553</v>
      </c>
      <c r="M64" s="61">
        <f>+'HONI SM Min Fucnt'!M60+'HONI SM &gt; Min Fucnt'!M60</f>
        <v>12.306851108198398</v>
      </c>
    </row>
    <row r="65" spans="1:14" x14ac:dyDescent="0.2">
      <c r="E65" s="29"/>
      <c r="F65" s="25"/>
      <c r="G65" s="25"/>
      <c r="H65" s="25"/>
      <c r="I65" s="60">
        <f>+'HONI SM Min Fucnt'!I61+'HONI SM &gt; Min Fucnt'!I61</f>
        <v>0</v>
      </c>
      <c r="J65" s="60">
        <f>+'HONI SM Min Fucnt'!J61+'HONI SM &gt; Min Fucnt'!J61</f>
        <v>0</v>
      </c>
      <c r="K65" s="60">
        <f>+'HONI SM Min Fucnt'!K61+'HONI SM &gt; Min Fucnt'!K61</f>
        <v>0</v>
      </c>
      <c r="L65" s="60">
        <f>+'HONI SM Min Fucnt'!L61+'HONI SM &gt; Min Fucnt'!L61</f>
        <v>0</v>
      </c>
      <c r="M65" s="60">
        <f>+'HONI SM Min Fucnt'!M61+'HONI SM &gt; Min Fucnt'!M61</f>
        <v>0</v>
      </c>
    </row>
    <row r="66" spans="1:14" x14ac:dyDescent="0.2">
      <c r="F66" s="25"/>
      <c r="G66" s="25"/>
      <c r="H66" s="25"/>
      <c r="I66" s="60">
        <f>+'HONI SM Min Fucnt'!I62+'HONI SM &gt; Min Fucnt'!I62</f>
        <v>0</v>
      </c>
      <c r="J66" s="60">
        <f>+'HONI SM Min Fucnt'!J62+'HONI SM &gt; Min Fucnt'!J62</f>
        <v>0</v>
      </c>
      <c r="K66" s="60">
        <f>+'HONI SM Min Fucnt'!K62+'HONI SM &gt; Min Fucnt'!K62</f>
        <v>0</v>
      </c>
      <c r="L66" s="60">
        <f>+'HONI SM Min Fucnt'!L62+'HONI SM &gt; Min Fucnt'!L62</f>
        <v>0</v>
      </c>
      <c r="M66" s="60">
        <f>+'HONI SM Min Fucnt'!M62+'HONI SM &gt; Min Fucnt'!M62</f>
        <v>0</v>
      </c>
    </row>
    <row r="67" spans="1:14" x14ac:dyDescent="0.2">
      <c r="A67" s="48" t="s">
        <v>68</v>
      </c>
      <c r="F67" s="25"/>
      <c r="G67" s="25"/>
      <c r="H67" s="25"/>
      <c r="I67" s="60">
        <f>+'HONI SM Min Fucnt'!I63+'HONI SM &gt; Min Fucnt'!I63</f>
        <v>0</v>
      </c>
      <c r="J67" s="60">
        <f>+'HONI SM Min Fucnt'!J63+'HONI SM &gt; Min Fucnt'!J63</f>
        <v>0</v>
      </c>
      <c r="K67" s="60">
        <f>+'HONI SM Min Fucnt'!K63+'HONI SM &gt; Min Fucnt'!K63</f>
        <v>0</v>
      </c>
      <c r="L67" s="60">
        <f>+'HONI SM Min Fucnt'!L63+'HONI SM &gt; Min Fucnt'!L63</f>
        <v>0</v>
      </c>
      <c r="M67" s="60">
        <f>+'HONI SM Min Fucnt'!M63+'HONI SM &gt; Min Fucnt'!M63</f>
        <v>0</v>
      </c>
    </row>
    <row r="68" spans="1:14" x14ac:dyDescent="0.2">
      <c r="F68" s="25"/>
      <c r="G68" s="25"/>
      <c r="H68" s="25"/>
      <c r="I68" s="60">
        <f>+'HONI SM Min Fucnt'!I64+'HONI SM &gt; Min Fucnt'!I64</f>
        <v>0</v>
      </c>
      <c r="J68" s="60">
        <f>+'HONI SM Min Fucnt'!J64+'HONI SM &gt; Min Fucnt'!J64</f>
        <v>0</v>
      </c>
      <c r="K68" s="60">
        <f>+'HONI SM Min Fucnt'!K64+'HONI SM &gt; Min Fucnt'!K64</f>
        <v>0</v>
      </c>
      <c r="L68" s="60">
        <f>+'HONI SM Min Fucnt'!L64+'HONI SM &gt; Min Fucnt'!L64</f>
        <v>0</v>
      </c>
      <c r="M68" s="60">
        <f>+'HONI SM Min Fucnt'!M64+'HONI SM &gt; Min Fucnt'!M64</f>
        <v>0</v>
      </c>
    </row>
    <row r="69" spans="1:14" x14ac:dyDescent="0.2">
      <c r="B69" s="49" t="s">
        <v>15</v>
      </c>
      <c r="F69" s="25">
        <f>'HONI SM Costs'!F20</f>
        <v>0</v>
      </c>
      <c r="G69" s="25">
        <f>'HONI SM Costs'!G20</f>
        <v>0</v>
      </c>
      <c r="H69" s="25">
        <f>'HONI SM Costs'!H20</f>
        <v>0</v>
      </c>
      <c r="I69" s="60">
        <f>+'HONI SM Min Fucnt'!I65+'HONI SM &gt; Min Fucnt'!I65</f>
        <v>9.61765398</v>
      </c>
      <c r="J69" s="60">
        <f>+'HONI SM Min Fucnt'!J65+'HONI SM &gt; Min Fucnt'!J65</f>
        <v>8.3283459999999998</v>
      </c>
      <c r="K69" s="60">
        <f>+'HONI SM Min Fucnt'!K65+'HONI SM &gt; Min Fucnt'!K65</f>
        <v>8.4229223437478744</v>
      </c>
      <c r="L69" s="60">
        <f>+'HONI SM Min Fucnt'!L65+'HONI SM &gt; Min Fucnt'!L65</f>
        <v>7.9193354227738011</v>
      </c>
      <c r="M69" s="60">
        <f>+'HONI SM Min Fucnt'!M65+'HONI SM &gt; Min Fucnt'!M65</f>
        <v>12.603986841325998</v>
      </c>
    </row>
    <row r="70" spans="1:14" x14ac:dyDescent="0.2">
      <c r="B70" s="49" t="s">
        <v>69</v>
      </c>
      <c r="F70" s="25">
        <v>0</v>
      </c>
      <c r="G70" s="25">
        <v>0</v>
      </c>
      <c r="H70" s="25">
        <v>0</v>
      </c>
      <c r="I70" s="60">
        <f>+'HONI SM Min Fucnt'!I66+'HONI SM &gt; Min Fucnt'!I66</f>
        <v>0</v>
      </c>
      <c r="J70" s="60">
        <f>+'HONI SM Min Fucnt'!J66+'HONI SM &gt; Min Fucnt'!J66</f>
        <v>0</v>
      </c>
      <c r="K70" s="60">
        <f>+'HONI SM Min Fucnt'!K66+'HONI SM &gt; Min Fucnt'!K66</f>
        <v>0</v>
      </c>
      <c r="L70" s="60">
        <f>+'HONI SM Min Fucnt'!L66+'HONI SM &gt; Min Fucnt'!L66</f>
        <v>0</v>
      </c>
      <c r="M70" s="60">
        <f>+'HONI SM Min Fucnt'!M66+'HONI SM &gt; Min Fucnt'!M66</f>
        <v>0</v>
      </c>
    </row>
    <row r="71" spans="1:14" x14ac:dyDescent="0.2">
      <c r="B71" s="49" t="s">
        <v>36</v>
      </c>
      <c r="F71" s="25">
        <f>'HONI SM Costs'!F21</f>
        <v>0</v>
      </c>
      <c r="G71" s="25">
        <f>'HONI SM Costs'!G21</f>
        <v>0</v>
      </c>
      <c r="H71" s="25">
        <f>'HONI SM Costs'!H21</f>
        <v>0</v>
      </c>
      <c r="I71" s="60">
        <f>+'HONI SM Min Fucnt'!I67+'HONI SM &gt; Min Fucnt'!I67</f>
        <v>160.50481116000003</v>
      </c>
      <c r="J71" s="60">
        <f>+'HONI SM Min Fucnt'!J67+'HONI SM &gt; Min Fucnt'!J67</f>
        <v>104.37599281999999</v>
      </c>
      <c r="K71" s="60">
        <f>+'HONI SM Min Fucnt'!K67+'HONI SM &gt; Min Fucnt'!K67</f>
        <v>48.509259</v>
      </c>
      <c r="L71" s="60">
        <f>+'HONI SM Min Fucnt'!L67+'HONI SM &gt; Min Fucnt'!L67</f>
        <v>53.237349950000002</v>
      </c>
      <c r="M71" s="60">
        <f>+'HONI SM Min Fucnt'!M67+'HONI SM &gt; Min Fucnt'!M67</f>
        <v>26.657096898939255</v>
      </c>
      <c r="N71" s="91"/>
    </row>
    <row r="72" spans="1:14" x14ac:dyDescent="0.2">
      <c r="B72" s="49" t="s">
        <v>37</v>
      </c>
      <c r="F72" s="25">
        <f>'HONI SM Costs'!F22</f>
        <v>0</v>
      </c>
      <c r="G72" s="25">
        <f>'HONI SM Costs'!G22</f>
        <v>0</v>
      </c>
      <c r="H72" s="25">
        <f>'HONI SM Costs'!H22</f>
        <v>0</v>
      </c>
      <c r="I72" s="60">
        <f>+'HONI SM Min Fucnt'!I68+'HONI SM &gt; Min Fucnt'!I68</f>
        <v>0</v>
      </c>
      <c r="J72" s="60">
        <f>+'HONI SM Min Fucnt'!J68+'HONI SM &gt; Min Fucnt'!J68</f>
        <v>5.6435702000000001</v>
      </c>
      <c r="K72" s="60">
        <f>+'HONI SM Min Fucnt'!K68+'HONI SM &gt; Min Fucnt'!K68</f>
        <v>23.349063000000001</v>
      </c>
      <c r="L72" s="60">
        <f>+'HONI SM Min Fucnt'!L68+'HONI SM &gt; Min Fucnt'!L68</f>
        <v>10.749858480000011</v>
      </c>
      <c r="M72" s="60">
        <f>+'HONI SM Min Fucnt'!M68+'HONI SM &gt; Min Fucnt'!M68</f>
        <v>4.7041935704010447</v>
      </c>
    </row>
    <row r="73" spans="1:14" x14ac:dyDescent="0.2">
      <c r="B73" s="49" t="s">
        <v>38</v>
      </c>
      <c r="F73" s="25">
        <f>'HONI SM Costs'!F23</f>
        <v>0</v>
      </c>
      <c r="G73" s="25">
        <f>'HONI SM Costs'!G23</f>
        <v>0</v>
      </c>
      <c r="H73" s="25">
        <f>'HONI SM Costs'!H23</f>
        <v>0</v>
      </c>
      <c r="I73" s="60">
        <f>+'HONI SM Min Fucnt'!I69+'HONI SM &gt; Min Fucnt'!I69</f>
        <v>0</v>
      </c>
      <c r="J73" s="60">
        <f>+'HONI SM Min Fucnt'!J69+'HONI SM &gt; Min Fucnt'!J69</f>
        <v>0</v>
      </c>
      <c r="K73" s="60">
        <f>+'HONI SM Min Fucnt'!K69+'HONI SM &gt; Min Fucnt'!K69</f>
        <v>0</v>
      </c>
      <c r="L73" s="60">
        <f>+'HONI SM Min Fucnt'!L69+'HONI SM &gt; Min Fucnt'!L69</f>
        <v>0</v>
      </c>
      <c r="M73" s="60">
        <f>+'HONI SM Min Fucnt'!M69+'HONI SM &gt; Min Fucnt'!M69</f>
        <v>0</v>
      </c>
    </row>
    <row r="74" spans="1:14" x14ac:dyDescent="0.2">
      <c r="B74" s="49" t="s">
        <v>39</v>
      </c>
      <c r="F74" s="25">
        <f>'HONI SM Costs'!F24</f>
        <v>0</v>
      </c>
      <c r="G74" s="25">
        <f>'HONI SM Costs'!G24</f>
        <v>0</v>
      </c>
      <c r="H74" s="25">
        <f>'HONI SM Costs'!H24</f>
        <v>0</v>
      </c>
      <c r="I74" s="60">
        <f>+'HONI SM Min Fucnt'!I70+'HONI SM &gt; Min Fucnt'!I70</f>
        <v>0</v>
      </c>
      <c r="J74" s="60">
        <f>+'HONI SM Min Fucnt'!J70+'HONI SM &gt; Min Fucnt'!J70</f>
        <v>30.389260440000001</v>
      </c>
      <c r="K74" s="60">
        <f>+'HONI SM Min Fucnt'!K70+'HONI SM &gt; Min Fucnt'!K70</f>
        <v>56.796438599999995</v>
      </c>
      <c r="L74" s="60">
        <f>+'HONI SM Min Fucnt'!L70+'HONI SM &gt; Min Fucnt'!L70</f>
        <v>57.30442767000001</v>
      </c>
      <c r="M74" s="60">
        <f>+'HONI SM Min Fucnt'!M70+'HONI SM &gt; Min Fucnt'!M70</f>
        <v>57.726971102874401</v>
      </c>
    </row>
    <row r="75" spans="1:14" x14ac:dyDescent="0.2">
      <c r="F75" s="25"/>
      <c r="G75" s="25"/>
      <c r="H75" s="25"/>
      <c r="I75" s="25"/>
      <c r="J75" s="25"/>
      <c r="K75" s="25"/>
      <c r="L75" s="25"/>
      <c r="M75" s="25"/>
    </row>
    <row r="76" spans="1:14" x14ac:dyDescent="0.2">
      <c r="B76" s="49" t="s">
        <v>70</v>
      </c>
      <c r="F76" s="27"/>
      <c r="G76" s="27"/>
      <c r="H76" s="27"/>
      <c r="I76" s="27"/>
      <c r="J76" s="27">
        <v>12</v>
      </c>
      <c r="K76" s="27">
        <v>12</v>
      </c>
      <c r="L76" s="27">
        <v>12</v>
      </c>
      <c r="M76" s="27">
        <v>12</v>
      </c>
    </row>
    <row r="77" spans="1:14" x14ac:dyDescent="0.2">
      <c r="F77" s="27"/>
      <c r="G77" s="27"/>
      <c r="H77" s="27"/>
      <c r="I77" s="27"/>
      <c r="J77" s="27"/>
      <c r="K77" s="27"/>
      <c r="L77" s="27"/>
      <c r="M77" s="27"/>
      <c r="N77" s="87"/>
    </row>
    <row r="78" spans="1:14" x14ac:dyDescent="0.2">
      <c r="B78" s="49" t="s">
        <v>71</v>
      </c>
      <c r="F78" s="31"/>
      <c r="G78" s="31"/>
      <c r="H78" s="31"/>
      <c r="I78" s="31">
        <v>0.12</v>
      </c>
      <c r="J78" s="31">
        <v>0.11715626258061443</v>
      </c>
      <c r="K78" s="32">
        <v>0.123</v>
      </c>
      <c r="L78" s="32">
        <v>0.123</v>
      </c>
      <c r="M78" s="32">
        <v>9.1999999999999998E-2</v>
      </c>
      <c r="N78" s="32"/>
    </row>
    <row r="79" spans="1:14" x14ac:dyDescent="0.2">
      <c r="B79" s="49" t="s">
        <v>72</v>
      </c>
      <c r="F79" s="32"/>
      <c r="G79" s="32"/>
      <c r="H79" s="32"/>
      <c r="I79" s="32">
        <v>6.6699999999999995E-2</v>
      </c>
      <c r="J79" s="32">
        <v>6.6699999999999995E-2</v>
      </c>
      <c r="K79" s="32">
        <v>6.6699999999999995E-2</v>
      </c>
      <c r="L79" s="32">
        <v>6.6699999999999995E-2</v>
      </c>
      <c r="M79" s="32">
        <v>6.6699999999999995E-2</v>
      </c>
      <c r="N79" s="51"/>
    </row>
    <row r="80" spans="1:14" x14ac:dyDescent="0.2">
      <c r="B80" s="49" t="s">
        <v>73</v>
      </c>
      <c r="F80" s="32"/>
      <c r="G80" s="32"/>
      <c r="H80" s="32"/>
      <c r="I80" s="32">
        <v>0.10115264548126049</v>
      </c>
      <c r="J80" s="32">
        <v>0.10115264548126049</v>
      </c>
      <c r="K80" s="32">
        <v>0.10115264548126049</v>
      </c>
      <c r="L80" s="32">
        <v>0.10115264548126049</v>
      </c>
      <c r="M80" s="32">
        <v>0.10115264548126049</v>
      </c>
      <c r="N80" s="32"/>
    </row>
    <row r="81" spans="1:14" x14ac:dyDescent="0.2">
      <c r="B81" s="49" t="s">
        <v>74</v>
      </c>
      <c r="F81" s="32"/>
      <c r="G81" s="32"/>
      <c r="H81" s="32"/>
      <c r="I81" s="32">
        <v>0.2</v>
      </c>
      <c r="J81" s="32">
        <v>0.2</v>
      </c>
      <c r="K81" s="32">
        <v>0.2</v>
      </c>
      <c r="L81" s="32">
        <v>0.2</v>
      </c>
      <c r="M81" s="32">
        <v>0.2</v>
      </c>
      <c r="N81" s="32"/>
    </row>
    <row r="82" spans="1:14" x14ac:dyDescent="0.2">
      <c r="B82" s="49" t="s">
        <v>75</v>
      </c>
      <c r="F82" s="31"/>
      <c r="G82" s="31"/>
      <c r="H82" s="31"/>
      <c r="I82" s="31">
        <v>0.08</v>
      </c>
      <c r="J82" s="31">
        <v>0.08</v>
      </c>
      <c r="K82" s="32">
        <v>0.08</v>
      </c>
      <c r="L82" s="32">
        <v>0.08</v>
      </c>
      <c r="M82" s="32">
        <v>0.08</v>
      </c>
      <c r="N82" s="32"/>
    </row>
    <row r="83" spans="1:14" x14ac:dyDescent="0.2">
      <c r="B83" s="49" t="s">
        <v>76</v>
      </c>
      <c r="F83" s="31"/>
      <c r="G83" s="31"/>
      <c r="H83" s="31"/>
      <c r="I83" s="31">
        <v>1</v>
      </c>
      <c r="J83" s="31">
        <v>1</v>
      </c>
      <c r="K83" s="32">
        <v>1</v>
      </c>
      <c r="L83" s="32">
        <v>1</v>
      </c>
      <c r="M83" s="32">
        <v>1</v>
      </c>
      <c r="N83" s="32"/>
    </row>
    <row r="84" spans="1:14" x14ac:dyDescent="0.2">
      <c r="B84" s="49" t="s">
        <v>77</v>
      </c>
      <c r="F84" s="31"/>
      <c r="G84" s="31"/>
      <c r="H84" s="31"/>
      <c r="I84" s="31">
        <v>0.55000000000000004</v>
      </c>
      <c r="J84" s="31">
        <v>0.55000000000000004</v>
      </c>
      <c r="K84" s="32">
        <v>0.55000000000000004</v>
      </c>
      <c r="L84" s="32">
        <v>0.55000000000000004</v>
      </c>
      <c r="M84" s="32">
        <v>0.55000000000000004</v>
      </c>
      <c r="N84" s="32"/>
    </row>
    <row r="85" spans="1:14" x14ac:dyDescent="0.2">
      <c r="B85" s="49" t="s">
        <v>78</v>
      </c>
      <c r="F85" s="32"/>
      <c r="G85" s="32"/>
      <c r="H85" s="32"/>
      <c r="I85" s="32">
        <v>5.6380588750543317E-2</v>
      </c>
      <c r="J85" s="32">
        <v>5.433103117992142E-2</v>
      </c>
      <c r="K85" s="32">
        <v>5.3900000000000003E-2</v>
      </c>
      <c r="L85" s="32">
        <v>5.3900000000000003E-2</v>
      </c>
      <c r="M85" s="33">
        <v>4.8099999999999997E-2</v>
      </c>
      <c r="N85" s="33"/>
    </row>
    <row r="86" spans="1:14" x14ac:dyDescent="0.2">
      <c r="B86" s="49" t="s">
        <v>79</v>
      </c>
      <c r="F86" s="32"/>
      <c r="G86" s="32"/>
      <c r="H86" s="32"/>
      <c r="I86" s="32">
        <v>8.5699999999999998E-2</v>
      </c>
      <c r="J86" s="32">
        <v>9.8500000000000004E-2</v>
      </c>
      <c r="K86" s="32">
        <v>9.6600000000000005E-2</v>
      </c>
      <c r="L86" s="32">
        <v>9.6600000000000005E-2</v>
      </c>
      <c r="M86" s="32">
        <v>8.9300000000000004E-2</v>
      </c>
      <c r="N86" s="32"/>
    </row>
    <row r="87" spans="1:14" x14ac:dyDescent="0.2">
      <c r="B87" s="49" t="s">
        <v>80</v>
      </c>
      <c r="F87" s="31"/>
      <c r="G87" s="31"/>
      <c r="H87" s="31"/>
      <c r="I87" s="31">
        <v>0.4</v>
      </c>
      <c r="J87" s="31">
        <v>0.4</v>
      </c>
      <c r="K87" s="32">
        <v>0.4</v>
      </c>
      <c r="L87" s="32">
        <v>0.4</v>
      </c>
      <c r="M87" s="32">
        <v>0.4</v>
      </c>
      <c r="N87" s="32"/>
    </row>
    <row r="88" spans="1:14" x14ac:dyDescent="0.2">
      <c r="B88" s="49" t="s">
        <v>81</v>
      </c>
      <c r="F88" s="32"/>
      <c r="G88" s="32"/>
      <c r="H88" s="32"/>
      <c r="I88" s="32">
        <v>0.33</v>
      </c>
      <c r="J88" s="32">
        <v>0.31</v>
      </c>
      <c r="K88" s="32">
        <v>0.28249999999999997</v>
      </c>
      <c r="L88" s="32">
        <v>0.26500000000000001</v>
      </c>
      <c r="M88" s="32">
        <v>0.26500000000000001</v>
      </c>
      <c r="N88" s="32"/>
    </row>
    <row r="89" spans="1:14" x14ac:dyDescent="0.2">
      <c r="B89" s="49" t="s">
        <v>82</v>
      </c>
      <c r="F89" s="33"/>
      <c r="G89" s="33"/>
      <c r="H89" s="33"/>
      <c r="I89" s="33">
        <v>2.2499999999999998E-3</v>
      </c>
      <c r="J89" s="33">
        <v>7.5000000000000002E-4</v>
      </c>
      <c r="K89" s="32">
        <v>0</v>
      </c>
      <c r="L89" s="32">
        <v>0</v>
      </c>
      <c r="M89" s="32">
        <v>0</v>
      </c>
      <c r="N89" s="32"/>
    </row>
    <row r="90" spans="1:14" x14ac:dyDescent="0.2">
      <c r="B90" s="49" t="s">
        <v>83</v>
      </c>
      <c r="F90" s="32"/>
      <c r="G90" s="32"/>
      <c r="H90" s="32"/>
      <c r="I90" s="32">
        <v>7.9000000000000008E-3</v>
      </c>
      <c r="J90" s="32">
        <v>1.5576190476190474E-2</v>
      </c>
      <c r="K90" s="32">
        <v>1.9576190476190473E-2</v>
      </c>
      <c r="L90" s="32">
        <v>1.47E-2</v>
      </c>
      <c r="M90" s="32">
        <v>1.4500000000000001E-2</v>
      </c>
      <c r="N90" s="32"/>
    </row>
    <row r="91" spans="1:14" x14ac:dyDescent="0.2">
      <c r="F91" s="25"/>
      <c r="G91" s="25"/>
      <c r="H91" s="25"/>
      <c r="I91" s="25"/>
      <c r="J91" s="25"/>
      <c r="K91" s="25"/>
      <c r="L91" s="25"/>
      <c r="M91" s="25"/>
    </row>
    <row r="92" spans="1:14" x14ac:dyDescent="0.2">
      <c r="F92" s="25"/>
      <c r="G92" s="25"/>
      <c r="H92" s="25"/>
      <c r="I92" s="25"/>
      <c r="J92" s="25"/>
      <c r="K92" s="25"/>
      <c r="L92" s="25"/>
      <c r="M92" s="25"/>
    </row>
    <row r="93" spans="1:14" x14ac:dyDescent="0.2">
      <c r="A93" s="48" t="s">
        <v>84</v>
      </c>
      <c r="F93" s="25"/>
      <c r="G93" s="25"/>
      <c r="H93" s="25"/>
      <c r="I93" s="25"/>
      <c r="J93" s="25"/>
      <c r="K93" s="25"/>
      <c r="L93" s="25"/>
      <c r="M93" s="25"/>
    </row>
    <row r="94" spans="1:14" x14ac:dyDescent="0.2">
      <c r="F94" s="25"/>
      <c r="G94" s="25"/>
      <c r="H94" s="25"/>
      <c r="I94" s="25"/>
      <c r="J94" s="25"/>
      <c r="K94" s="25"/>
      <c r="L94" s="25"/>
      <c r="M94" s="25"/>
    </row>
    <row r="95" spans="1:14" x14ac:dyDescent="0.2">
      <c r="B95" s="48" t="s">
        <v>16</v>
      </c>
      <c r="F95" s="25"/>
      <c r="G95" s="25"/>
      <c r="H95" s="25"/>
      <c r="I95" s="25"/>
      <c r="J95" s="25"/>
      <c r="K95" s="25"/>
      <c r="L95" s="25"/>
      <c r="M95" s="25"/>
    </row>
    <row r="96" spans="1:14" x14ac:dyDescent="0.2">
      <c r="B96" s="86"/>
      <c r="F96" s="25"/>
      <c r="G96" s="25"/>
      <c r="H96" s="25"/>
      <c r="I96" s="25"/>
      <c r="J96" s="25"/>
      <c r="K96" s="25"/>
      <c r="L96" s="25"/>
      <c r="M96" s="25"/>
    </row>
    <row r="97" spans="2:14" x14ac:dyDescent="0.2">
      <c r="B97" s="86"/>
      <c r="C97" s="86" t="s">
        <v>85</v>
      </c>
      <c r="F97" s="25"/>
      <c r="G97" s="25"/>
      <c r="H97" s="25"/>
      <c r="I97" s="25"/>
      <c r="J97" s="25"/>
      <c r="K97" s="25"/>
      <c r="L97" s="25"/>
      <c r="M97" s="25"/>
    </row>
    <row r="98" spans="2:14" x14ac:dyDescent="0.2">
      <c r="B98" s="86"/>
      <c r="F98" s="25"/>
      <c r="G98" s="25"/>
      <c r="H98" s="25"/>
      <c r="I98" s="25"/>
      <c r="J98" s="25"/>
      <c r="K98" s="25"/>
      <c r="L98" s="25"/>
      <c r="M98" s="25"/>
    </row>
    <row r="99" spans="2:14" x14ac:dyDescent="0.2">
      <c r="B99" s="86"/>
      <c r="D99" s="49" t="s">
        <v>86</v>
      </c>
      <c r="F99" s="25">
        <v>0</v>
      </c>
      <c r="G99" s="25">
        <f>F100</f>
        <v>0</v>
      </c>
      <c r="H99" s="25">
        <f>G100</f>
        <v>0</v>
      </c>
      <c r="I99" s="60">
        <f>+'HONI SM Min Fucnt'!I95+'HONI SM &gt; Min Fucnt'!I95</f>
        <v>0</v>
      </c>
      <c r="J99" s="60">
        <f>+'HONI SM Min Fucnt'!J95+'HONI SM &gt; Min Fucnt'!J95</f>
        <v>123.51325272000001</v>
      </c>
      <c r="K99" s="60">
        <f>+'HONI SM Min Fucnt'!K95+'HONI SM &gt; Min Fucnt'!K95</f>
        <v>227.88924553999999</v>
      </c>
      <c r="L99" s="60">
        <f>+'HONI SM Min Fucnt'!L95+'HONI SM &gt; Min Fucnt'!L95</f>
        <v>276.39850454000003</v>
      </c>
      <c r="M99" s="60">
        <f>+'HONI SM Min Fucnt'!M95+'HONI SM &gt; Min Fucnt'!M95</f>
        <v>329.63585449000004</v>
      </c>
    </row>
    <row r="100" spans="2:14" x14ac:dyDescent="0.2">
      <c r="B100" s="86"/>
      <c r="D100" s="49" t="s">
        <v>87</v>
      </c>
      <c r="F100" s="25">
        <f t="shared" ref="F100:H100" si="22">F99+F71</f>
        <v>0</v>
      </c>
      <c r="G100" s="25">
        <f t="shared" si="22"/>
        <v>0</v>
      </c>
      <c r="H100" s="25">
        <f t="shared" si="22"/>
        <v>0</v>
      </c>
      <c r="I100" s="60">
        <f>+'HONI SM Min Fucnt'!I96+'HONI SM &gt; Min Fucnt'!I96</f>
        <v>160.50481116000003</v>
      </c>
      <c r="J100" s="60">
        <f>+'HONI SM Min Fucnt'!J96+'HONI SM &gt; Min Fucnt'!J96</f>
        <v>227.88924553999999</v>
      </c>
      <c r="K100" s="60">
        <f>+'HONI SM Min Fucnt'!K96+'HONI SM &gt; Min Fucnt'!K96</f>
        <v>276.39850454000003</v>
      </c>
      <c r="L100" s="60">
        <f>+'HONI SM Min Fucnt'!L96+'HONI SM &gt; Min Fucnt'!L96</f>
        <v>329.63585449000004</v>
      </c>
      <c r="M100" s="60">
        <f>+'HONI SM Min Fucnt'!M96+'HONI SM &gt; Min Fucnt'!M96</f>
        <v>356.29295138893929</v>
      </c>
    </row>
    <row r="101" spans="2:14" x14ac:dyDescent="0.2">
      <c r="B101" s="86"/>
      <c r="D101" s="49" t="s">
        <v>88</v>
      </c>
      <c r="E101" s="84"/>
      <c r="F101" s="26">
        <f t="shared" ref="F101:H101" si="23">(F99+F100)/2</f>
        <v>0</v>
      </c>
      <c r="G101" s="26">
        <f t="shared" si="23"/>
        <v>0</v>
      </c>
      <c r="H101" s="26">
        <f t="shared" si="23"/>
        <v>0</v>
      </c>
      <c r="I101" s="61">
        <f>+'HONI SM Min Fucnt'!I97+'HONI SM &gt; Min Fucnt'!I97</f>
        <v>80.252405580000016</v>
      </c>
      <c r="J101" s="61">
        <f>+'HONI SM Min Fucnt'!J97+'HONI SM &gt; Min Fucnt'!J97</f>
        <v>175.70124913000001</v>
      </c>
      <c r="K101" s="61">
        <f>+'HONI SM Min Fucnt'!K97+'HONI SM &gt; Min Fucnt'!K97</f>
        <v>252.14387504000001</v>
      </c>
      <c r="L101" s="61">
        <f>+'HONI SM Min Fucnt'!L97+'HONI SM &gt; Min Fucnt'!L97</f>
        <v>303.01717951500007</v>
      </c>
      <c r="M101" s="61">
        <f>+'HONI SM Min Fucnt'!M97+'HONI SM &gt; Min Fucnt'!M97</f>
        <v>342.96440293946966</v>
      </c>
      <c r="N101" s="88"/>
    </row>
    <row r="102" spans="2:14" x14ac:dyDescent="0.2">
      <c r="B102" s="86"/>
      <c r="F102" s="25"/>
      <c r="G102" s="25"/>
      <c r="H102" s="25"/>
      <c r="I102" s="60">
        <f>+'HONI SM Min Fucnt'!I98+'HONI SM &gt; Min Fucnt'!I98</f>
        <v>0</v>
      </c>
      <c r="J102" s="60">
        <f>+'HONI SM Min Fucnt'!J98+'HONI SM &gt; Min Fucnt'!J98</f>
        <v>0</v>
      </c>
      <c r="K102" s="60">
        <f>+'HONI SM Min Fucnt'!K98+'HONI SM &gt; Min Fucnt'!K98</f>
        <v>0</v>
      </c>
      <c r="L102" s="60">
        <f>+'HONI SM Min Fucnt'!L98+'HONI SM &gt; Min Fucnt'!L98</f>
        <v>0</v>
      </c>
      <c r="M102" s="60">
        <f>+'HONI SM Min Fucnt'!M98+'HONI SM &gt; Min Fucnt'!M98</f>
        <v>0</v>
      </c>
      <c r="N102" s="88"/>
    </row>
    <row r="103" spans="2:14" x14ac:dyDescent="0.2">
      <c r="B103" s="86"/>
      <c r="D103" s="49" t="s">
        <v>16</v>
      </c>
      <c r="F103" s="25">
        <f t="shared" ref="F103:H103" si="24">F101*F79</f>
        <v>0</v>
      </c>
      <c r="G103" s="25">
        <f t="shared" si="24"/>
        <v>0</v>
      </c>
      <c r="H103" s="25">
        <f t="shared" si="24"/>
        <v>0</v>
      </c>
      <c r="I103" s="60">
        <f>+'HONI SM Min Fucnt'!I99+'HONI SM &gt; Min Fucnt'!I99</f>
        <v>5.3528354521860004</v>
      </c>
      <c r="J103" s="60">
        <f>+'HONI SM Min Fucnt'!J99+'HONI SM &gt; Min Fucnt'!J99</f>
        <v>11.719273316970998</v>
      </c>
      <c r="K103" s="60">
        <f>+'HONI SM Min Fucnt'!K99+'HONI SM &gt; Min Fucnt'!K99</f>
        <v>16.817996465167997</v>
      </c>
      <c r="L103" s="60">
        <f>+'HONI SM Min Fucnt'!L99+'HONI SM &gt; Min Fucnt'!L99</f>
        <v>20.211245873650501</v>
      </c>
      <c r="M103" s="60">
        <f>+'HONI SM Min Fucnt'!M99+'HONI SM &gt; Min Fucnt'!M99</f>
        <v>22.875725676062626</v>
      </c>
      <c r="N103" s="50"/>
    </row>
    <row r="104" spans="2:14" x14ac:dyDescent="0.2">
      <c r="B104" s="86"/>
      <c r="F104" s="25"/>
      <c r="G104" s="25"/>
      <c r="H104" s="25"/>
      <c r="I104" s="60">
        <f>+'HONI SM Min Fucnt'!I100+'HONI SM &gt; Min Fucnt'!I100</f>
        <v>0</v>
      </c>
      <c r="J104" s="60">
        <f>+'HONI SM Min Fucnt'!J100+'HONI SM &gt; Min Fucnt'!J100</f>
        <v>0</v>
      </c>
      <c r="K104" s="60">
        <f>+'HONI SM Min Fucnt'!K100+'HONI SM &gt; Min Fucnt'!K100</f>
        <v>0</v>
      </c>
      <c r="L104" s="60">
        <f>+'HONI SM Min Fucnt'!L100+'HONI SM &gt; Min Fucnt'!L100</f>
        <v>0</v>
      </c>
      <c r="M104" s="60">
        <f>+'HONI SM Min Fucnt'!M100+'HONI SM &gt; Min Fucnt'!M100</f>
        <v>0</v>
      </c>
      <c r="N104" s="92"/>
    </row>
    <row r="105" spans="2:14" x14ac:dyDescent="0.2">
      <c r="B105" s="86"/>
      <c r="C105" s="86" t="s">
        <v>89</v>
      </c>
      <c r="F105" s="25"/>
      <c r="G105" s="25"/>
      <c r="H105" s="25"/>
      <c r="I105" s="60">
        <f>+'HONI SM Min Fucnt'!I101+'HONI SM &gt; Min Fucnt'!I101</f>
        <v>0</v>
      </c>
      <c r="J105" s="60">
        <f>+'HONI SM Min Fucnt'!J101+'HONI SM &gt; Min Fucnt'!J101</f>
        <v>0</v>
      </c>
      <c r="K105" s="60">
        <f>+'HONI SM Min Fucnt'!K101+'HONI SM &gt; Min Fucnt'!K101</f>
        <v>0</v>
      </c>
      <c r="L105" s="60">
        <f>+'HONI SM Min Fucnt'!L101+'HONI SM &gt; Min Fucnt'!L101</f>
        <v>0</v>
      </c>
      <c r="M105" s="60">
        <f>+'HONI SM Min Fucnt'!M101+'HONI SM &gt; Min Fucnt'!M101</f>
        <v>0</v>
      </c>
    </row>
    <row r="106" spans="2:14" x14ac:dyDescent="0.2">
      <c r="B106" s="86"/>
      <c r="F106" s="25"/>
      <c r="G106" s="25"/>
      <c r="H106" s="25"/>
      <c r="I106" s="60">
        <f>+'HONI SM Min Fucnt'!I102+'HONI SM &gt; Min Fucnt'!I102</f>
        <v>0</v>
      </c>
      <c r="J106" s="60">
        <f>+'HONI SM Min Fucnt'!J102+'HONI SM &gt; Min Fucnt'!J102</f>
        <v>0</v>
      </c>
      <c r="K106" s="60">
        <f>+'HONI SM Min Fucnt'!K102+'HONI SM &gt; Min Fucnt'!K102</f>
        <v>0</v>
      </c>
      <c r="L106" s="60">
        <f>+'HONI SM Min Fucnt'!L102+'HONI SM &gt; Min Fucnt'!L102</f>
        <v>0</v>
      </c>
      <c r="M106" s="60">
        <f>+'HONI SM Min Fucnt'!M102+'HONI SM &gt; Min Fucnt'!M102</f>
        <v>-4.7041935704010456</v>
      </c>
    </row>
    <row r="107" spans="2:14" x14ac:dyDescent="0.2">
      <c r="B107" s="86"/>
      <c r="D107" s="49" t="s">
        <v>86</v>
      </c>
      <c r="F107" s="25">
        <v>0</v>
      </c>
      <c r="G107" s="25">
        <f>F108</f>
        <v>0</v>
      </c>
      <c r="H107" s="25">
        <f>G108</f>
        <v>0</v>
      </c>
      <c r="I107" s="60">
        <f>+'HONI SM Min Fucnt'!I103+'HONI SM &gt; Min Fucnt'!I103</f>
        <v>0</v>
      </c>
      <c r="J107" s="60">
        <f>+'HONI SM Min Fucnt'!J103+'HONI SM &gt; Min Fucnt'!J103</f>
        <v>36.991558439999999</v>
      </c>
      <c r="K107" s="60">
        <f>+'HONI SM Min Fucnt'!K103+'HONI SM &gt; Min Fucnt'!K103</f>
        <v>42.635128639999998</v>
      </c>
      <c r="L107" s="60">
        <f>+'HONI SM Min Fucnt'!L103+'HONI SM &gt; Min Fucnt'!L103</f>
        <v>65.984191640000006</v>
      </c>
      <c r="M107" s="60">
        <f>+'HONI SM Min Fucnt'!M103+'HONI SM &gt; Min Fucnt'!M103</f>
        <v>76.73405012000002</v>
      </c>
    </row>
    <row r="108" spans="2:14" x14ac:dyDescent="0.2">
      <c r="B108" s="86"/>
      <c r="D108" s="49" t="s">
        <v>87</v>
      </c>
      <c r="F108" s="25">
        <f t="shared" ref="F108:H108" si="25">F107+F72</f>
        <v>0</v>
      </c>
      <c r="G108" s="25">
        <f t="shared" si="25"/>
        <v>0</v>
      </c>
      <c r="H108" s="25">
        <f t="shared" si="25"/>
        <v>0</v>
      </c>
      <c r="I108" s="60">
        <f>+'HONI SM Min Fucnt'!I104+'HONI SM &gt; Min Fucnt'!I104</f>
        <v>0</v>
      </c>
      <c r="J108" s="60">
        <f>+'HONI SM Min Fucnt'!J104+'HONI SM &gt; Min Fucnt'!J104</f>
        <v>42.635128639999998</v>
      </c>
      <c r="K108" s="60">
        <f>+'HONI SM Min Fucnt'!K104+'HONI SM &gt; Min Fucnt'!K104</f>
        <v>65.984191640000006</v>
      </c>
      <c r="L108" s="60">
        <f>+'HONI SM Min Fucnt'!L104+'HONI SM &gt; Min Fucnt'!L104</f>
        <v>76.73405012000002</v>
      </c>
      <c r="M108" s="60">
        <f>+'HONI SM Min Fucnt'!M104+'HONI SM &gt; Min Fucnt'!M104</f>
        <v>81.438243690401066</v>
      </c>
    </row>
    <row r="109" spans="2:14" x14ac:dyDescent="0.2">
      <c r="B109" s="86"/>
      <c r="D109" s="49" t="s">
        <v>88</v>
      </c>
      <c r="E109" s="84"/>
      <c r="F109" s="26">
        <f t="shared" ref="F109:H109" si="26">(F107+F108)/2</f>
        <v>0</v>
      </c>
      <c r="G109" s="26">
        <f t="shared" si="26"/>
        <v>0</v>
      </c>
      <c r="H109" s="26">
        <f t="shared" si="26"/>
        <v>0</v>
      </c>
      <c r="I109" s="61">
        <f>+'HONI SM Min Fucnt'!I105+'HONI SM &gt; Min Fucnt'!I105</f>
        <v>0</v>
      </c>
      <c r="J109" s="61">
        <f>+'HONI SM Min Fucnt'!J105+'HONI SM &gt; Min Fucnt'!J105</f>
        <v>39.813343539999998</v>
      </c>
      <c r="K109" s="61">
        <f>+'HONI SM Min Fucnt'!K105+'HONI SM &gt; Min Fucnt'!K105</f>
        <v>54.309660140000005</v>
      </c>
      <c r="L109" s="61">
        <f>+'HONI SM Min Fucnt'!L105+'HONI SM &gt; Min Fucnt'!L105</f>
        <v>71.359120880000006</v>
      </c>
      <c r="M109" s="61">
        <f>+'HONI SM Min Fucnt'!M105+'HONI SM &gt; Min Fucnt'!M105</f>
        <v>79.086146905200536</v>
      </c>
    </row>
    <row r="110" spans="2:14" x14ac:dyDescent="0.2">
      <c r="B110" s="86"/>
      <c r="F110" s="25"/>
      <c r="G110" s="25"/>
      <c r="H110" s="25"/>
      <c r="I110" s="60">
        <f>+'HONI SM Min Fucnt'!I106+'HONI SM &gt; Min Fucnt'!I106</f>
        <v>0</v>
      </c>
      <c r="J110" s="60">
        <f>+'HONI SM Min Fucnt'!J106+'HONI SM &gt; Min Fucnt'!J106</f>
        <v>0</v>
      </c>
      <c r="K110" s="60">
        <f>+'HONI SM Min Fucnt'!K106+'HONI SM &gt; Min Fucnt'!K106</f>
        <v>0</v>
      </c>
      <c r="L110" s="60">
        <f>+'HONI SM Min Fucnt'!L106+'HONI SM &gt; Min Fucnt'!L106</f>
        <v>0</v>
      </c>
      <c r="M110" s="60">
        <f>+'HONI SM Min Fucnt'!M106+'HONI SM &gt; Min Fucnt'!M106</f>
        <v>0</v>
      </c>
    </row>
    <row r="111" spans="2:14" x14ac:dyDescent="0.2">
      <c r="B111" s="86"/>
      <c r="D111" s="49" t="s">
        <v>16</v>
      </c>
      <c r="F111" s="25">
        <f t="shared" ref="F111:H111" si="27">F109*F80</f>
        <v>0</v>
      </c>
      <c r="G111" s="25">
        <f t="shared" si="27"/>
        <v>0</v>
      </c>
      <c r="H111" s="25">
        <f t="shared" si="27"/>
        <v>0</v>
      </c>
      <c r="I111" s="60">
        <f>+'HONI SM Min Fucnt'!I107+'HONI SM &gt; Min Fucnt'!I107</f>
        <v>0</v>
      </c>
      <c r="J111" s="60">
        <f>+'HONI SM Min Fucnt'!J107+'HONI SM &gt; Min Fucnt'!J107</f>
        <v>4.0272250245252526</v>
      </c>
      <c r="K111" s="60">
        <f>+'HONI SM Min Fucnt'!K107+'HONI SM &gt; Min Fucnt'!K107</f>
        <v>5.4935657983491648</v>
      </c>
      <c r="L111" s="60">
        <f>+'HONI SM Min Fucnt'!L107+'HONI SM &gt; Min Fucnt'!L107</f>
        <v>7.2181638562290535</v>
      </c>
      <c r="M111" s="60">
        <f>+'HONI SM Min Fucnt'!M107+'HONI SM &gt; Min Fucnt'!M107</f>
        <v>7.9997729803806363</v>
      </c>
    </row>
    <row r="112" spans="2:14" x14ac:dyDescent="0.2">
      <c r="B112" s="86"/>
      <c r="F112" s="25"/>
      <c r="G112" s="25"/>
      <c r="H112" s="25"/>
      <c r="I112" s="60"/>
      <c r="J112" s="60"/>
      <c r="K112" s="60"/>
      <c r="L112" s="60"/>
      <c r="M112" s="60"/>
    </row>
    <row r="113" spans="1:16384" x14ac:dyDescent="0.2">
      <c r="A113" s="48" t="s">
        <v>153</v>
      </c>
      <c r="B113" s="48"/>
      <c r="C113" s="48"/>
      <c r="D113" s="274"/>
      <c r="E113" s="274"/>
      <c r="F113" s="275"/>
      <c r="G113" s="275"/>
      <c r="H113" s="275"/>
      <c r="I113" s="275"/>
      <c r="J113" s="275"/>
      <c r="K113" s="275"/>
      <c r="L113" s="275"/>
      <c r="M113" s="48"/>
      <c r="N113" s="48"/>
      <c r="O113" s="48"/>
      <c r="P113" s="48"/>
      <c r="Q113" s="274"/>
      <c r="R113" s="274"/>
      <c r="S113" s="275"/>
      <c r="T113" s="275"/>
      <c r="U113" s="275"/>
      <c r="V113" s="275"/>
      <c r="W113" s="275"/>
      <c r="X113" s="275"/>
      <c r="Y113" s="275"/>
      <c r="Z113" s="48"/>
      <c r="AA113" s="48"/>
      <c r="AB113" s="48"/>
      <c r="AC113" s="48"/>
      <c r="AD113" s="274"/>
      <c r="AE113" s="274"/>
      <c r="AF113" s="275"/>
      <c r="AG113" s="275"/>
      <c r="AH113" s="275"/>
      <c r="AI113" s="275"/>
      <c r="AJ113" s="275"/>
      <c r="AK113" s="275"/>
      <c r="AL113" s="275"/>
      <c r="AM113" s="48"/>
      <c r="AN113" s="48"/>
      <c r="AO113" s="48"/>
      <c r="AP113" s="48"/>
      <c r="AQ113" s="274"/>
      <c r="AR113" s="274"/>
      <c r="AS113" s="275"/>
      <c r="AT113" s="275"/>
      <c r="AU113" s="275"/>
      <c r="AV113" s="275"/>
      <c r="AW113" s="275"/>
      <c r="AX113" s="275"/>
      <c r="AY113" s="275"/>
      <c r="AZ113" s="48"/>
      <c r="BA113" s="48"/>
      <c r="BB113" s="48"/>
      <c r="BC113" s="48"/>
      <c r="BD113" s="274"/>
      <c r="BE113" s="274"/>
      <c r="BF113" s="275"/>
      <c r="BG113" s="275"/>
      <c r="BH113" s="275"/>
      <c r="BI113" s="275"/>
      <c r="BJ113" s="275"/>
      <c r="BK113" s="275"/>
      <c r="BL113" s="275"/>
      <c r="BM113" s="48"/>
      <c r="BN113" s="48"/>
      <c r="BO113" s="48"/>
      <c r="BP113" s="48"/>
      <c r="BQ113" s="274"/>
      <c r="BR113" s="274"/>
      <c r="BS113" s="275"/>
      <c r="BT113" s="275"/>
      <c r="BU113" s="275"/>
      <c r="BV113" s="275"/>
      <c r="BW113" s="275"/>
      <c r="BX113" s="275"/>
      <c r="BY113" s="275"/>
      <c r="BZ113" s="48"/>
      <c r="CA113" s="48"/>
      <c r="CB113" s="48"/>
      <c r="CC113" s="48"/>
      <c r="CD113" s="274"/>
      <c r="CE113" s="274"/>
      <c r="CF113" s="275"/>
      <c r="CG113" s="275"/>
      <c r="CH113" s="275"/>
      <c r="CI113" s="275"/>
      <c r="CJ113" s="275"/>
      <c r="CK113" s="275"/>
      <c r="CL113" s="275"/>
      <c r="CM113" s="48"/>
      <c r="CN113" s="48"/>
      <c r="CO113" s="48"/>
      <c r="CP113" s="48"/>
      <c r="CQ113" s="274"/>
      <c r="CR113" s="274"/>
      <c r="CS113" s="275"/>
      <c r="CT113" s="275"/>
      <c r="CU113" s="275"/>
      <c r="CV113" s="275"/>
      <c r="CW113" s="275"/>
      <c r="CX113" s="275"/>
      <c r="CY113" s="275"/>
      <c r="CZ113" s="48"/>
      <c r="DA113" s="48"/>
      <c r="DB113" s="48"/>
      <c r="DC113" s="48"/>
      <c r="DD113" s="274"/>
      <c r="DE113" s="274"/>
      <c r="DF113" s="275"/>
      <c r="DG113" s="275"/>
      <c r="DH113" s="275"/>
      <c r="DI113" s="275"/>
      <c r="DJ113" s="275"/>
      <c r="DK113" s="275"/>
      <c r="DL113" s="275"/>
      <c r="DM113" s="48"/>
      <c r="DN113" s="48"/>
      <c r="DO113" s="48"/>
      <c r="DP113" s="48"/>
      <c r="DQ113" s="274"/>
      <c r="DR113" s="274"/>
      <c r="DS113" s="275"/>
      <c r="DT113" s="275"/>
      <c r="DU113" s="275"/>
      <c r="DV113" s="275"/>
      <c r="DW113" s="275"/>
      <c r="DX113" s="275"/>
      <c r="DY113" s="275"/>
      <c r="DZ113" s="48"/>
      <c r="EA113" s="48"/>
      <c r="EB113" s="48"/>
      <c r="EC113" s="48"/>
      <c r="ED113" s="274"/>
      <c r="EE113" s="274"/>
      <c r="EF113" s="275"/>
      <c r="EG113" s="275"/>
      <c r="EH113" s="275"/>
      <c r="EI113" s="275"/>
      <c r="EJ113" s="275"/>
      <c r="EK113" s="275"/>
      <c r="EL113" s="275"/>
      <c r="EM113" s="48"/>
      <c r="EN113" s="48"/>
      <c r="EO113" s="48"/>
      <c r="EP113" s="48"/>
      <c r="EQ113" s="274"/>
      <c r="ER113" s="274"/>
      <c r="ES113" s="275"/>
      <c r="ET113" s="275"/>
      <c r="EU113" s="275"/>
      <c r="EV113" s="275"/>
      <c r="EW113" s="275"/>
      <c r="EX113" s="275"/>
      <c r="EY113" s="275"/>
      <c r="EZ113" s="48"/>
      <c r="FA113" s="48"/>
      <c r="FB113" s="48"/>
      <c r="FC113" s="48"/>
      <c r="FD113" s="274"/>
      <c r="FE113" s="274"/>
      <c r="FF113" s="275"/>
      <c r="FG113" s="275"/>
      <c r="FH113" s="275"/>
      <c r="FI113" s="275"/>
      <c r="FJ113" s="275"/>
      <c r="FK113" s="275"/>
      <c r="FL113" s="275"/>
      <c r="FM113" s="48"/>
      <c r="FN113" s="48"/>
      <c r="FO113" s="48"/>
      <c r="FP113" s="48"/>
      <c r="FQ113" s="274"/>
      <c r="FR113" s="274"/>
      <c r="FS113" s="275"/>
      <c r="FT113" s="275"/>
      <c r="FU113" s="275"/>
      <c r="FV113" s="275"/>
      <c r="FW113" s="275"/>
      <c r="FX113" s="275"/>
      <c r="FY113" s="275"/>
      <c r="FZ113" s="48"/>
      <c r="GA113" s="48"/>
      <c r="GB113" s="48"/>
      <c r="GC113" s="48"/>
      <c r="GD113" s="274"/>
      <c r="GE113" s="274"/>
      <c r="GF113" s="275"/>
      <c r="GG113" s="275"/>
      <c r="GH113" s="275"/>
      <c r="GI113" s="275"/>
      <c r="GJ113" s="275"/>
      <c r="GK113" s="275"/>
      <c r="GL113" s="275"/>
      <c r="GM113" s="48"/>
      <c r="GN113" s="48"/>
      <c r="GO113" s="48"/>
      <c r="GP113" s="48"/>
      <c r="GQ113" s="274"/>
      <c r="GR113" s="274"/>
      <c r="GS113" s="275"/>
      <c r="GT113" s="275"/>
      <c r="GU113" s="275"/>
      <c r="GV113" s="275"/>
      <c r="GW113" s="275"/>
      <c r="GX113" s="275"/>
      <c r="GY113" s="275"/>
      <c r="GZ113" s="48"/>
      <c r="HA113" s="48"/>
      <c r="HB113" s="48"/>
      <c r="HC113" s="48"/>
      <c r="HD113" s="274"/>
      <c r="HE113" s="274"/>
      <c r="HF113" s="275"/>
      <c r="HG113" s="275"/>
      <c r="HH113" s="275"/>
      <c r="HI113" s="275"/>
      <c r="HJ113" s="275"/>
      <c r="HK113" s="275"/>
      <c r="HL113" s="275"/>
      <c r="HM113" s="48"/>
      <c r="HN113" s="48"/>
      <c r="HO113" s="48"/>
      <c r="HP113" s="48"/>
      <c r="HQ113" s="274"/>
      <c r="HR113" s="274"/>
      <c r="HS113" s="275"/>
      <c r="HT113" s="275"/>
      <c r="HU113" s="275"/>
      <c r="HV113" s="275"/>
      <c r="HW113" s="275"/>
      <c r="HX113" s="275"/>
      <c r="HY113" s="275"/>
      <c r="HZ113" s="48"/>
      <c r="IA113" s="48"/>
      <c r="IB113" s="48"/>
      <c r="IC113" s="48"/>
      <c r="ID113" s="274"/>
      <c r="IE113" s="274"/>
      <c r="IF113" s="275"/>
      <c r="IG113" s="275"/>
      <c r="IH113" s="275"/>
      <c r="II113" s="275"/>
      <c r="IJ113" s="275"/>
      <c r="IK113" s="275"/>
      <c r="IL113" s="275"/>
      <c r="IM113" s="48"/>
      <c r="IN113" s="48"/>
      <c r="IO113" s="48"/>
      <c r="IP113" s="48"/>
      <c r="IQ113" s="274"/>
      <c r="IR113" s="274"/>
      <c r="IS113" s="275"/>
      <c r="IT113" s="275"/>
      <c r="IU113" s="275"/>
      <c r="IV113" s="275"/>
      <c r="IW113" s="275"/>
      <c r="IX113" s="275"/>
      <c r="IY113" s="275"/>
      <c r="IZ113" s="48"/>
      <c r="JA113" s="48"/>
      <c r="JB113" s="48"/>
      <c r="JC113" s="48"/>
      <c r="JD113" s="274"/>
      <c r="JE113" s="274"/>
      <c r="JF113" s="275"/>
      <c r="JG113" s="275"/>
      <c r="JH113" s="275"/>
      <c r="JI113" s="275"/>
      <c r="JJ113" s="275"/>
      <c r="JK113" s="275"/>
      <c r="JL113" s="275"/>
      <c r="JM113" s="48"/>
      <c r="JN113" s="48"/>
      <c r="JO113" s="48"/>
      <c r="JP113" s="48"/>
      <c r="JQ113" s="274"/>
      <c r="JR113" s="274"/>
      <c r="JS113" s="275"/>
      <c r="JT113" s="275"/>
      <c r="JU113" s="275"/>
      <c r="JV113" s="275"/>
      <c r="JW113" s="275"/>
      <c r="JX113" s="275"/>
      <c r="JY113" s="275"/>
      <c r="JZ113" s="48"/>
      <c r="KA113" s="48"/>
      <c r="KB113" s="48"/>
      <c r="KC113" s="48"/>
      <c r="KD113" s="274"/>
      <c r="KE113" s="274"/>
      <c r="KF113" s="275"/>
      <c r="KG113" s="275"/>
      <c r="KH113" s="275"/>
      <c r="KI113" s="275"/>
      <c r="KJ113" s="275"/>
      <c r="KK113" s="275"/>
      <c r="KL113" s="275"/>
      <c r="KM113" s="48"/>
      <c r="KN113" s="48"/>
      <c r="KO113" s="48"/>
      <c r="KP113" s="48"/>
      <c r="KQ113" s="274"/>
      <c r="KR113" s="274"/>
      <c r="KS113" s="275"/>
      <c r="KT113" s="275"/>
      <c r="KU113" s="275"/>
      <c r="KV113" s="275"/>
      <c r="KW113" s="275"/>
      <c r="KX113" s="275"/>
      <c r="KY113" s="275"/>
      <c r="KZ113" s="48"/>
      <c r="LA113" s="48"/>
      <c r="LB113" s="48"/>
      <c r="LC113" s="48"/>
      <c r="LD113" s="274"/>
      <c r="LE113" s="274"/>
      <c r="LF113" s="275"/>
      <c r="LG113" s="275"/>
      <c r="LH113" s="275"/>
      <c r="LI113" s="275"/>
      <c r="LJ113" s="275"/>
      <c r="LK113" s="275"/>
      <c r="LL113" s="275"/>
      <c r="LM113" s="48"/>
      <c r="LN113" s="48"/>
      <c r="LO113" s="48"/>
      <c r="LP113" s="48"/>
      <c r="LQ113" s="274"/>
      <c r="LR113" s="274"/>
      <c r="LS113" s="275"/>
      <c r="LT113" s="275"/>
      <c r="LU113" s="275"/>
      <c r="LV113" s="275"/>
      <c r="LW113" s="275"/>
      <c r="LX113" s="275"/>
      <c r="LY113" s="275"/>
      <c r="LZ113" s="48"/>
      <c r="MA113" s="48"/>
      <c r="MB113" s="48"/>
      <c r="MC113" s="48"/>
      <c r="MD113" s="274"/>
      <c r="ME113" s="274"/>
      <c r="MF113" s="275"/>
      <c r="MG113" s="275"/>
      <c r="MH113" s="275"/>
      <c r="MI113" s="275"/>
      <c r="MJ113" s="275"/>
      <c r="MK113" s="275"/>
      <c r="ML113" s="275"/>
      <c r="MM113" s="48"/>
      <c r="MN113" s="48"/>
      <c r="MO113" s="48"/>
      <c r="MP113" s="48"/>
      <c r="MQ113" s="274"/>
      <c r="MR113" s="274"/>
      <c r="MS113" s="275"/>
      <c r="MT113" s="275"/>
      <c r="MU113" s="275"/>
      <c r="MV113" s="275"/>
      <c r="MW113" s="275"/>
      <c r="MX113" s="275"/>
      <c r="MY113" s="275"/>
      <c r="MZ113" s="48"/>
      <c r="NA113" s="48"/>
      <c r="NB113" s="48"/>
      <c r="NC113" s="48"/>
      <c r="ND113" s="274"/>
      <c r="NE113" s="274"/>
      <c r="NF113" s="275"/>
      <c r="NG113" s="275"/>
      <c r="NH113" s="275"/>
      <c r="NI113" s="275"/>
      <c r="NJ113" s="275"/>
      <c r="NK113" s="275"/>
      <c r="NL113" s="275"/>
      <c r="NM113" s="48"/>
      <c r="NN113" s="48"/>
      <c r="NO113" s="48"/>
      <c r="NP113" s="48"/>
      <c r="NQ113" s="274"/>
      <c r="NR113" s="274"/>
      <c r="NS113" s="275"/>
      <c r="NT113" s="275"/>
      <c r="NU113" s="275"/>
      <c r="NV113" s="275"/>
      <c r="NW113" s="275"/>
      <c r="NX113" s="275"/>
      <c r="NY113" s="275"/>
      <c r="NZ113" s="48"/>
      <c r="OA113" s="48"/>
      <c r="OB113" s="48"/>
      <c r="OC113" s="48"/>
      <c r="OD113" s="274"/>
      <c r="OE113" s="274"/>
      <c r="OF113" s="275"/>
      <c r="OG113" s="275"/>
      <c r="OH113" s="275"/>
      <c r="OI113" s="275"/>
      <c r="OJ113" s="275"/>
      <c r="OK113" s="275"/>
      <c r="OL113" s="275"/>
      <c r="OM113" s="48"/>
      <c r="ON113" s="48"/>
      <c r="OO113" s="48"/>
      <c r="OP113" s="48"/>
      <c r="OQ113" s="274"/>
      <c r="OR113" s="274"/>
      <c r="OS113" s="275"/>
      <c r="OT113" s="275"/>
      <c r="OU113" s="275"/>
      <c r="OV113" s="275"/>
      <c r="OW113" s="275"/>
      <c r="OX113" s="275"/>
      <c r="OY113" s="275"/>
      <c r="OZ113" s="48"/>
      <c r="PA113" s="48"/>
      <c r="PB113" s="48"/>
      <c r="PC113" s="48"/>
      <c r="PD113" s="274"/>
      <c r="PE113" s="274"/>
      <c r="PF113" s="275"/>
      <c r="PG113" s="275"/>
      <c r="PH113" s="275"/>
      <c r="PI113" s="275"/>
      <c r="PJ113" s="275"/>
      <c r="PK113" s="275"/>
      <c r="PL113" s="275"/>
      <c r="PM113" s="48"/>
      <c r="PN113" s="48"/>
      <c r="PO113" s="48"/>
      <c r="PP113" s="48"/>
      <c r="PQ113" s="274"/>
      <c r="PR113" s="274"/>
      <c r="PS113" s="275"/>
      <c r="PT113" s="275"/>
      <c r="PU113" s="275"/>
      <c r="PV113" s="275"/>
      <c r="PW113" s="275"/>
      <c r="PX113" s="275"/>
      <c r="PY113" s="275"/>
      <c r="PZ113" s="48"/>
      <c r="QA113" s="48"/>
      <c r="QB113" s="48"/>
      <c r="QC113" s="48"/>
      <c r="QD113" s="274"/>
      <c r="QE113" s="274"/>
      <c r="QF113" s="275"/>
      <c r="QG113" s="275"/>
      <c r="QH113" s="275"/>
      <c r="QI113" s="275"/>
      <c r="QJ113" s="275"/>
      <c r="QK113" s="275"/>
      <c r="QL113" s="275"/>
      <c r="QM113" s="48"/>
      <c r="QN113" s="48"/>
      <c r="QO113" s="48"/>
      <c r="QP113" s="48"/>
      <c r="QQ113" s="274"/>
      <c r="QR113" s="274"/>
      <c r="QS113" s="275"/>
      <c r="QT113" s="275"/>
      <c r="QU113" s="275"/>
      <c r="QV113" s="275"/>
      <c r="QW113" s="275"/>
      <c r="QX113" s="275"/>
      <c r="QY113" s="275"/>
      <c r="QZ113" s="48"/>
      <c r="RA113" s="48"/>
      <c r="RB113" s="48"/>
      <c r="RC113" s="48"/>
      <c r="RD113" s="274"/>
      <c r="RE113" s="274"/>
      <c r="RF113" s="275"/>
      <c r="RG113" s="275"/>
      <c r="RH113" s="275"/>
      <c r="RI113" s="275"/>
      <c r="RJ113" s="275"/>
      <c r="RK113" s="275"/>
      <c r="RL113" s="275"/>
      <c r="RM113" s="48"/>
      <c r="RN113" s="48"/>
      <c r="RO113" s="48"/>
      <c r="RP113" s="48"/>
      <c r="RQ113" s="274"/>
      <c r="RR113" s="274"/>
      <c r="RS113" s="275"/>
      <c r="RT113" s="275"/>
      <c r="RU113" s="275"/>
      <c r="RV113" s="275"/>
      <c r="RW113" s="275"/>
      <c r="RX113" s="275"/>
      <c r="RY113" s="275"/>
      <c r="RZ113" s="48"/>
      <c r="SA113" s="48"/>
      <c r="SB113" s="48"/>
      <c r="SC113" s="48"/>
      <c r="SD113" s="274"/>
      <c r="SE113" s="274"/>
      <c r="SF113" s="275"/>
      <c r="SG113" s="275"/>
      <c r="SH113" s="275"/>
      <c r="SI113" s="275"/>
      <c r="SJ113" s="275"/>
      <c r="SK113" s="275"/>
      <c r="SL113" s="275"/>
      <c r="SM113" s="48"/>
      <c r="SN113" s="48"/>
      <c r="SO113" s="48"/>
      <c r="SP113" s="48"/>
      <c r="SQ113" s="274"/>
      <c r="SR113" s="274"/>
      <c r="SS113" s="275"/>
      <c r="ST113" s="275"/>
      <c r="SU113" s="275"/>
      <c r="SV113" s="275"/>
      <c r="SW113" s="275"/>
      <c r="SX113" s="275"/>
      <c r="SY113" s="275"/>
      <c r="SZ113" s="48"/>
      <c r="TA113" s="48"/>
      <c r="TB113" s="48"/>
      <c r="TC113" s="48"/>
      <c r="TD113" s="274"/>
      <c r="TE113" s="274"/>
      <c r="TF113" s="275"/>
      <c r="TG113" s="275"/>
      <c r="TH113" s="275"/>
      <c r="TI113" s="275"/>
      <c r="TJ113" s="275"/>
      <c r="TK113" s="275"/>
      <c r="TL113" s="275"/>
      <c r="TM113" s="48"/>
      <c r="TN113" s="48"/>
      <c r="TO113" s="48"/>
      <c r="TP113" s="48"/>
      <c r="TQ113" s="274"/>
      <c r="TR113" s="274"/>
      <c r="TS113" s="275"/>
      <c r="TT113" s="275"/>
      <c r="TU113" s="275"/>
      <c r="TV113" s="275"/>
      <c r="TW113" s="275"/>
      <c r="TX113" s="275"/>
      <c r="TY113" s="275"/>
      <c r="TZ113" s="48"/>
      <c r="UA113" s="48"/>
      <c r="UB113" s="48"/>
      <c r="UC113" s="48"/>
      <c r="UD113" s="274"/>
      <c r="UE113" s="274"/>
      <c r="UF113" s="275"/>
      <c r="UG113" s="275"/>
      <c r="UH113" s="275"/>
      <c r="UI113" s="275"/>
      <c r="UJ113" s="275"/>
      <c r="UK113" s="275"/>
      <c r="UL113" s="275"/>
      <c r="UM113" s="48"/>
      <c r="UN113" s="48"/>
      <c r="UO113" s="48"/>
      <c r="UP113" s="48"/>
      <c r="UQ113" s="274"/>
      <c r="UR113" s="274"/>
      <c r="US113" s="275"/>
      <c r="UT113" s="275"/>
      <c r="UU113" s="275"/>
      <c r="UV113" s="275"/>
      <c r="UW113" s="275"/>
      <c r="UX113" s="275"/>
      <c r="UY113" s="275"/>
      <c r="UZ113" s="48"/>
      <c r="VA113" s="48"/>
      <c r="VB113" s="48"/>
      <c r="VC113" s="48"/>
      <c r="VD113" s="274"/>
      <c r="VE113" s="274"/>
      <c r="VF113" s="275"/>
      <c r="VG113" s="275"/>
      <c r="VH113" s="275"/>
      <c r="VI113" s="275"/>
      <c r="VJ113" s="275"/>
      <c r="VK113" s="275"/>
      <c r="VL113" s="275"/>
      <c r="VM113" s="48"/>
      <c r="VN113" s="48"/>
      <c r="VO113" s="48"/>
      <c r="VP113" s="48"/>
      <c r="VQ113" s="274"/>
      <c r="VR113" s="274"/>
      <c r="VS113" s="275"/>
      <c r="VT113" s="275"/>
      <c r="VU113" s="275"/>
      <c r="VV113" s="275"/>
      <c r="VW113" s="275"/>
      <c r="VX113" s="275"/>
      <c r="VY113" s="275"/>
      <c r="VZ113" s="48"/>
      <c r="WA113" s="48"/>
      <c r="WB113" s="48"/>
      <c r="WC113" s="48"/>
      <c r="WD113" s="274"/>
      <c r="WE113" s="274"/>
      <c r="WF113" s="275"/>
      <c r="WG113" s="275"/>
      <c r="WH113" s="275"/>
      <c r="WI113" s="275"/>
      <c r="WJ113" s="275"/>
      <c r="WK113" s="275"/>
      <c r="WL113" s="275"/>
      <c r="WM113" s="48"/>
      <c r="WN113" s="48"/>
      <c r="WO113" s="48"/>
      <c r="WP113" s="48"/>
      <c r="WQ113" s="274"/>
      <c r="WR113" s="274"/>
      <c r="WS113" s="275"/>
      <c r="WT113" s="275"/>
      <c r="WU113" s="275"/>
      <c r="WV113" s="275"/>
      <c r="WW113" s="275"/>
      <c r="WX113" s="275"/>
      <c r="WY113" s="275"/>
      <c r="WZ113" s="48"/>
      <c r="XA113" s="48"/>
      <c r="XB113" s="48"/>
      <c r="XC113" s="48"/>
      <c r="XD113" s="274"/>
      <c r="XE113" s="274"/>
      <c r="XF113" s="275"/>
      <c r="XG113" s="275"/>
      <c r="XH113" s="275"/>
      <c r="XI113" s="275"/>
      <c r="XJ113" s="275"/>
      <c r="XK113" s="275"/>
      <c r="XL113" s="275"/>
      <c r="XM113" s="48"/>
      <c r="XN113" s="48"/>
      <c r="XO113" s="48"/>
      <c r="XP113" s="48"/>
      <c r="XQ113" s="274"/>
      <c r="XR113" s="274"/>
      <c r="XS113" s="275"/>
      <c r="XT113" s="275"/>
      <c r="XU113" s="275"/>
      <c r="XV113" s="275"/>
      <c r="XW113" s="275"/>
      <c r="XX113" s="275"/>
      <c r="XY113" s="275"/>
      <c r="XZ113" s="48"/>
      <c r="YA113" s="48"/>
      <c r="YB113" s="48"/>
      <c r="YC113" s="48"/>
      <c r="YD113" s="274"/>
      <c r="YE113" s="274"/>
      <c r="YF113" s="275"/>
      <c r="YG113" s="275"/>
      <c r="YH113" s="275"/>
      <c r="YI113" s="275"/>
      <c r="YJ113" s="275"/>
      <c r="YK113" s="275"/>
      <c r="YL113" s="275"/>
      <c r="YM113" s="48"/>
      <c r="YN113" s="48"/>
      <c r="YO113" s="48"/>
      <c r="YP113" s="48"/>
      <c r="YQ113" s="274"/>
      <c r="YR113" s="274"/>
      <c r="YS113" s="275"/>
      <c r="YT113" s="275"/>
      <c r="YU113" s="275"/>
      <c r="YV113" s="275"/>
      <c r="YW113" s="275"/>
      <c r="YX113" s="275"/>
      <c r="YY113" s="275"/>
      <c r="YZ113" s="48"/>
      <c r="ZA113" s="48"/>
      <c r="ZB113" s="48"/>
      <c r="ZC113" s="48"/>
      <c r="ZD113" s="274"/>
      <c r="ZE113" s="274"/>
      <c r="ZF113" s="275"/>
      <c r="ZG113" s="275"/>
      <c r="ZH113" s="275"/>
      <c r="ZI113" s="275"/>
      <c r="ZJ113" s="275"/>
      <c r="ZK113" s="275"/>
      <c r="ZL113" s="275"/>
      <c r="ZM113" s="48"/>
      <c r="ZN113" s="48"/>
      <c r="ZO113" s="48"/>
      <c r="ZP113" s="48"/>
      <c r="ZQ113" s="274"/>
      <c r="ZR113" s="274"/>
      <c r="ZS113" s="275"/>
      <c r="ZT113" s="275"/>
      <c r="ZU113" s="275"/>
      <c r="ZV113" s="275"/>
      <c r="ZW113" s="275"/>
      <c r="ZX113" s="275"/>
      <c r="ZY113" s="275"/>
      <c r="ZZ113" s="48"/>
      <c r="AAA113" s="48"/>
      <c r="AAB113" s="48"/>
      <c r="AAC113" s="48"/>
      <c r="AAD113" s="274"/>
      <c r="AAE113" s="274"/>
      <c r="AAF113" s="275"/>
      <c r="AAG113" s="275"/>
      <c r="AAH113" s="275"/>
      <c r="AAI113" s="275"/>
      <c r="AAJ113" s="275"/>
      <c r="AAK113" s="275"/>
      <c r="AAL113" s="275"/>
      <c r="AAM113" s="48"/>
      <c r="AAN113" s="48"/>
      <c r="AAO113" s="48"/>
      <c r="AAP113" s="48"/>
      <c r="AAQ113" s="274"/>
      <c r="AAR113" s="274"/>
      <c r="AAS113" s="275"/>
      <c r="AAT113" s="275"/>
      <c r="AAU113" s="275"/>
      <c r="AAV113" s="275"/>
      <c r="AAW113" s="275"/>
      <c r="AAX113" s="275"/>
      <c r="AAY113" s="275"/>
      <c r="AAZ113" s="48"/>
      <c r="ABA113" s="48"/>
      <c r="ABB113" s="48"/>
      <c r="ABC113" s="48"/>
      <c r="ABD113" s="274"/>
      <c r="ABE113" s="274"/>
      <c r="ABF113" s="275"/>
      <c r="ABG113" s="275"/>
      <c r="ABH113" s="275"/>
      <c r="ABI113" s="275"/>
      <c r="ABJ113" s="275"/>
      <c r="ABK113" s="275"/>
      <c r="ABL113" s="275"/>
      <c r="ABM113" s="48"/>
      <c r="ABN113" s="48"/>
      <c r="ABO113" s="48"/>
      <c r="ABP113" s="48"/>
      <c r="ABQ113" s="274"/>
      <c r="ABR113" s="274"/>
      <c r="ABS113" s="275"/>
      <c r="ABT113" s="275"/>
      <c r="ABU113" s="275"/>
      <c r="ABV113" s="275"/>
      <c r="ABW113" s="275"/>
      <c r="ABX113" s="275"/>
      <c r="ABY113" s="275"/>
      <c r="ABZ113" s="48"/>
      <c r="ACA113" s="48"/>
      <c r="ACB113" s="48"/>
      <c r="ACC113" s="48"/>
      <c r="ACD113" s="274"/>
      <c r="ACE113" s="274"/>
      <c r="ACF113" s="275"/>
      <c r="ACG113" s="275"/>
      <c r="ACH113" s="275"/>
      <c r="ACI113" s="275"/>
      <c r="ACJ113" s="275"/>
      <c r="ACK113" s="275"/>
      <c r="ACL113" s="275"/>
      <c r="ACM113" s="48"/>
      <c r="ACN113" s="48"/>
      <c r="ACO113" s="48"/>
      <c r="ACP113" s="48"/>
      <c r="ACQ113" s="274"/>
      <c r="ACR113" s="274"/>
      <c r="ACS113" s="275"/>
      <c r="ACT113" s="275"/>
      <c r="ACU113" s="275"/>
      <c r="ACV113" s="275"/>
      <c r="ACW113" s="275"/>
      <c r="ACX113" s="275"/>
      <c r="ACY113" s="275"/>
      <c r="ACZ113" s="48"/>
      <c r="ADA113" s="48"/>
      <c r="ADB113" s="48"/>
      <c r="ADC113" s="48"/>
      <c r="ADD113" s="274"/>
      <c r="ADE113" s="274"/>
      <c r="ADF113" s="275"/>
      <c r="ADG113" s="275"/>
      <c r="ADH113" s="275"/>
      <c r="ADI113" s="275"/>
      <c r="ADJ113" s="275"/>
      <c r="ADK113" s="275"/>
      <c r="ADL113" s="275"/>
      <c r="ADM113" s="48"/>
      <c r="ADN113" s="48"/>
      <c r="ADO113" s="48"/>
      <c r="ADP113" s="48"/>
      <c r="ADQ113" s="274"/>
      <c r="ADR113" s="274"/>
      <c r="ADS113" s="275"/>
      <c r="ADT113" s="275"/>
      <c r="ADU113" s="275"/>
      <c r="ADV113" s="275"/>
      <c r="ADW113" s="275"/>
      <c r="ADX113" s="275"/>
      <c r="ADY113" s="275"/>
      <c r="ADZ113" s="48"/>
      <c r="AEA113" s="48"/>
      <c r="AEB113" s="48"/>
      <c r="AEC113" s="48"/>
      <c r="AED113" s="274"/>
      <c r="AEE113" s="274"/>
      <c r="AEF113" s="275"/>
      <c r="AEG113" s="275"/>
      <c r="AEH113" s="275"/>
      <c r="AEI113" s="275"/>
      <c r="AEJ113" s="275"/>
      <c r="AEK113" s="275"/>
      <c r="AEL113" s="275"/>
      <c r="AEM113" s="48"/>
      <c r="AEN113" s="48"/>
      <c r="AEO113" s="48"/>
      <c r="AEP113" s="48"/>
      <c r="AEQ113" s="274"/>
      <c r="AER113" s="274"/>
      <c r="AES113" s="275"/>
      <c r="AET113" s="275"/>
      <c r="AEU113" s="275"/>
      <c r="AEV113" s="275"/>
      <c r="AEW113" s="275"/>
      <c r="AEX113" s="275"/>
      <c r="AEY113" s="275"/>
      <c r="AEZ113" s="48"/>
      <c r="AFA113" s="48"/>
      <c r="AFB113" s="48"/>
      <c r="AFC113" s="48"/>
      <c r="AFD113" s="274"/>
      <c r="AFE113" s="274"/>
      <c r="AFF113" s="275"/>
      <c r="AFG113" s="275"/>
      <c r="AFH113" s="275"/>
      <c r="AFI113" s="275"/>
      <c r="AFJ113" s="275"/>
      <c r="AFK113" s="275"/>
      <c r="AFL113" s="275"/>
      <c r="AFM113" s="48"/>
      <c r="AFN113" s="48"/>
      <c r="AFO113" s="48"/>
      <c r="AFP113" s="48"/>
      <c r="AFQ113" s="274"/>
      <c r="AFR113" s="274"/>
      <c r="AFS113" s="275"/>
      <c r="AFT113" s="275"/>
      <c r="AFU113" s="275"/>
      <c r="AFV113" s="275"/>
      <c r="AFW113" s="275"/>
      <c r="AFX113" s="275"/>
      <c r="AFY113" s="275"/>
      <c r="AFZ113" s="48"/>
      <c r="AGA113" s="48"/>
      <c r="AGB113" s="48"/>
      <c r="AGC113" s="48"/>
      <c r="AGD113" s="274"/>
      <c r="AGE113" s="274"/>
      <c r="AGF113" s="275"/>
      <c r="AGG113" s="275"/>
      <c r="AGH113" s="275"/>
      <c r="AGI113" s="275"/>
      <c r="AGJ113" s="275"/>
      <c r="AGK113" s="275"/>
      <c r="AGL113" s="275"/>
      <c r="AGM113" s="48"/>
      <c r="AGN113" s="48"/>
      <c r="AGO113" s="48"/>
      <c r="AGP113" s="48"/>
      <c r="AGQ113" s="274"/>
      <c r="AGR113" s="274"/>
      <c r="AGS113" s="275"/>
      <c r="AGT113" s="275"/>
      <c r="AGU113" s="275"/>
      <c r="AGV113" s="275"/>
      <c r="AGW113" s="275"/>
      <c r="AGX113" s="275"/>
      <c r="AGY113" s="275"/>
      <c r="AGZ113" s="48"/>
      <c r="AHA113" s="48"/>
      <c r="AHB113" s="48"/>
      <c r="AHC113" s="48"/>
      <c r="AHD113" s="274"/>
      <c r="AHE113" s="274"/>
      <c r="AHF113" s="275"/>
      <c r="AHG113" s="275"/>
      <c r="AHH113" s="275"/>
      <c r="AHI113" s="275"/>
      <c r="AHJ113" s="275"/>
      <c r="AHK113" s="275"/>
      <c r="AHL113" s="275"/>
      <c r="AHM113" s="48"/>
      <c r="AHN113" s="48"/>
      <c r="AHO113" s="48"/>
      <c r="AHP113" s="48"/>
      <c r="AHQ113" s="274"/>
      <c r="AHR113" s="274"/>
      <c r="AHS113" s="275"/>
      <c r="AHT113" s="275"/>
      <c r="AHU113" s="275"/>
      <c r="AHV113" s="275"/>
      <c r="AHW113" s="275"/>
      <c r="AHX113" s="275"/>
      <c r="AHY113" s="275"/>
      <c r="AHZ113" s="48"/>
      <c r="AIA113" s="48"/>
      <c r="AIB113" s="48"/>
      <c r="AIC113" s="48"/>
      <c r="AID113" s="274"/>
      <c r="AIE113" s="274"/>
      <c r="AIF113" s="275"/>
      <c r="AIG113" s="275"/>
      <c r="AIH113" s="275"/>
      <c r="AII113" s="275"/>
      <c r="AIJ113" s="275"/>
      <c r="AIK113" s="275"/>
      <c r="AIL113" s="275"/>
      <c r="AIM113" s="48"/>
      <c r="AIN113" s="48"/>
      <c r="AIO113" s="48"/>
      <c r="AIP113" s="48"/>
      <c r="AIQ113" s="274"/>
      <c r="AIR113" s="274"/>
      <c r="AIS113" s="275"/>
      <c r="AIT113" s="275"/>
      <c r="AIU113" s="275"/>
      <c r="AIV113" s="275"/>
      <c r="AIW113" s="275"/>
      <c r="AIX113" s="275"/>
      <c r="AIY113" s="275"/>
      <c r="AIZ113" s="48"/>
      <c r="AJA113" s="48"/>
      <c r="AJB113" s="48"/>
      <c r="AJC113" s="48"/>
      <c r="AJD113" s="274"/>
      <c r="AJE113" s="274"/>
      <c r="AJF113" s="275"/>
      <c r="AJG113" s="275"/>
      <c r="AJH113" s="275"/>
      <c r="AJI113" s="275"/>
      <c r="AJJ113" s="275"/>
      <c r="AJK113" s="275"/>
      <c r="AJL113" s="275"/>
      <c r="AJM113" s="48"/>
      <c r="AJN113" s="48"/>
      <c r="AJO113" s="48"/>
      <c r="AJP113" s="48"/>
      <c r="AJQ113" s="274"/>
      <c r="AJR113" s="274"/>
      <c r="AJS113" s="275"/>
      <c r="AJT113" s="275"/>
      <c r="AJU113" s="275"/>
      <c r="AJV113" s="275"/>
      <c r="AJW113" s="275"/>
      <c r="AJX113" s="275"/>
      <c r="AJY113" s="275"/>
      <c r="AJZ113" s="48"/>
      <c r="AKA113" s="48"/>
      <c r="AKB113" s="48"/>
      <c r="AKC113" s="48"/>
      <c r="AKD113" s="274"/>
      <c r="AKE113" s="274"/>
      <c r="AKF113" s="275"/>
      <c r="AKG113" s="275"/>
      <c r="AKH113" s="275"/>
      <c r="AKI113" s="275"/>
      <c r="AKJ113" s="275"/>
      <c r="AKK113" s="275"/>
      <c r="AKL113" s="275"/>
      <c r="AKM113" s="48"/>
      <c r="AKN113" s="48"/>
      <c r="AKO113" s="48"/>
      <c r="AKP113" s="48"/>
      <c r="AKQ113" s="274"/>
      <c r="AKR113" s="274"/>
      <c r="AKS113" s="275"/>
      <c r="AKT113" s="275"/>
      <c r="AKU113" s="275"/>
      <c r="AKV113" s="275"/>
      <c r="AKW113" s="275"/>
      <c r="AKX113" s="275"/>
      <c r="AKY113" s="275"/>
      <c r="AKZ113" s="48"/>
      <c r="ALA113" s="48"/>
      <c r="ALB113" s="48"/>
      <c r="ALC113" s="48"/>
      <c r="ALD113" s="274"/>
      <c r="ALE113" s="274"/>
      <c r="ALF113" s="275"/>
      <c r="ALG113" s="275"/>
      <c r="ALH113" s="275"/>
      <c r="ALI113" s="275"/>
      <c r="ALJ113" s="275"/>
      <c r="ALK113" s="275"/>
      <c r="ALL113" s="275"/>
      <c r="ALM113" s="48"/>
      <c r="ALN113" s="48"/>
      <c r="ALO113" s="48"/>
      <c r="ALP113" s="48"/>
      <c r="ALQ113" s="274"/>
      <c r="ALR113" s="274"/>
      <c r="ALS113" s="275"/>
      <c r="ALT113" s="275"/>
      <c r="ALU113" s="275"/>
      <c r="ALV113" s="275"/>
      <c r="ALW113" s="275"/>
      <c r="ALX113" s="275"/>
      <c r="ALY113" s="275"/>
      <c r="ALZ113" s="48"/>
      <c r="AMA113" s="48"/>
      <c r="AMB113" s="48"/>
      <c r="AMC113" s="48"/>
      <c r="AMD113" s="274"/>
      <c r="AME113" s="274"/>
      <c r="AMF113" s="275"/>
      <c r="AMG113" s="275"/>
      <c r="AMH113" s="275"/>
      <c r="AMI113" s="275"/>
      <c r="AMJ113" s="275"/>
      <c r="AMK113" s="275"/>
      <c r="AML113" s="275"/>
      <c r="AMM113" s="48"/>
      <c r="AMN113" s="48"/>
      <c r="AMO113" s="48"/>
      <c r="AMP113" s="48"/>
      <c r="AMQ113" s="274"/>
      <c r="AMR113" s="274"/>
      <c r="AMS113" s="275"/>
      <c r="AMT113" s="275"/>
      <c r="AMU113" s="275"/>
      <c r="AMV113" s="275"/>
      <c r="AMW113" s="275"/>
      <c r="AMX113" s="275"/>
      <c r="AMY113" s="275"/>
      <c r="AMZ113" s="48"/>
      <c r="ANA113" s="48"/>
      <c r="ANB113" s="48"/>
      <c r="ANC113" s="48"/>
      <c r="AND113" s="274"/>
      <c r="ANE113" s="274"/>
      <c r="ANF113" s="275"/>
      <c r="ANG113" s="275"/>
      <c r="ANH113" s="275"/>
      <c r="ANI113" s="275"/>
      <c r="ANJ113" s="275"/>
      <c r="ANK113" s="275"/>
      <c r="ANL113" s="275"/>
      <c r="ANM113" s="48"/>
      <c r="ANN113" s="48"/>
      <c r="ANO113" s="48"/>
      <c r="ANP113" s="48"/>
      <c r="ANQ113" s="274"/>
      <c r="ANR113" s="274"/>
      <c r="ANS113" s="275"/>
      <c r="ANT113" s="275"/>
      <c r="ANU113" s="275"/>
      <c r="ANV113" s="275"/>
      <c r="ANW113" s="275"/>
      <c r="ANX113" s="275"/>
      <c r="ANY113" s="275"/>
      <c r="ANZ113" s="48"/>
      <c r="AOA113" s="48"/>
      <c r="AOB113" s="48"/>
      <c r="AOC113" s="48"/>
      <c r="AOD113" s="274"/>
      <c r="AOE113" s="274"/>
      <c r="AOF113" s="275"/>
      <c r="AOG113" s="275"/>
      <c r="AOH113" s="275"/>
      <c r="AOI113" s="275"/>
      <c r="AOJ113" s="275"/>
      <c r="AOK113" s="275"/>
      <c r="AOL113" s="275"/>
      <c r="AOM113" s="48"/>
      <c r="AON113" s="48"/>
      <c r="AOO113" s="48"/>
      <c r="AOP113" s="48"/>
      <c r="AOQ113" s="274"/>
      <c r="AOR113" s="274"/>
      <c r="AOS113" s="275"/>
      <c r="AOT113" s="275"/>
      <c r="AOU113" s="275"/>
      <c r="AOV113" s="275"/>
      <c r="AOW113" s="275"/>
      <c r="AOX113" s="275"/>
      <c r="AOY113" s="275"/>
      <c r="AOZ113" s="48"/>
      <c r="APA113" s="48"/>
      <c r="APB113" s="48"/>
      <c r="APC113" s="48"/>
      <c r="APD113" s="274"/>
      <c r="APE113" s="274"/>
      <c r="APF113" s="275"/>
      <c r="APG113" s="275"/>
      <c r="APH113" s="275"/>
      <c r="API113" s="275"/>
      <c r="APJ113" s="275"/>
      <c r="APK113" s="275"/>
      <c r="APL113" s="275"/>
      <c r="APM113" s="48"/>
      <c r="APN113" s="48"/>
      <c r="APO113" s="48"/>
      <c r="APP113" s="48"/>
      <c r="APQ113" s="274"/>
      <c r="APR113" s="274"/>
      <c r="APS113" s="275"/>
      <c r="APT113" s="275"/>
      <c r="APU113" s="275"/>
      <c r="APV113" s="275"/>
      <c r="APW113" s="275"/>
      <c r="APX113" s="275"/>
      <c r="APY113" s="275"/>
      <c r="APZ113" s="48"/>
      <c r="AQA113" s="48"/>
      <c r="AQB113" s="48"/>
      <c r="AQC113" s="48"/>
      <c r="AQD113" s="274"/>
      <c r="AQE113" s="274"/>
      <c r="AQF113" s="275"/>
      <c r="AQG113" s="275"/>
      <c r="AQH113" s="275"/>
      <c r="AQI113" s="275"/>
      <c r="AQJ113" s="275"/>
      <c r="AQK113" s="275"/>
      <c r="AQL113" s="275"/>
      <c r="AQM113" s="48"/>
      <c r="AQN113" s="48"/>
      <c r="AQO113" s="48"/>
      <c r="AQP113" s="48"/>
      <c r="AQQ113" s="274"/>
      <c r="AQR113" s="274"/>
      <c r="AQS113" s="275"/>
      <c r="AQT113" s="275"/>
      <c r="AQU113" s="275"/>
      <c r="AQV113" s="275"/>
      <c r="AQW113" s="275"/>
      <c r="AQX113" s="275"/>
      <c r="AQY113" s="275"/>
      <c r="AQZ113" s="48"/>
      <c r="ARA113" s="48"/>
      <c r="ARB113" s="48"/>
      <c r="ARC113" s="48"/>
      <c r="ARD113" s="274"/>
      <c r="ARE113" s="274"/>
      <c r="ARF113" s="275"/>
      <c r="ARG113" s="275"/>
      <c r="ARH113" s="275"/>
      <c r="ARI113" s="275"/>
      <c r="ARJ113" s="275"/>
      <c r="ARK113" s="275"/>
      <c r="ARL113" s="275"/>
      <c r="ARM113" s="48"/>
      <c r="ARN113" s="48"/>
      <c r="ARO113" s="48"/>
      <c r="ARP113" s="48"/>
      <c r="ARQ113" s="274"/>
      <c r="ARR113" s="274"/>
      <c r="ARS113" s="275"/>
      <c r="ART113" s="275"/>
      <c r="ARU113" s="275"/>
      <c r="ARV113" s="275"/>
      <c r="ARW113" s="275"/>
      <c r="ARX113" s="275"/>
      <c r="ARY113" s="275"/>
      <c r="ARZ113" s="48"/>
      <c r="ASA113" s="48"/>
      <c r="ASB113" s="48"/>
      <c r="ASC113" s="48"/>
      <c r="ASD113" s="274"/>
      <c r="ASE113" s="274"/>
      <c r="ASF113" s="275"/>
      <c r="ASG113" s="275"/>
      <c r="ASH113" s="275"/>
      <c r="ASI113" s="275"/>
      <c r="ASJ113" s="275"/>
      <c r="ASK113" s="275"/>
      <c r="ASL113" s="275"/>
      <c r="ASM113" s="48"/>
      <c r="ASN113" s="48"/>
      <c r="ASO113" s="48"/>
      <c r="ASP113" s="48"/>
      <c r="ASQ113" s="274"/>
      <c r="ASR113" s="274"/>
      <c r="ASS113" s="275"/>
      <c r="AST113" s="275"/>
      <c r="ASU113" s="275"/>
      <c r="ASV113" s="275"/>
      <c r="ASW113" s="275"/>
      <c r="ASX113" s="275"/>
      <c r="ASY113" s="275"/>
      <c r="ASZ113" s="48"/>
      <c r="ATA113" s="48"/>
      <c r="ATB113" s="48"/>
      <c r="ATC113" s="48"/>
      <c r="ATD113" s="274"/>
      <c r="ATE113" s="274"/>
      <c r="ATF113" s="275"/>
      <c r="ATG113" s="275"/>
      <c r="ATH113" s="275"/>
      <c r="ATI113" s="275"/>
      <c r="ATJ113" s="275"/>
      <c r="ATK113" s="275"/>
      <c r="ATL113" s="275"/>
      <c r="ATM113" s="48"/>
      <c r="ATN113" s="48"/>
      <c r="ATO113" s="48"/>
      <c r="ATP113" s="48"/>
      <c r="ATQ113" s="274"/>
      <c r="ATR113" s="274"/>
      <c r="ATS113" s="275"/>
      <c r="ATT113" s="275"/>
      <c r="ATU113" s="275"/>
      <c r="ATV113" s="275"/>
      <c r="ATW113" s="275"/>
      <c r="ATX113" s="275"/>
      <c r="ATY113" s="275"/>
      <c r="ATZ113" s="48"/>
      <c r="AUA113" s="48"/>
      <c r="AUB113" s="48"/>
      <c r="AUC113" s="48"/>
      <c r="AUD113" s="274"/>
      <c r="AUE113" s="274"/>
      <c r="AUF113" s="275"/>
      <c r="AUG113" s="275"/>
      <c r="AUH113" s="275"/>
      <c r="AUI113" s="275"/>
      <c r="AUJ113" s="275"/>
      <c r="AUK113" s="275"/>
      <c r="AUL113" s="275"/>
      <c r="AUM113" s="48"/>
      <c r="AUN113" s="48"/>
      <c r="AUO113" s="48"/>
      <c r="AUP113" s="48"/>
      <c r="AUQ113" s="274"/>
      <c r="AUR113" s="274"/>
      <c r="AUS113" s="275"/>
      <c r="AUT113" s="275"/>
      <c r="AUU113" s="275"/>
      <c r="AUV113" s="275"/>
      <c r="AUW113" s="275"/>
      <c r="AUX113" s="275"/>
      <c r="AUY113" s="275"/>
      <c r="AUZ113" s="48"/>
      <c r="AVA113" s="48"/>
      <c r="AVB113" s="48"/>
      <c r="AVC113" s="48"/>
      <c r="AVD113" s="274"/>
      <c r="AVE113" s="274"/>
      <c r="AVF113" s="275"/>
      <c r="AVG113" s="275"/>
      <c r="AVH113" s="275"/>
      <c r="AVI113" s="275"/>
      <c r="AVJ113" s="275"/>
      <c r="AVK113" s="275"/>
      <c r="AVL113" s="275"/>
      <c r="AVM113" s="48"/>
      <c r="AVN113" s="48"/>
      <c r="AVO113" s="48"/>
      <c r="AVP113" s="48"/>
      <c r="AVQ113" s="274"/>
      <c r="AVR113" s="274"/>
      <c r="AVS113" s="275"/>
      <c r="AVT113" s="275"/>
      <c r="AVU113" s="275"/>
      <c r="AVV113" s="275"/>
      <c r="AVW113" s="275"/>
      <c r="AVX113" s="275"/>
      <c r="AVY113" s="275"/>
      <c r="AVZ113" s="48"/>
      <c r="AWA113" s="48"/>
      <c r="AWB113" s="48"/>
      <c r="AWC113" s="48"/>
      <c r="AWD113" s="274"/>
      <c r="AWE113" s="274"/>
      <c r="AWF113" s="275"/>
      <c r="AWG113" s="275"/>
      <c r="AWH113" s="275"/>
      <c r="AWI113" s="275"/>
      <c r="AWJ113" s="275"/>
      <c r="AWK113" s="275"/>
      <c r="AWL113" s="275"/>
      <c r="AWM113" s="48"/>
      <c r="AWN113" s="48"/>
      <c r="AWO113" s="48"/>
      <c r="AWP113" s="48"/>
      <c r="AWQ113" s="274"/>
      <c r="AWR113" s="274"/>
      <c r="AWS113" s="275"/>
      <c r="AWT113" s="275"/>
      <c r="AWU113" s="275"/>
      <c r="AWV113" s="275"/>
      <c r="AWW113" s="275"/>
      <c r="AWX113" s="275"/>
      <c r="AWY113" s="275"/>
      <c r="AWZ113" s="48"/>
      <c r="AXA113" s="48"/>
      <c r="AXB113" s="48"/>
      <c r="AXC113" s="48"/>
      <c r="AXD113" s="274"/>
      <c r="AXE113" s="274"/>
      <c r="AXF113" s="275"/>
      <c r="AXG113" s="275"/>
      <c r="AXH113" s="275"/>
      <c r="AXI113" s="275"/>
      <c r="AXJ113" s="275"/>
      <c r="AXK113" s="275"/>
      <c r="AXL113" s="275"/>
      <c r="AXM113" s="48"/>
      <c r="AXN113" s="48"/>
      <c r="AXO113" s="48"/>
      <c r="AXP113" s="48"/>
      <c r="AXQ113" s="274"/>
      <c r="AXR113" s="274"/>
      <c r="AXS113" s="275"/>
      <c r="AXT113" s="275"/>
      <c r="AXU113" s="275"/>
      <c r="AXV113" s="275"/>
      <c r="AXW113" s="275"/>
      <c r="AXX113" s="275"/>
      <c r="AXY113" s="275"/>
      <c r="AXZ113" s="48"/>
      <c r="AYA113" s="48"/>
      <c r="AYB113" s="48"/>
      <c r="AYC113" s="48"/>
      <c r="AYD113" s="274"/>
      <c r="AYE113" s="274"/>
      <c r="AYF113" s="275"/>
      <c r="AYG113" s="275"/>
      <c r="AYH113" s="275"/>
      <c r="AYI113" s="275"/>
      <c r="AYJ113" s="275"/>
      <c r="AYK113" s="275"/>
      <c r="AYL113" s="275"/>
      <c r="AYM113" s="48"/>
      <c r="AYN113" s="48"/>
      <c r="AYO113" s="48"/>
      <c r="AYP113" s="48"/>
      <c r="AYQ113" s="274"/>
      <c r="AYR113" s="274"/>
      <c r="AYS113" s="275"/>
      <c r="AYT113" s="275"/>
      <c r="AYU113" s="275"/>
      <c r="AYV113" s="275"/>
      <c r="AYW113" s="275"/>
      <c r="AYX113" s="275"/>
      <c r="AYY113" s="275"/>
      <c r="AYZ113" s="48"/>
      <c r="AZA113" s="48"/>
      <c r="AZB113" s="48"/>
      <c r="AZC113" s="48"/>
      <c r="AZD113" s="274"/>
      <c r="AZE113" s="274"/>
      <c r="AZF113" s="275"/>
      <c r="AZG113" s="275"/>
      <c r="AZH113" s="275"/>
      <c r="AZI113" s="275"/>
      <c r="AZJ113" s="275"/>
      <c r="AZK113" s="275"/>
      <c r="AZL113" s="275"/>
      <c r="AZM113" s="48"/>
      <c r="AZN113" s="48"/>
      <c r="AZO113" s="48"/>
      <c r="AZP113" s="48"/>
      <c r="AZQ113" s="274"/>
      <c r="AZR113" s="274"/>
      <c r="AZS113" s="275"/>
      <c r="AZT113" s="275"/>
      <c r="AZU113" s="275"/>
      <c r="AZV113" s="275"/>
      <c r="AZW113" s="275"/>
      <c r="AZX113" s="275"/>
      <c r="AZY113" s="275"/>
      <c r="AZZ113" s="48"/>
      <c r="BAA113" s="48"/>
      <c r="BAB113" s="48"/>
      <c r="BAC113" s="48"/>
      <c r="BAD113" s="274"/>
      <c r="BAE113" s="274"/>
      <c r="BAF113" s="275"/>
      <c r="BAG113" s="275"/>
      <c r="BAH113" s="275"/>
      <c r="BAI113" s="275"/>
      <c r="BAJ113" s="275"/>
      <c r="BAK113" s="275"/>
      <c r="BAL113" s="275"/>
      <c r="BAM113" s="48"/>
      <c r="BAN113" s="48"/>
      <c r="BAO113" s="48"/>
      <c r="BAP113" s="48"/>
      <c r="BAQ113" s="274"/>
      <c r="BAR113" s="274"/>
      <c r="BAS113" s="275"/>
      <c r="BAT113" s="275"/>
      <c r="BAU113" s="275"/>
      <c r="BAV113" s="275"/>
      <c r="BAW113" s="275"/>
      <c r="BAX113" s="275"/>
      <c r="BAY113" s="275"/>
      <c r="BAZ113" s="48"/>
      <c r="BBA113" s="48"/>
      <c r="BBB113" s="48"/>
      <c r="BBC113" s="48"/>
      <c r="BBD113" s="274"/>
      <c r="BBE113" s="274"/>
      <c r="BBF113" s="275"/>
      <c r="BBG113" s="275"/>
      <c r="BBH113" s="275"/>
      <c r="BBI113" s="275"/>
      <c r="BBJ113" s="275"/>
      <c r="BBK113" s="275"/>
      <c r="BBL113" s="275"/>
      <c r="BBM113" s="48"/>
      <c r="BBN113" s="48"/>
      <c r="BBO113" s="48"/>
      <c r="BBP113" s="48"/>
      <c r="BBQ113" s="274"/>
      <c r="BBR113" s="274"/>
      <c r="BBS113" s="275"/>
      <c r="BBT113" s="275"/>
      <c r="BBU113" s="275"/>
      <c r="BBV113" s="275"/>
      <c r="BBW113" s="275"/>
      <c r="BBX113" s="275"/>
      <c r="BBY113" s="275"/>
      <c r="BBZ113" s="48"/>
      <c r="BCA113" s="48"/>
      <c r="BCB113" s="48"/>
      <c r="BCC113" s="48"/>
      <c r="BCD113" s="274"/>
      <c r="BCE113" s="274"/>
      <c r="BCF113" s="275"/>
      <c r="BCG113" s="275"/>
      <c r="BCH113" s="275"/>
      <c r="BCI113" s="275"/>
      <c r="BCJ113" s="275"/>
      <c r="BCK113" s="275"/>
      <c r="BCL113" s="275"/>
      <c r="BCM113" s="48"/>
      <c r="BCN113" s="48"/>
      <c r="BCO113" s="48"/>
      <c r="BCP113" s="48"/>
      <c r="BCQ113" s="274"/>
      <c r="BCR113" s="274"/>
      <c r="BCS113" s="275"/>
      <c r="BCT113" s="275"/>
      <c r="BCU113" s="275"/>
      <c r="BCV113" s="275"/>
      <c r="BCW113" s="275"/>
      <c r="BCX113" s="275"/>
      <c r="BCY113" s="275"/>
      <c r="BCZ113" s="48"/>
      <c r="BDA113" s="48"/>
      <c r="BDB113" s="48"/>
      <c r="BDC113" s="48"/>
      <c r="BDD113" s="274"/>
      <c r="BDE113" s="274"/>
      <c r="BDF113" s="275"/>
      <c r="BDG113" s="275"/>
      <c r="BDH113" s="275"/>
      <c r="BDI113" s="275"/>
      <c r="BDJ113" s="275"/>
      <c r="BDK113" s="275"/>
      <c r="BDL113" s="275"/>
      <c r="BDM113" s="48"/>
      <c r="BDN113" s="48"/>
      <c r="BDO113" s="48"/>
      <c r="BDP113" s="48"/>
      <c r="BDQ113" s="274"/>
      <c r="BDR113" s="274"/>
      <c r="BDS113" s="275"/>
      <c r="BDT113" s="275"/>
      <c r="BDU113" s="275"/>
      <c r="BDV113" s="275"/>
      <c r="BDW113" s="275"/>
      <c r="BDX113" s="275"/>
      <c r="BDY113" s="275"/>
      <c r="BDZ113" s="48"/>
      <c r="BEA113" s="48"/>
      <c r="BEB113" s="48"/>
      <c r="BEC113" s="48"/>
      <c r="BED113" s="274"/>
      <c r="BEE113" s="274"/>
      <c r="BEF113" s="275"/>
      <c r="BEG113" s="275"/>
      <c r="BEH113" s="275"/>
      <c r="BEI113" s="275"/>
      <c r="BEJ113" s="275"/>
      <c r="BEK113" s="275"/>
      <c r="BEL113" s="275"/>
      <c r="BEM113" s="48"/>
      <c r="BEN113" s="48"/>
      <c r="BEO113" s="48"/>
      <c r="BEP113" s="48"/>
      <c r="BEQ113" s="274"/>
      <c r="BER113" s="274"/>
      <c r="BES113" s="275"/>
      <c r="BET113" s="275"/>
      <c r="BEU113" s="275"/>
      <c r="BEV113" s="275"/>
      <c r="BEW113" s="275"/>
      <c r="BEX113" s="275"/>
      <c r="BEY113" s="275"/>
      <c r="BEZ113" s="48"/>
      <c r="BFA113" s="48"/>
      <c r="BFB113" s="48"/>
      <c r="BFC113" s="48"/>
      <c r="BFD113" s="274"/>
      <c r="BFE113" s="274"/>
      <c r="BFF113" s="275"/>
      <c r="BFG113" s="275"/>
      <c r="BFH113" s="275"/>
      <c r="BFI113" s="275"/>
      <c r="BFJ113" s="275"/>
      <c r="BFK113" s="275"/>
      <c r="BFL113" s="275"/>
      <c r="BFM113" s="48"/>
      <c r="BFN113" s="48"/>
      <c r="BFO113" s="48"/>
      <c r="BFP113" s="48"/>
      <c r="BFQ113" s="274"/>
      <c r="BFR113" s="274"/>
      <c r="BFS113" s="275"/>
      <c r="BFT113" s="275"/>
      <c r="BFU113" s="275"/>
      <c r="BFV113" s="275"/>
      <c r="BFW113" s="275"/>
      <c r="BFX113" s="275"/>
      <c r="BFY113" s="275"/>
      <c r="BFZ113" s="48"/>
      <c r="BGA113" s="48"/>
      <c r="BGB113" s="48"/>
      <c r="BGC113" s="48"/>
      <c r="BGD113" s="274"/>
      <c r="BGE113" s="274"/>
      <c r="BGF113" s="275"/>
      <c r="BGG113" s="275"/>
      <c r="BGH113" s="275"/>
      <c r="BGI113" s="275"/>
      <c r="BGJ113" s="275"/>
      <c r="BGK113" s="275"/>
      <c r="BGL113" s="275"/>
      <c r="BGM113" s="48"/>
      <c r="BGN113" s="48"/>
      <c r="BGO113" s="48"/>
      <c r="BGP113" s="48"/>
      <c r="BGQ113" s="274"/>
      <c r="BGR113" s="274"/>
      <c r="BGS113" s="275"/>
      <c r="BGT113" s="275"/>
      <c r="BGU113" s="275"/>
      <c r="BGV113" s="275"/>
      <c r="BGW113" s="275"/>
      <c r="BGX113" s="275"/>
      <c r="BGY113" s="275"/>
      <c r="BGZ113" s="48"/>
      <c r="BHA113" s="48"/>
      <c r="BHB113" s="48"/>
      <c r="BHC113" s="48"/>
      <c r="BHD113" s="274"/>
      <c r="BHE113" s="274"/>
      <c r="BHF113" s="275"/>
      <c r="BHG113" s="275"/>
      <c r="BHH113" s="275"/>
      <c r="BHI113" s="275"/>
      <c r="BHJ113" s="275"/>
      <c r="BHK113" s="275"/>
      <c r="BHL113" s="275"/>
      <c r="BHM113" s="48"/>
      <c r="BHN113" s="48"/>
      <c r="BHO113" s="48"/>
      <c r="BHP113" s="48"/>
      <c r="BHQ113" s="274"/>
      <c r="BHR113" s="274"/>
      <c r="BHS113" s="275"/>
      <c r="BHT113" s="275"/>
      <c r="BHU113" s="275"/>
      <c r="BHV113" s="275"/>
      <c r="BHW113" s="275"/>
      <c r="BHX113" s="275"/>
      <c r="BHY113" s="275"/>
      <c r="BHZ113" s="48"/>
      <c r="BIA113" s="48"/>
      <c r="BIB113" s="48"/>
      <c r="BIC113" s="48"/>
      <c r="BID113" s="274"/>
      <c r="BIE113" s="274"/>
      <c r="BIF113" s="275"/>
      <c r="BIG113" s="275"/>
      <c r="BIH113" s="275"/>
      <c r="BII113" s="275"/>
      <c r="BIJ113" s="275"/>
      <c r="BIK113" s="275"/>
      <c r="BIL113" s="275"/>
      <c r="BIM113" s="48"/>
      <c r="BIN113" s="48"/>
      <c r="BIO113" s="48"/>
      <c r="BIP113" s="48"/>
      <c r="BIQ113" s="274"/>
      <c r="BIR113" s="274"/>
      <c r="BIS113" s="275"/>
      <c r="BIT113" s="275"/>
      <c r="BIU113" s="275"/>
      <c r="BIV113" s="275"/>
      <c r="BIW113" s="275"/>
      <c r="BIX113" s="275"/>
      <c r="BIY113" s="275"/>
      <c r="BIZ113" s="48"/>
      <c r="BJA113" s="48"/>
      <c r="BJB113" s="48"/>
      <c r="BJC113" s="48"/>
      <c r="BJD113" s="274"/>
      <c r="BJE113" s="274"/>
      <c r="BJF113" s="275"/>
      <c r="BJG113" s="275"/>
      <c r="BJH113" s="275"/>
      <c r="BJI113" s="275"/>
      <c r="BJJ113" s="275"/>
      <c r="BJK113" s="275"/>
      <c r="BJL113" s="275"/>
      <c r="BJM113" s="48"/>
      <c r="BJN113" s="48"/>
      <c r="BJO113" s="48"/>
      <c r="BJP113" s="48"/>
      <c r="BJQ113" s="274"/>
      <c r="BJR113" s="274"/>
      <c r="BJS113" s="275"/>
      <c r="BJT113" s="275"/>
      <c r="BJU113" s="275"/>
      <c r="BJV113" s="275"/>
      <c r="BJW113" s="275"/>
      <c r="BJX113" s="275"/>
      <c r="BJY113" s="275"/>
      <c r="BJZ113" s="48"/>
      <c r="BKA113" s="48"/>
      <c r="BKB113" s="48"/>
      <c r="BKC113" s="48"/>
      <c r="BKD113" s="274"/>
      <c r="BKE113" s="274"/>
      <c r="BKF113" s="275"/>
      <c r="BKG113" s="275"/>
      <c r="BKH113" s="275"/>
      <c r="BKI113" s="275"/>
      <c r="BKJ113" s="275"/>
      <c r="BKK113" s="275"/>
      <c r="BKL113" s="275"/>
      <c r="BKM113" s="48"/>
      <c r="BKN113" s="48"/>
      <c r="BKO113" s="48"/>
      <c r="BKP113" s="48"/>
      <c r="BKQ113" s="274"/>
      <c r="BKR113" s="274"/>
      <c r="BKS113" s="275"/>
      <c r="BKT113" s="275"/>
      <c r="BKU113" s="275"/>
      <c r="BKV113" s="275"/>
      <c r="BKW113" s="275"/>
      <c r="BKX113" s="275"/>
      <c r="BKY113" s="275"/>
      <c r="BKZ113" s="48"/>
      <c r="BLA113" s="48"/>
      <c r="BLB113" s="48"/>
      <c r="BLC113" s="48"/>
      <c r="BLD113" s="274"/>
      <c r="BLE113" s="274"/>
      <c r="BLF113" s="275"/>
      <c r="BLG113" s="275"/>
      <c r="BLH113" s="275"/>
      <c r="BLI113" s="275"/>
      <c r="BLJ113" s="275"/>
      <c r="BLK113" s="275"/>
      <c r="BLL113" s="275"/>
      <c r="BLM113" s="48"/>
      <c r="BLN113" s="48"/>
      <c r="BLO113" s="48"/>
      <c r="BLP113" s="48"/>
      <c r="BLQ113" s="274"/>
      <c r="BLR113" s="274"/>
      <c r="BLS113" s="275"/>
      <c r="BLT113" s="275"/>
      <c r="BLU113" s="275"/>
      <c r="BLV113" s="275"/>
      <c r="BLW113" s="275"/>
      <c r="BLX113" s="275"/>
      <c r="BLY113" s="275"/>
      <c r="BLZ113" s="48"/>
      <c r="BMA113" s="48"/>
      <c r="BMB113" s="48"/>
      <c r="BMC113" s="48"/>
      <c r="BMD113" s="274"/>
      <c r="BME113" s="274"/>
      <c r="BMF113" s="275"/>
      <c r="BMG113" s="275"/>
      <c r="BMH113" s="275"/>
      <c r="BMI113" s="275"/>
      <c r="BMJ113" s="275"/>
      <c r="BMK113" s="275"/>
      <c r="BML113" s="275"/>
      <c r="BMM113" s="48"/>
      <c r="BMN113" s="48"/>
      <c r="BMO113" s="48"/>
      <c r="BMP113" s="48"/>
      <c r="BMQ113" s="274"/>
      <c r="BMR113" s="274"/>
      <c r="BMS113" s="275"/>
      <c r="BMT113" s="275"/>
      <c r="BMU113" s="275"/>
      <c r="BMV113" s="275"/>
      <c r="BMW113" s="275"/>
      <c r="BMX113" s="275"/>
      <c r="BMY113" s="275"/>
      <c r="BMZ113" s="48"/>
      <c r="BNA113" s="48"/>
      <c r="BNB113" s="48"/>
      <c r="BNC113" s="48"/>
      <c r="BND113" s="274"/>
      <c r="BNE113" s="274"/>
      <c r="BNF113" s="275"/>
      <c r="BNG113" s="275"/>
      <c r="BNH113" s="275"/>
      <c r="BNI113" s="275"/>
      <c r="BNJ113" s="275"/>
      <c r="BNK113" s="275"/>
      <c r="BNL113" s="275"/>
      <c r="BNM113" s="48"/>
      <c r="BNN113" s="48"/>
      <c r="BNO113" s="48"/>
      <c r="BNP113" s="48"/>
      <c r="BNQ113" s="274"/>
      <c r="BNR113" s="274"/>
      <c r="BNS113" s="275"/>
      <c r="BNT113" s="275"/>
      <c r="BNU113" s="275"/>
      <c r="BNV113" s="275"/>
      <c r="BNW113" s="275"/>
      <c r="BNX113" s="275"/>
      <c r="BNY113" s="275"/>
      <c r="BNZ113" s="48"/>
      <c r="BOA113" s="48"/>
      <c r="BOB113" s="48"/>
      <c r="BOC113" s="48"/>
      <c r="BOD113" s="274"/>
      <c r="BOE113" s="274"/>
      <c r="BOF113" s="275"/>
      <c r="BOG113" s="275"/>
      <c r="BOH113" s="275"/>
      <c r="BOI113" s="275"/>
      <c r="BOJ113" s="275"/>
      <c r="BOK113" s="275"/>
      <c r="BOL113" s="275"/>
      <c r="BOM113" s="48"/>
      <c r="BON113" s="48"/>
      <c r="BOO113" s="48"/>
      <c r="BOP113" s="48"/>
      <c r="BOQ113" s="274"/>
      <c r="BOR113" s="274"/>
      <c r="BOS113" s="275"/>
      <c r="BOT113" s="275"/>
      <c r="BOU113" s="275"/>
      <c r="BOV113" s="275"/>
      <c r="BOW113" s="275"/>
      <c r="BOX113" s="275"/>
      <c r="BOY113" s="275"/>
      <c r="BOZ113" s="48"/>
      <c r="BPA113" s="48"/>
      <c r="BPB113" s="48"/>
      <c r="BPC113" s="48"/>
      <c r="BPD113" s="274"/>
      <c r="BPE113" s="274"/>
      <c r="BPF113" s="275"/>
      <c r="BPG113" s="275"/>
      <c r="BPH113" s="275"/>
      <c r="BPI113" s="275"/>
      <c r="BPJ113" s="275"/>
      <c r="BPK113" s="275"/>
      <c r="BPL113" s="275"/>
      <c r="BPM113" s="48"/>
      <c r="BPN113" s="48"/>
      <c r="BPO113" s="48"/>
      <c r="BPP113" s="48"/>
      <c r="BPQ113" s="274"/>
      <c r="BPR113" s="274"/>
      <c r="BPS113" s="275"/>
      <c r="BPT113" s="275"/>
      <c r="BPU113" s="275"/>
      <c r="BPV113" s="275"/>
      <c r="BPW113" s="275"/>
      <c r="BPX113" s="275"/>
      <c r="BPY113" s="275"/>
      <c r="BPZ113" s="48"/>
      <c r="BQA113" s="48"/>
      <c r="BQB113" s="48"/>
      <c r="BQC113" s="48"/>
      <c r="BQD113" s="274"/>
      <c r="BQE113" s="274"/>
      <c r="BQF113" s="275"/>
      <c r="BQG113" s="275"/>
      <c r="BQH113" s="275"/>
      <c r="BQI113" s="275"/>
      <c r="BQJ113" s="275"/>
      <c r="BQK113" s="275"/>
      <c r="BQL113" s="275"/>
      <c r="BQM113" s="48"/>
      <c r="BQN113" s="48"/>
      <c r="BQO113" s="48"/>
      <c r="BQP113" s="48"/>
      <c r="BQQ113" s="274"/>
      <c r="BQR113" s="274"/>
      <c r="BQS113" s="275"/>
      <c r="BQT113" s="275"/>
      <c r="BQU113" s="275"/>
      <c r="BQV113" s="275"/>
      <c r="BQW113" s="275"/>
      <c r="BQX113" s="275"/>
      <c r="BQY113" s="275"/>
      <c r="BQZ113" s="48"/>
      <c r="BRA113" s="48"/>
      <c r="BRB113" s="48"/>
      <c r="BRC113" s="48"/>
      <c r="BRD113" s="274"/>
      <c r="BRE113" s="274"/>
      <c r="BRF113" s="275"/>
      <c r="BRG113" s="275"/>
      <c r="BRH113" s="275"/>
      <c r="BRI113" s="275"/>
      <c r="BRJ113" s="275"/>
      <c r="BRK113" s="275"/>
      <c r="BRL113" s="275"/>
      <c r="BRM113" s="48"/>
      <c r="BRN113" s="48"/>
      <c r="BRO113" s="48"/>
      <c r="BRP113" s="48"/>
      <c r="BRQ113" s="274"/>
      <c r="BRR113" s="274"/>
      <c r="BRS113" s="275"/>
      <c r="BRT113" s="275"/>
      <c r="BRU113" s="275"/>
      <c r="BRV113" s="275"/>
      <c r="BRW113" s="275"/>
      <c r="BRX113" s="275"/>
      <c r="BRY113" s="275"/>
      <c r="BRZ113" s="48"/>
      <c r="BSA113" s="48"/>
      <c r="BSB113" s="48"/>
      <c r="BSC113" s="48"/>
      <c r="BSD113" s="274"/>
      <c r="BSE113" s="274"/>
      <c r="BSF113" s="275"/>
      <c r="BSG113" s="275"/>
      <c r="BSH113" s="275"/>
      <c r="BSI113" s="275"/>
      <c r="BSJ113" s="275"/>
      <c r="BSK113" s="275"/>
      <c r="BSL113" s="275"/>
      <c r="BSM113" s="48"/>
      <c r="BSN113" s="48"/>
      <c r="BSO113" s="48"/>
      <c r="BSP113" s="48"/>
      <c r="BSQ113" s="274"/>
      <c r="BSR113" s="274"/>
      <c r="BSS113" s="275"/>
      <c r="BST113" s="275"/>
      <c r="BSU113" s="275"/>
      <c r="BSV113" s="275"/>
      <c r="BSW113" s="275"/>
      <c r="BSX113" s="275"/>
      <c r="BSY113" s="275"/>
      <c r="BSZ113" s="48"/>
      <c r="BTA113" s="48"/>
      <c r="BTB113" s="48"/>
      <c r="BTC113" s="48"/>
      <c r="BTD113" s="274"/>
      <c r="BTE113" s="274"/>
      <c r="BTF113" s="275"/>
      <c r="BTG113" s="275"/>
      <c r="BTH113" s="275"/>
      <c r="BTI113" s="275"/>
      <c r="BTJ113" s="275"/>
      <c r="BTK113" s="275"/>
      <c r="BTL113" s="275"/>
      <c r="BTM113" s="48"/>
      <c r="BTN113" s="48"/>
      <c r="BTO113" s="48"/>
      <c r="BTP113" s="48"/>
      <c r="BTQ113" s="274"/>
      <c r="BTR113" s="274"/>
      <c r="BTS113" s="275"/>
      <c r="BTT113" s="275"/>
      <c r="BTU113" s="275"/>
      <c r="BTV113" s="275"/>
      <c r="BTW113" s="275"/>
      <c r="BTX113" s="275"/>
      <c r="BTY113" s="275"/>
      <c r="BTZ113" s="48"/>
      <c r="BUA113" s="48"/>
      <c r="BUB113" s="48"/>
      <c r="BUC113" s="48"/>
      <c r="BUD113" s="274"/>
      <c r="BUE113" s="274"/>
      <c r="BUF113" s="275"/>
      <c r="BUG113" s="275"/>
      <c r="BUH113" s="275"/>
      <c r="BUI113" s="275"/>
      <c r="BUJ113" s="275"/>
      <c r="BUK113" s="275"/>
      <c r="BUL113" s="275"/>
      <c r="BUM113" s="48"/>
      <c r="BUN113" s="48"/>
      <c r="BUO113" s="48"/>
      <c r="BUP113" s="48"/>
      <c r="BUQ113" s="274"/>
      <c r="BUR113" s="274"/>
      <c r="BUS113" s="275"/>
      <c r="BUT113" s="275"/>
      <c r="BUU113" s="275"/>
      <c r="BUV113" s="275"/>
      <c r="BUW113" s="275"/>
      <c r="BUX113" s="275"/>
      <c r="BUY113" s="275"/>
      <c r="BUZ113" s="48"/>
      <c r="BVA113" s="48"/>
      <c r="BVB113" s="48"/>
      <c r="BVC113" s="48"/>
      <c r="BVD113" s="274"/>
      <c r="BVE113" s="274"/>
      <c r="BVF113" s="275"/>
      <c r="BVG113" s="275"/>
      <c r="BVH113" s="275"/>
      <c r="BVI113" s="275"/>
      <c r="BVJ113" s="275"/>
      <c r="BVK113" s="275"/>
      <c r="BVL113" s="275"/>
      <c r="BVM113" s="48"/>
      <c r="BVN113" s="48"/>
      <c r="BVO113" s="48"/>
      <c r="BVP113" s="48"/>
      <c r="BVQ113" s="274"/>
      <c r="BVR113" s="274"/>
      <c r="BVS113" s="275"/>
      <c r="BVT113" s="275"/>
      <c r="BVU113" s="275"/>
      <c r="BVV113" s="275"/>
      <c r="BVW113" s="275"/>
      <c r="BVX113" s="275"/>
      <c r="BVY113" s="275"/>
      <c r="BVZ113" s="48"/>
      <c r="BWA113" s="48"/>
      <c r="BWB113" s="48"/>
      <c r="BWC113" s="48"/>
      <c r="BWD113" s="274"/>
      <c r="BWE113" s="274"/>
      <c r="BWF113" s="275"/>
      <c r="BWG113" s="275"/>
      <c r="BWH113" s="275"/>
      <c r="BWI113" s="275"/>
      <c r="BWJ113" s="275"/>
      <c r="BWK113" s="275"/>
      <c r="BWL113" s="275"/>
      <c r="BWM113" s="48"/>
      <c r="BWN113" s="48"/>
      <c r="BWO113" s="48"/>
      <c r="BWP113" s="48"/>
      <c r="BWQ113" s="274"/>
      <c r="BWR113" s="274"/>
      <c r="BWS113" s="275"/>
      <c r="BWT113" s="275"/>
      <c r="BWU113" s="275"/>
      <c r="BWV113" s="275"/>
      <c r="BWW113" s="275"/>
      <c r="BWX113" s="275"/>
      <c r="BWY113" s="275"/>
      <c r="BWZ113" s="48"/>
      <c r="BXA113" s="48"/>
      <c r="BXB113" s="48"/>
      <c r="BXC113" s="48"/>
      <c r="BXD113" s="274"/>
      <c r="BXE113" s="274"/>
      <c r="BXF113" s="275"/>
      <c r="BXG113" s="275"/>
      <c r="BXH113" s="275"/>
      <c r="BXI113" s="275"/>
      <c r="BXJ113" s="275"/>
      <c r="BXK113" s="275"/>
      <c r="BXL113" s="275"/>
      <c r="BXM113" s="48"/>
      <c r="BXN113" s="48"/>
      <c r="BXO113" s="48"/>
      <c r="BXP113" s="48"/>
      <c r="BXQ113" s="274"/>
      <c r="BXR113" s="274"/>
      <c r="BXS113" s="275"/>
      <c r="BXT113" s="275"/>
      <c r="BXU113" s="275"/>
      <c r="BXV113" s="275"/>
      <c r="BXW113" s="275"/>
      <c r="BXX113" s="275"/>
      <c r="BXY113" s="275"/>
      <c r="BXZ113" s="48"/>
      <c r="BYA113" s="48"/>
      <c r="BYB113" s="48"/>
      <c r="BYC113" s="48"/>
      <c r="BYD113" s="274"/>
      <c r="BYE113" s="274"/>
      <c r="BYF113" s="275"/>
      <c r="BYG113" s="275"/>
      <c r="BYH113" s="275"/>
      <c r="BYI113" s="275"/>
      <c r="BYJ113" s="275"/>
      <c r="BYK113" s="275"/>
      <c r="BYL113" s="275"/>
      <c r="BYM113" s="48"/>
      <c r="BYN113" s="48"/>
      <c r="BYO113" s="48"/>
      <c r="BYP113" s="48"/>
      <c r="BYQ113" s="274"/>
      <c r="BYR113" s="274"/>
      <c r="BYS113" s="275"/>
      <c r="BYT113" s="275"/>
      <c r="BYU113" s="275"/>
      <c r="BYV113" s="275"/>
      <c r="BYW113" s="275"/>
      <c r="BYX113" s="275"/>
      <c r="BYY113" s="275"/>
      <c r="BYZ113" s="48"/>
      <c r="BZA113" s="48"/>
      <c r="BZB113" s="48"/>
      <c r="BZC113" s="48"/>
      <c r="BZD113" s="274"/>
      <c r="BZE113" s="274"/>
      <c r="BZF113" s="275"/>
      <c r="BZG113" s="275"/>
      <c r="BZH113" s="275"/>
      <c r="BZI113" s="275"/>
      <c r="BZJ113" s="275"/>
      <c r="BZK113" s="275"/>
      <c r="BZL113" s="275"/>
      <c r="BZM113" s="48"/>
      <c r="BZN113" s="48"/>
      <c r="BZO113" s="48"/>
      <c r="BZP113" s="48"/>
      <c r="BZQ113" s="274"/>
      <c r="BZR113" s="274"/>
      <c r="BZS113" s="275"/>
      <c r="BZT113" s="275"/>
      <c r="BZU113" s="275"/>
      <c r="BZV113" s="275"/>
      <c r="BZW113" s="275"/>
      <c r="BZX113" s="275"/>
      <c r="BZY113" s="275"/>
      <c r="BZZ113" s="48"/>
      <c r="CAA113" s="48"/>
      <c r="CAB113" s="48"/>
      <c r="CAC113" s="48"/>
      <c r="CAD113" s="274"/>
      <c r="CAE113" s="274"/>
      <c r="CAF113" s="275"/>
      <c r="CAG113" s="275"/>
      <c r="CAH113" s="275"/>
      <c r="CAI113" s="275"/>
      <c r="CAJ113" s="275"/>
      <c r="CAK113" s="275"/>
      <c r="CAL113" s="275"/>
      <c r="CAM113" s="48"/>
      <c r="CAN113" s="48"/>
      <c r="CAO113" s="48"/>
      <c r="CAP113" s="48"/>
      <c r="CAQ113" s="274"/>
      <c r="CAR113" s="274"/>
      <c r="CAS113" s="275"/>
      <c r="CAT113" s="275"/>
      <c r="CAU113" s="275"/>
      <c r="CAV113" s="275"/>
      <c r="CAW113" s="275"/>
      <c r="CAX113" s="275"/>
      <c r="CAY113" s="275"/>
      <c r="CAZ113" s="48"/>
      <c r="CBA113" s="48"/>
      <c r="CBB113" s="48"/>
      <c r="CBC113" s="48"/>
      <c r="CBD113" s="274"/>
      <c r="CBE113" s="274"/>
      <c r="CBF113" s="275"/>
      <c r="CBG113" s="275"/>
      <c r="CBH113" s="275"/>
      <c r="CBI113" s="275"/>
      <c r="CBJ113" s="275"/>
      <c r="CBK113" s="275"/>
      <c r="CBL113" s="275"/>
      <c r="CBM113" s="48"/>
      <c r="CBN113" s="48"/>
      <c r="CBO113" s="48"/>
      <c r="CBP113" s="48"/>
      <c r="CBQ113" s="274"/>
      <c r="CBR113" s="274"/>
      <c r="CBS113" s="275"/>
      <c r="CBT113" s="275"/>
      <c r="CBU113" s="275"/>
      <c r="CBV113" s="275"/>
      <c r="CBW113" s="275"/>
      <c r="CBX113" s="275"/>
      <c r="CBY113" s="275"/>
      <c r="CBZ113" s="48"/>
      <c r="CCA113" s="48"/>
      <c r="CCB113" s="48"/>
      <c r="CCC113" s="48"/>
      <c r="CCD113" s="274"/>
      <c r="CCE113" s="274"/>
      <c r="CCF113" s="275"/>
      <c r="CCG113" s="275"/>
      <c r="CCH113" s="275"/>
      <c r="CCI113" s="275"/>
      <c r="CCJ113" s="275"/>
      <c r="CCK113" s="275"/>
      <c r="CCL113" s="275"/>
      <c r="CCM113" s="48"/>
      <c r="CCN113" s="48"/>
      <c r="CCO113" s="48"/>
      <c r="CCP113" s="48"/>
      <c r="CCQ113" s="274"/>
      <c r="CCR113" s="274"/>
      <c r="CCS113" s="275"/>
      <c r="CCT113" s="275"/>
      <c r="CCU113" s="275"/>
      <c r="CCV113" s="275"/>
      <c r="CCW113" s="275"/>
      <c r="CCX113" s="275"/>
      <c r="CCY113" s="275"/>
      <c r="CCZ113" s="48"/>
      <c r="CDA113" s="48"/>
      <c r="CDB113" s="48"/>
      <c r="CDC113" s="48"/>
      <c r="CDD113" s="274"/>
      <c r="CDE113" s="274"/>
      <c r="CDF113" s="275"/>
      <c r="CDG113" s="275"/>
      <c r="CDH113" s="275"/>
      <c r="CDI113" s="275"/>
      <c r="CDJ113" s="275"/>
      <c r="CDK113" s="275"/>
      <c r="CDL113" s="275"/>
      <c r="CDM113" s="48"/>
      <c r="CDN113" s="48"/>
      <c r="CDO113" s="48"/>
      <c r="CDP113" s="48"/>
      <c r="CDQ113" s="274"/>
      <c r="CDR113" s="274"/>
      <c r="CDS113" s="275"/>
      <c r="CDT113" s="275"/>
      <c r="CDU113" s="275"/>
      <c r="CDV113" s="275"/>
      <c r="CDW113" s="275"/>
      <c r="CDX113" s="275"/>
      <c r="CDY113" s="275"/>
      <c r="CDZ113" s="48"/>
      <c r="CEA113" s="48"/>
      <c r="CEB113" s="48"/>
      <c r="CEC113" s="48"/>
      <c r="CED113" s="274"/>
      <c r="CEE113" s="274"/>
      <c r="CEF113" s="275"/>
      <c r="CEG113" s="275"/>
      <c r="CEH113" s="275"/>
      <c r="CEI113" s="275"/>
      <c r="CEJ113" s="275"/>
      <c r="CEK113" s="275"/>
      <c r="CEL113" s="275"/>
      <c r="CEM113" s="48"/>
      <c r="CEN113" s="48"/>
      <c r="CEO113" s="48"/>
      <c r="CEP113" s="48"/>
      <c r="CEQ113" s="274"/>
      <c r="CER113" s="274"/>
      <c r="CES113" s="275"/>
      <c r="CET113" s="275"/>
      <c r="CEU113" s="275"/>
      <c r="CEV113" s="275"/>
      <c r="CEW113" s="275"/>
      <c r="CEX113" s="275"/>
      <c r="CEY113" s="275"/>
      <c r="CEZ113" s="48"/>
      <c r="CFA113" s="48"/>
      <c r="CFB113" s="48"/>
      <c r="CFC113" s="48"/>
      <c r="CFD113" s="274"/>
      <c r="CFE113" s="274"/>
      <c r="CFF113" s="275"/>
      <c r="CFG113" s="275"/>
      <c r="CFH113" s="275"/>
      <c r="CFI113" s="275"/>
      <c r="CFJ113" s="275"/>
      <c r="CFK113" s="275"/>
      <c r="CFL113" s="275"/>
      <c r="CFM113" s="48"/>
      <c r="CFN113" s="48"/>
      <c r="CFO113" s="48"/>
      <c r="CFP113" s="48"/>
      <c r="CFQ113" s="274"/>
      <c r="CFR113" s="274"/>
      <c r="CFS113" s="275"/>
      <c r="CFT113" s="275"/>
      <c r="CFU113" s="275"/>
      <c r="CFV113" s="275"/>
      <c r="CFW113" s="275"/>
      <c r="CFX113" s="275"/>
      <c r="CFY113" s="275"/>
      <c r="CFZ113" s="48"/>
      <c r="CGA113" s="48"/>
      <c r="CGB113" s="48"/>
      <c r="CGC113" s="48"/>
      <c r="CGD113" s="274"/>
      <c r="CGE113" s="274"/>
      <c r="CGF113" s="275"/>
      <c r="CGG113" s="275"/>
      <c r="CGH113" s="275"/>
      <c r="CGI113" s="275"/>
      <c r="CGJ113" s="275"/>
      <c r="CGK113" s="275"/>
      <c r="CGL113" s="275"/>
      <c r="CGM113" s="48"/>
      <c r="CGN113" s="48"/>
      <c r="CGO113" s="48"/>
      <c r="CGP113" s="48"/>
      <c r="CGQ113" s="274"/>
      <c r="CGR113" s="274"/>
      <c r="CGS113" s="275"/>
      <c r="CGT113" s="275"/>
      <c r="CGU113" s="275"/>
      <c r="CGV113" s="275"/>
      <c r="CGW113" s="275"/>
      <c r="CGX113" s="275"/>
      <c r="CGY113" s="275"/>
      <c r="CGZ113" s="48"/>
      <c r="CHA113" s="48"/>
      <c r="CHB113" s="48"/>
      <c r="CHC113" s="48"/>
      <c r="CHD113" s="274"/>
      <c r="CHE113" s="274"/>
      <c r="CHF113" s="275"/>
      <c r="CHG113" s="275"/>
      <c r="CHH113" s="275"/>
      <c r="CHI113" s="275"/>
      <c r="CHJ113" s="275"/>
      <c r="CHK113" s="275"/>
      <c r="CHL113" s="275"/>
      <c r="CHM113" s="48"/>
      <c r="CHN113" s="48"/>
      <c r="CHO113" s="48"/>
      <c r="CHP113" s="48"/>
      <c r="CHQ113" s="274"/>
      <c r="CHR113" s="274"/>
      <c r="CHS113" s="275"/>
      <c r="CHT113" s="275"/>
      <c r="CHU113" s="275"/>
      <c r="CHV113" s="275"/>
      <c r="CHW113" s="275"/>
      <c r="CHX113" s="275"/>
      <c r="CHY113" s="275"/>
      <c r="CHZ113" s="48"/>
      <c r="CIA113" s="48"/>
      <c r="CIB113" s="48"/>
      <c r="CIC113" s="48"/>
      <c r="CID113" s="274"/>
      <c r="CIE113" s="274"/>
      <c r="CIF113" s="275"/>
      <c r="CIG113" s="275"/>
      <c r="CIH113" s="275"/>
      <c r="CII113" s="275"/>
      <c r="CIJ113" s="275"/>
      <c r="CIK113" s="275"/>
      <c r="CIL113" s="275"/>
      <c r="CIM113" s="48"/>
      <c r="CIN113" s="48"/>
      <c r="CIO113" s="48"/>
      <c r="CIP113" s="48"/>
      <c r="CIQ113" s="274"/>
      <c r="CIR113" s="274"/>
      <c r="CIS113" s="275"/>
      <c r="CIT113" s="275"/>
      <c r="CIU113" s="275"/>
      <c r="CIV113" s="275"/>
      <c r="CIW113" s="275"/>
      <c r="CIX113" s="275"/>
      <c r="CIY113" s="275"/>
      <c r="CIZ113" s="48"/>
      <c r="CJA113" s="48"/>
      <c r="CJB113" s="48"/>
      <c r="CJC113" s="48"/>
      <c r="CJD113" s="274"/>
      <c r="CJE113" s="274"/>
      <c r="CJF113" s="275"/>
      <c r="CJG113" s="275"/>
      <c r="CJH113" s="275"/>
      <c r="CJI113" s="275"/>
      <c r="CJJ113" s="275"/>
      <c r="CJK113" s="275"/>
      <c r="CJL113" s="275"/>
      <c r="CJM113" s="48"/>
      <c r="CJN113" s="48"/>
      <c r="CJO113" s="48"/>
      <c r="CJP113" s="48"/>
      <c r="CJQ113" s="274"/>
      <c r="CJR113" s="274"/>
      <c r="CJS113" s="275"/>
      <c r="CJT113" s="275"/>
      <c r="CJU113" s="275"/>
      <c r="CJV113" s="275"/>
      <c r="CJW113" s="275"/>
      <c r="CJX113" s="275"/>
      <c r="CJY113" s="275"/>
      <c r="CJZ113" s="48"/>
      <c r="CKA113" s="48"/>
      <c r="CKB113" s="48"/>
      <c r="CKC113" s="48"/>
      <c r="CKD113" s="274"/>
      <c r="CKE113" s="274"/>
      <c r="CKF113" s="275"/>
      <c r="CKG113" s="275"/>
      <c r="CKH113" s="275"/>
      <c r="CKI113" s="275"/>
      <c r="CKJ113" s="275"/>
      <c r="CKK113" s="275"/>
      <c r="CKL113" s="275"/>
      <c r="CKM113" s="48"/>
      <c r="CKN113" s="48"/>
      <c r="CKO113" s="48"/>
      <c r="CKP113" s="48"/>
      <c r="CKQ113" s="274"/>
      <c r="CKR113" s="274"/>
      <c r="CKS113" s="275"/>
      <c r="CKT113" s="275"/>
      <c r="CKU113" s="275"/>
      <c r="CKV113" s="275"/>
      <c r="CKW113" s="275"/>
      <c r="CKX113" s="275"/>
      <c r="CKY113" s="275"/>
      <c r="CKZ113" s="48"/>
      <c r="CLA113" s="48"/>
      <c r="CLB113" s="48"/>
      <c r="CLC113" s="48"/>
      <c r="CLD113" s="274"/>
      <c r="CLE113" s="274"/>
      <c r="CLF113" s="275"/>
      <c r="CLG113" s="275"/>
      <c r="CLH113" s="275"/>
      <c r="CLI113" s="275"/>
      <c r="CLJ113" s="275"/>
      <c r="CLK113" s="275"/>
      <c r="CLL113" s="275"/>
      <c r="CLM113" s="48"/>
      <c r="CLN113" s="48"/>
      <c r="CLO113" s="48"/>
      <c r="CLP113" s="48"/>
      <c r="CLQ113" s="274"/>
      <c r="CLR113" s="274"/>
      <c r="CLS113" s="275"/>
      <c r="CLT113" s="275"/>
      <c r="CLU113" s="275"/>
      <c r="CLV113" s="275"/>
      <c r="CLW113" s="275"/>
      <c r="CLX113" s="275"/>
      <c r="CLY113" s="275"/>
      <c r="CLZ113" s="48"/>
      <c r="CMA113" s="48"/>
      <c r="CMB113" s="48"/>
      <c r="CMC113" s="48"/>
      <c r="CMD113" s="274"/>
      <c r="CME113" s="274"/>
      <c r="CMF113" s="275"/>
      <c r="CMG113" s="275"/>
      <c r="CMH113" s="275"/>
      <c r="CMI113" s="275"/>
      <c r="CMJ113" s="275"/>
      <c r="CMK113" s="275"/>
      <c r="CML113" s="275"/>
      <c r="CMM113" s="48"/>
      <c r="CMN113" s="48"/>
      <c r="CMO113" s="48"/>
      <c r="CMP113" s="48"/>
      <c r="CMQ113" s="274"/>
      <c r="CMR113" s="274"/>
      <c r="CMS113" s="275"/>
      <c r="CMT113" s="275"/>
      <c r="CMU113" s="275"/>
      <c r="CMV113" s="275"/>
      <c r="CMW113" s="275"/>
      <c r="CMX113" s="275"/>
      <c r="CMY113" s="275"/>
      <c r="CMZ113" s="48"/>
      <c r="CNA113" s="48"/>
      <c r="CNB113" s="48"/>
      <c r="CNC113" s="48"/>
      <c r="CND113" s="274"/>
      <c r="CNE113" s="274"/>
      <c r="CNF113" s="275"/>
      <c r="CNG113" s="275"/>
      <c r="CNH113" s="275"/>
      <c r="CNI113" s="275"/>
      <c r="CNJ113" s="275"/>
      <c r="CNK113" s="275"/>
      <c r="CNL113" s="275"/>
      <c r="CNM113" s="48"/>
      <c r="CNN113" s="48"/>
      <c r="CNO113" s="48"/>
      <c r="CNP113" s="48"/>
      <c r="CNQ113" s="274"/>
      <c r="CNR113" s="274"/>
      <c r="CNS113" s="275"/>
      <c r="CNT113" s="275"/>
      <c r="CNU113" s="275"/>
      <c r="CNV113" s="275"/>
      <c r="CNW113" s="275"/>
      <c r="CNX113" s="275"/>
      <c r="CNY113" s="275"/>
      <c r="CNZ113" s="48"/>
      <c r="COA113" s="48"/>
      <c r="COB113" s="48"/>
      <c r="COC113" s="48"/>
      <c r="COD113" s="274"/>
      <c r="COE113" s="274"/>
      <c r="COF113" s="275"/>
      <c r="COG113" s="275"/>
      <c r="COH113" s="275"/>
      <c r="COI113" s="275"/>
      <c r="COJ113" s="275"/>
      <c r="COK113" s="275"/>
      <c r="COL113" s="275"/>
      <c r="COM113" s="48"/>
      <c r="CON113" s="48"/>
      <c r="COO113" s="48"/>
      <c r="COP113" s="48"/>
      <c r="COQ113" s="274"/>
      <c r="COR113" s="274"/>
      <c r="COS113" s="275"/>
      <c r="COT113" s="275"/>
      <c r="COU113" s="275"/>
      <c r="COV113" s="275"/>
      <c r="COW113" s="275"/>
      <c r="COX113" s="275"/>
      <c r="COY113" s="275"/>
      <c r="COZ113" s="48"/>
      <c r="CPA113" s="48"/>
      <c r="CPB113" s="48"/>
      <c r="CPC113" s="48"/>
      <c r="CPD113" s="274"/>
      <c r="CPE113" s="274"/>
      <c r="CPF113" s="275"/>
      <c r="CPG113" s="275"/>
      <c r="CPH113" s="275"/>
      <c r="CPI113" s="275"/>
      <c r="CPJ113" s="275"/>
      <c r="CPK113" s="275"/>
      <c r="CPL113" s="275"/>
      <c r="CPM113" s="48"/>
      <c r="CPN113" s="48"/>
      <c r="CPO113" s="48"/>
      <c r="CPP113" s="48"/>
      <c r="CPQ113" s="274"/>
      <c r="CPR113" s="274"/>
      <c r="CPS113" s="275"/>
      <c r="CPT113" s="275"/>
      <c r="CPU113" s="275"/>
      <c r="CPV113" s="275"/>
      <c r="CPW113" s="275"/>
      <c r="CPX113" s="275"/>
      <c r="CPY113" s="275"/>
      <c r="CPZ113" s="48"/>
      <c r="CQA113" s="48"/>
      <c r="CQB113" s="48"/>
      <c r="CQC113" s="48"/>
      <c r="CQD113" s="274"/>
      <c r="CQE113" s="274"/>
      <c r="CQF113" s="275"/>
      <c r="CQG113" s="275"/>
      <c r="CQH113" s="275"/>
      <c r="CQI113" s="275"/>
      <c r="CQJ113" s="275"/>
      <c r="CQK113" s="275"/>
      <c r="CQL113" s="275"/>
      <c r="CQM113" s="48"/>
      <c r="CQN113" s="48"/>
      <c r="CQO113" s="48"/>
      <c r="CQP113" s="48"/>
      <c r="CQQ113" s="274"/>
      <c r="CQR113" s="274"/>
      <c r="CQS113" s="275"/>
      <c r="CQT113" s="275"/>
      <c r="CQU113" s="275"/>
      <c r="CQV113" s="275"/>
      <c r="CQW113" s="275"/>
      <c r="CQX113" s="275"/>
      <c r="CQY113" s="275"/>
      <c r="CQZ113" s="48"/>
      <c r="CRA113" s="48"/>
      <c r="CRB113" s="48"/>
      <c r="CRC113" s="48"/>
      <c r="CRD113" s="274"/>
      <c r="CRE113" s="274"/>
      <c r="CRF113" s="275"/>
      <c r="CRG113" s="275"/>
      <c r="CRH113" s="275"/>
      <c r="CRI113" s="275"/>
      <c r="CRJ113" s="275"/>
      <c r="CRK113" s="275"/>
      <c r="CRL113" s="275"/>
      <c r="CRM113" s="48"/>
      <c r="CRN113" s="48"/>
      <c r="CRO113" s="48"/>
      <c r="CRP113" s="48"/>
      <c r="CRQ113" s="274"/>
      <c r="CRR113" s="274"/>
      <c r="CRS113" s="275"/>
      <c r="CRT113" s="275"/>
      <c r="CRU113" s="275"/>
      <c r="CRV113" s="275"/>
      <c r="CRW113" s="275"/>
      <c r="CRX113" s="275"/>
      <c r="CRY113" s="275"/>
      <c r="CRZ113" s="48"/>
      <c r="CSA113" s="48"/>
      <c r="CSB113" s="48"/>
      <c r="CSC113" s="48"/>
      <c r="CSD113" s="274"/>
      <c r="CSE113" s="274"/>
      <c r="CSF113" s="275"/>
      <c r="CSG113" s="275"/>
      <c r="CSH113" s="275"/>
      <c r="CSI113" s="275"/>
      <c r="CSJ113" s="275"/>
      <c r="CSK113" s="275"/>
      <c r="CSL113" s="275"/>
      <c r="CSM113" s="48"/>
      <c r="CSN113" s="48"/>
      <c r="CSO113" s="48"/>
      <c r="CSP113" s="48"/>
      <c r="CSQ113" s="274"/>
      <c r="CSR113" s="274"/>
      <c r="CSS113" s="275"/>
      <c r="CST113" s="275"/>
      <c r="CSU113" s="275"/>
      <c r="CSV113" s="275"/>
      <c r="CSW113" s="275"/>
      <c r="CSX113" s="275"/>
      <c r="CSY113" s="275"/>
      <c r="CSZ113" s="48"/>
      <c r="CTA113" s="48"/>
      <c r="CTB113" s="48"/>
      <c r="CTC113" s="48"/>
      <c r="CTD113" s="274"/>
      <c r="CTE113" s="274"/>
      <c r="CTF113" s="275"/>
      <c r="CTG113" s="275"/>
      <c r="CTH113" s="275"/>
      <c r="CTI113" s="275"/>
      <c r="CTJ113" s="275"/>
      <c r="CTK113" s="275"/>
      <c r="CTL113" s="275"/>
      <c r="CTM113" s="48"/>
      <c r="CTN113" s="48"/>
      <c r="CTO113" s="48"/>
      <c r="CTP113" s="48"/>
      <c r="CTQ113" s="274"/>
      <c r="CTR113" s="274"/>
      <c r="CTS113" s="275"/>
      <c r="CTT113" s="275"/>
      <c r="CTU113" s="275"/>
      <c r="CTV113" s="275"/>
      <c r="CTW113" s="275"/>
      <c r="CTX113" s="275"/>
      <c r="CTY113" s="275"/>
      <c r="CTZ113" s="48"/>
      <c r="CUA113" s="48"/>
      <c r="CUB113" s="48"/>
      <c r="CUC113" s="48"/>
      <c r="CUD113" s="274"/>
      <c r="CUE113" s="274"/>
      <c r="CUF113" s="275"/>
      <c r="CUG113" s="275"/>
      <c r="CUH113" s="275"/>
      <c r="CUI113" s="275"/>
      <c r="CUJ113" s="275"/>
      <c r="CUK113" s="275"/>
      <c r="CUL113" s="275"/>
      <c r="CUM113" s="48"/>
      <c r="CUN113" s="48"/>
      <c r="CUO113" s="48"/>
      <c r="CUP113" s="48"/>
      <c r="CUQ113" s="274"/>
      <c r="CUR113" s="274"/>
      <c r="CUS113" s="275"/>
      <c r="CUT113" s="275"/>
      <c r="CUU113" s="275"/>
      <c r="CUV113" s="275"/>
      <c r="CUW113" s="275"/>
      <c r="CUX113" s="275"/>
      <c r="CUY113" s="275"/>
      <c r="CUZ113" s="48"/>
      <c r="CVA113" s="48"/>
      <c r="CVB113" s="48"/>
      <c r="CVC113" s="48"/>
      <c r="CVD113" s="274"/>
      <c r="CVE113" s="274"/>
      <c r="CVF113" s="275"/>
      <c r="CVG113" s="275"/>
      <c r="CVH113" s="275"/>
      <c r="CVI113" s="275"/>
      <c r="CVJ113" s="275"/>
      <c r="CVK113" s="275"/>
      <c r="CVL113" s="275"/>
      <c r="CVM113" s="48"/>
      <c r="CVN113" s="48"/>
      <c r="CVO113" s="48"/>
      <c r="CVP113" s="48"/>
      <c r="CVQ113" s="274"/>
      <c r="CVR113" s="274"/>
      <c r="CVS113" s="275"/>
      <c r="CVT113" s="275"/>
      <c r="CVU113" s="275"/>
      <c r="CVV113" s="275"/>
      <c r="CVW113" s="275"/>
      <c r="CVX113" s="275"/>
      <c r="CVY113" s="275"/>
      <c r="CVZ113" s="48"/>
      <c r="CWA113" s="48"/>
      <c r="CWB113" s="48"/>
      <c r="CWC113" s="48"/>
      <c r="CWD113" s="274"/>
      <c r="CWE113" s="274"/>
      <c r="CWF113" s="275"/>
      <c r="CWG113" s="275"/>
      <c r="CWH113" s="275"/>
      <c r="CWI113" s="275"/>
      <c r="CWJ113" s="275"/>
      <c r="CWK113" s="275"/>
      <c r="CWL113" s="275"/>
      <c r="CWM113" s="48"/>
      <c r="CWN113" s="48"/>
      <c r="CWO113" s="48"/>
      <c r="CWP113" s="48"/>
      <c r="CWQ113" s="274"/>
      <c r="CWR113" s="274"/>
      <c r="CWS113" s="275"/>
      <c r="CWT113" s="275"/>
      <c r="CWU113" s="275"/>
      <c r="CWV113" s="275"/>
      <c r="CWW113" s="275"/>
      <c r="CWX113" s="275"/>
      <c r="CWY113" s="275"/>
      <c r="CWZ113" s="48"/>
      <c r="CXA113" s="48"/>
      <c r="CXB113" s="48"/>
      <c r="CXC113" s="48"/>
      <c r="CXD113" s="274"/>
      <c r="CXE113" s="274"/>
      <c r="CXF113" s="275"/>
      <c r="CXG113" s="275"/>
      <c r="CXH113" s="275"/>
      <c r="CXI113" s="275"/>
      <c r="CXJ113" s="275"/>
      <c r="CXK113" s="275"/>
      <c r="CXL113" s="275"/>
      <c r="CXM113" s="48"/>
      <c r="CXN113" s="48"/>
      <c r="CXO113" s="48"/>
      <c r="CXP113" s="48"/>
      <c r="CXQ113" s="274"/>
      <c r="CXR113" s="274"/>
      <c r="CXS113" s="275"/>
      <c r="CXT113" s="275"/>
      <c r="CXU113" s="275"/>
      <c r="CXV113" s="275"/>
      <c r="CXW113" s="275"/>
      <c r="CXX113" s="275"/>
      <c r="CXY113" s="275"/>
      <c r="CXZ113" s="48"/>
      <c r="CYA113" s="48"/>
      <c r="CYB113" s="48"/>
      <c r="CYC113" s="48"/>
      <c r="CYD113" s="274"/>
      <c r="CYE113" s="274"/>
      <c r="CYF113" s="275"/>
      <c r="CYG113" s="275"/>
      <c r="CYH113" s="275"/>
      <c r="CYI113" s="275"/>
      <c r="CYJ113" s="275"/>
      <c r="CYK113" s="275"/>
      <c r="CYL113" s="275"/>
      <c r="CYM113" s="48"/>
      <c r="CYN113" s="48"/>
      <c r="CYO113" s="48"/>
      <c r="CYP113" s="48"/>
      <c r="CYQ113" s="274"/>
      <c r="CYR113" s="274"/>
      <c r="CYS113" s="275"/>
      <c r="CYT113" s="275"/>
      <c r="CYU113" s="275"/>
      <c r="CYV113" s="275"/>
      <c r="CYW113" s="275"/>
      <c r="CYX113" s="275"/>
      <c r="CYY113" s="275"/>
      <c r="CYZ113" s="48"/>
      <c r="CZA113" s="48"/>
      <c r="CZB113" s="48"/>
      <c r="CZC113" s="48"/>
      <c r="CZD113" s="274"/>
      <c r="CZE113" s="274"/>
      <c r="CZF113" s="275"/>
      <c r="CZG113" s="275"/>
      <c r="CZH113" s="275"/>
      <c r="CZI113" s="275"/>
      <c r="CZJ113" s="275"/>
      <c r="CZK113" s="275"/>
      <c r="CZL113" s="275"/>
      <c r="CZM113" s="48"/>
      <c r="CZN113" s="48"/>
      <c r="CZO113" s="48"/>
      <c r="CZP113" s="48"/>
      <c r="CZQ113" s="274"/>
      <c r="CZR113" s="274"/>
      <c r="CZS113" s="275"/>
      <c r="CZT113" s="275"/>
      <c r="CZU113" s="275"/>
      <c r="CZV113" s="275"/>
      <c r="CZW113" s="275"/>
      <c r="CZX113" s="275"/>
      <c r="CZY113" s="275"/>
      <c r="CZZ113" s="48"/>
      <c r="DAA113" s="48"/>
      <c r="DAB113" s="48"/>
      <c r="DAC113" s="48"/>
      <c r="DAD113" s="274"/>
      <c r="DAE113" s="274"/>
      <c r="DAF113" s="275"/>
      <c r="DAG113" s="275"/>
      <c r="DAH113" s="275"/>
      <c r="DAI113" s="275"/>
      <c r="DAJ113" s="275"/>
      <c r="DAK113" s="275"/>
      <c r="DAL113" s="275"/>
      <c r="DAM113" s="48"/>
      <c r="DAN113" s="48"/>
      <c r="DAO113" s="48"/>
      <c r="DAP113" s="48"/>
      <c r="DAQ113" s="274"/>
      <c r="DAR113" s="274"/>
      <c r="DAS113" s="275"/>
      <c r="DAT113" s="275"/>
      <c r="DAU113" s="275"/>
      <c r="DAV113" s="275"/>
      <c r="DAW113" s="275"/>
      <c r="DAX113" s="275"/>
      <c r="DAY113" s="275"/>
      <c r="DAZ113" s="48"/>
      <c r="DBA113" s="48"/>
      <c r="DBB113" s="48"/>
      <c r="DBC113" s="48"/>
      <c r="DBD113" s="274"/>
      <c r="DBE113" s="274"/>
      <c r="DBF113" s="275"/>
      <c r="DBG113" s="275"/>
      <c r="DBH113" s="275"/>
      <c r="DBI113" s="275"/>
      <c r="DBJ113" s="275"/>
      <c r="DBK113" s="275"/>
      <c r="DBL113" s="275"/>
      <c r="DBM113" s="48"/>
      <c r="DBN113" s="48"/>
      <c r="DBO113" s="48"/>
      <c r="DBP113" s="48"/>
      <c r="DBQ113" s="274"/>
      <c r="DBR113" s="274"/>
      <c r="DBS113" s="275"/>
      <c r="DBT113" s="275"/>
      <c r="DBU113" s="275"/>
      <c r="DBV113" s="275"/>
      <c r="DBW113" s="275"/>
      <c r="DBX113" s="275"/>
      <c r="DBY113" s="275"/>
      <c r="DBZ113" s="48"/>
      <c r="DCA113" s="48"/>
      <c r="DCB113" s="48"/>
      <c r="DCC113" s="48"/>
      <c r="DCD113" s="274"/>
      <c r="DCE113" s="274"/>
      <c r="DCF113" s="275"/>
      <c r="DCG113" s="275"/>
      <c r="DCH113" s="275"/>
      <c r="DCI113" s="275"/>
      <c r="DCJ113" s="275"/>
      <c r="DCK113" s="275"/>
      <c r="DCL113" s="275"/>
      <c r="DCM113" s="48"/>
      <c r="DCN113" s="48"/>
      <c r="DCO113" s="48"/>
      <c r="DCP113" s="48"/>
      <c r="DCQ113" s="274"/>
      <c r="DCR113" s="274"/>
      <c r="DCS113" s="275"/>
      <c r="DCT113" s="275"/>
      <c r="DCU113" s="275"/>
      <c r="DCV113" s="275"/>
      <c r="DCW113" s="275"/>
      <c r="DCX113" s="275"/>
      <c r="DCY113" s="275"/>
      <c r="DCZ113" s="48"/>
      <c r="DDA113" s="48"/>
      <c r="DDB113" s="48"/>
      <c r="DDC113" s="48"/>
      <c r="DDD113" s="274"/>
      <c r="DDE113" s="274"/>
      <c r="DDF113" s="275"/>
      <c r="DDG113" s="275"/>
      <c r="DDH113" s="275"/>
      <c r="DDI113" s="275"/>
      <c r="DDJ113" s="275"/>
      <c r="DDK113" s="275"/>
      <c r="DDL113" s="275"/>
      <c r="DDM113" s="48"/>
      <c r="DDN113" s="48"/>
      <c r="DDO113" s="48"/>
      <c r="DDP113" s="48"/>
      <c r="DDQ113" s="274"/>
      <c r="DDR113" s="274"/>
      <c r="DDS113" s="275"/>
      <c r="DDT113" s="275"/>
      <c r="DDU113" s="275"/>
      <c r="DDV113" s="275"/>
      <c r="DDW113" s="275"/>
      <c r="DDX113" s="275"/>
      <c r="DDY113" s="275"/>
      <c r="DDZ113" s="48"/>
      <c r="DEA113" s="48"/>
      <c r="DEB113" s="48"/>
      <c r="DEC113" s="48"/>
      <c r="DED113" s="274"/>
      <c r="DEE113" s="274"/>
      <c r="DEF113" s="275"/>
      <c r="DEG113" s="275"/>
      <c r="DEH113" s="275"/>
      <c r="DEI113" s="275"/>
      <c r="DEJ113" s="275"/>
      <c r="DEK113" s="275"/>
      <c r="DEL113" s="275"/>
      <c r="DEM113" s="48"/>
      <c r="DEN113" s="48"/>
      <c r="DEO113" s="48"/>
      <c r="DEP113" s="48"/>
      <c r="DEQ113" s="274"/>
      <c r="DER113" s="274"/>
      <c r="DES113" s="275"/>
      <c r="DET113" s="275"/>
      <c r="DEU113" s="275"/>
      <c r="DEV113" s="275"/>
      <c r="DEW113" s="275"/>
      <c r="DEX113" s="275"/>
      <c r="DEY113" s="275"/>
      <c r="DEZ113" s="48"/>
      <c r="DFA113" s="48"/>
      <c r="DFB113" s="48"/>
      <c r="DFC113" s="48"/>
      <c r="DFD113" s="274"/>
      <c r="DFE113" s="274"/>
      <c r="DFF113" s="275"/>
      <c r="DFG113" s="275"/>
      <c r="DFH113" s="275"/>
      <c r="DFI113" s="275"/>
      <c r="DFJ113" s="275"/>
      <c r="DFK113" s="275"/>
      <c r="DFL113" s="275"/>
      <c r="DFM113" s="48"/>
      <c r="DFN113" s="48"/>
      <c r="DFO113" s="48"/>
      <c r="DFP113" s="48"/>
      <c r="DFQ113" s="274"/>
      <c r="DFR113" s="274"/>
      <c r="DFS113" s="275"/>
      <c r="DFT113" s="275"/>
      <c r="DFU113" s="275"/>
      <c r="DFV113" s="275"/>
      <c r="DFW113" s="275"/>
      <c r="DFX113" s="275"/>
      <c r="DFY113" s="275"/>
      <c r="DFZ113" s="48"/>
      <c r="DGA113" s="48"/>
      <c r="DGB113" s="48"/>
      <c r="DGC113" s="48"/>
      <c r="DGD113" s="274"/>
      <c r="DGE113" s="274"/>
      <c r="DGF113" s="275"/>
      <c r="DGG113" s="275"/>
      <c r="DGH113" s="275"/>
      <c r="DGI113" s="275"/>
      <c r="DGJ113" s="275"/>
      <c r="DGK113" s="275"/>
      <c r="DGL113" s="275"/>
      <c r="DGM113" s="48"/>
      <c r="DGN113" s="48"/>
      <c r="DGO113" s="48"/>
      <c r="DGP113" s="48"/>
      <c r="DGQ113" s="274"/>
      <c r="DGR113" s="274"/>
      <c r="DGS113" s="275"/>
      <c r="DGT113" s="275"/>
      <c r="DGU113" s="275"/>
      <c r="DGV113" s="275"/>
      <c r="DGW113" s="275"/>
      <c r="DGX113" s="275"/>
      <c r="DGY113" s="275"/>
      <c r="DGZ113" s="48"/>
      <c r="DHA113" s="48"/>
      <c r="DHB113" s="48"/>
      <c r="DHC113" s="48"/>
      <c r="DHD113" s="274"/>
      <c r="DHE113" s="274"/>
      <c r="DHF113" s="275"/>
      <c r="DHG113" s="275"/>
      <c r="DHH113" s="275"/>
      <c r="DHI113" s="275"/>
      <c r="DHJ113" s="275"/>
      <c r="DHK113" s="275"/>
      <c r="DHL113" s="275"/>
      <c r="DHM113" s="48"/>
      <c r="DHN113" s="48"/>
      <c r="DHO113" s="48"/>
      <c r="DHP113" s="48"/>
      <c r="DHQ113" s="274"/>
      <c r="DHR113" s="274"/>
      <c r="DHS113" s="275"/>
      <c r="DHT113" s="275"/>
      <c r="DHU113" s="275"/>
      <c r="DHV113" s="275"/>
      <c r="DHW113" s="275"/>
      <c r="DHX113" s="275"/>
      <c r="DHY113" s="275"/>
      <c r="DHZ113" s="48"/>
      <c r="DIA113" s="48"/>
      <c r="DIB113" s="48"/>
      <c r="DIC113" s="48"/>
      <c r="DID113" s="274"/>
      <c r="DIE113" s="274"/>
      <c r="DIF113" s="275"/>
      <c r="DIG113" s="275"/>
      <c r="DIH113" s="275"/>
      <c r="DII113" s="275"/>
      <c r="DIJ113" s="275"/>
      <c r="DIK113" s="275"/>
      <c r="DIL113" s="275"/>
      <c r="DIM113" s="48"/>
      <c r="DIN113" s="48"/>
      <c r="DIO113" s="48"/>
      <c r="DIP113" s="48"/>
      <c r="DIQ113" s="274"/>
      <c r="DIR113" s="274"/>
      <c r="DIS113" s="275"/>
      <c r="DIT113" s="275"/>
      <c r="DIU113" s="275"/>
      <c r="DIV113" s="275"/>
      <c r="DIW113" s="275"/>
      <c r="DIX113" s="275"/>
      <c r="DIY113" s="275"/>
      <c r="DIZ113" s="48"/>
      <c r="DJA113" s="48"/>
      <c r="DJB113" s="48"/>
      <c r="DJC113" s="48"/>
      <c r="DJD113" s="274"/>
      <c r="DJE113" s="274"/>
      <c r="DJF113" s="275"/>
      <c r="DJG113" s="275"/>
      <c r="DJH113" s="275"/>
      <c r="DJI113" s="275"/>
      <c r="DJJ113" s="275"/>
      <c r="DJK113" s="275"/>
      <c r="DJL113" s="275"/>
      <c r="DJM113" s="48"/>
      <c r="DJN113" s="48"/>
      <c r="DJO113" s="48"/>
      <c r="DJP113" s="48"/>
      <c r="DJQ113" s="274"/>
      <c r="DJR113" s="274"/>
      <c r="DJS113" s="275"/>
      <c r="DJT113" s="275"/>
      <c r="DJU113" s="275"/>
      <c r="DJV113" s="275"/>
      <c r="DJW113" s="275"/>
      <c r="DJX113" s="275"/>
      <c r="DJY113" s="275"/>
      <c r="DJZ113" s="48"/>
      <c r="DKA113" s="48"/>
      <c r="DKB113" s="48"/>
      <c r="DKC113" s="48"/>
      <c r="DKD113" s="274"/>
      <c r="DKE113" s="274"/>
      <c r="DKF113" s="275"/>
      <c r="DKG113" s="275"/>
      <c r="DKH113" s="275"/>
      <c r="DKI113" s="275"/>
      <c r="DKJ113" s="275"/>
      <c r="DKK113" s="275"/>
      <c r="DKL113" s="275"/>
      <c r="DKM113" s="48"/>
      <c r="DKN113" s="48"/>
      <c r="DKO113" s="48"/>
      <c r="DKP113" s="48"/>
      <c r="DKQ113" s="274"/>
      <c r="DKR113" s="274"/>
      <c r="DKS113" s="275"/>
      <c r="DKT113" s="275"/>
      <c r="DKU113" s="275"/>
      <c r="DKV113" s="275"/>
      <c r="DKW113" s="275"/>
      <c r="DKX113" s="275"/>
      <c r="DKY113" s="275"/>
      <c r="DKZ113" s="48"/>
      <c r="DLA113" s="48"/>
      <c r="DLB113" s="48"/>
      <c r="DLC113" s="48"/>
      <c r="DLD113" s="274"/>
      <c r="DLE113" s="274"/>
      <c r="DLF113" s="275"/>
      <c r="DLG113" s="275"/>
      <c r="DLH113" s="275"/>
      <c r="DLI113" s="275"/>
      <c r="DLJ113" s="275"/>
      <c r="DLK113" s="275"/>
      <c r="DLL113" s="275"/>
      <c r="DLM113" s="48"/>
      <c r="DLN113" s="48"/>
      <c r="DLO113" s="48"/>
      <c r="DLP113" s="48"/>
      <c r="DLQ113" s="274"/>
      <c r="DLR113" s="274"/>
      <c r="DLS113" s="275"/>
      <c r="DLT113" s="275"/>
      <c r="DLU113" s="275"/>
      <c r="DLV113" s="275"/>
      <c r="DLW113" s="275"/>
      <c r="DLX113" s="275"/>
      <c r="DLY113" s="275"/>
      <c r="DLZ113" s="48"/>
      <c r="DMA113" s="48"/>
      <c r="DMB113" s="48"/>
      <c r="DMC113" s="48"/>
      <c r="DMD113" s="274"/>
      <c r="DME113" s="274"/>
      <c r="DMF113" s="275"/>
      <c r="DMG113" s="275"/>
      <c r="DMH113" s="275"/>
      <c r="DMI113" s="275"/>
      <c r="DMJ113" s="275"/>
      <c r="DMK113" s="275"/>
      <c r="DML113" s="275"/>
      <c r="DMM113" s="48"/>
      <c r="DMN113" s="48"/>
      <c r="DMO113" s="48"/>
      <c r="DMP113" s="48"/>
      <c r="DMQ113" s="274"/>
      <c r="DMR113" s="274"/>
      <c r="DMS113" s="275"/>
      <c r="DMT113" s="275"/>
      <c r="DMU113" s="275"/>
      <c r="DMV113" s="275"/>
      <c r="DMW113" s="275"/>
      <c r="DMX113" s="275"/>
      <c r="DMY113" s="275"/>
      <c r="DMZ113" s="48"/>
      <c r="DNA113" s="48"/>
      <c r="DNB113" s="48"/>
      <c r="DNC113" s="48"/>
      <c r="DND113" s="274"/>
      <c r="DNE113" s="274"/>
      <c r="DNF113" s="275"/>
      <c r="DNG113" s="275"/>
      <c r="DNH113" s="275"/>
      <c r="DNI113" s="275"/>
      <c r="DNJ113" s="275"/>
      <c r="DNK113" s="275"/>
      <c r="DNL113" s="275"/>
      <c r="DNM113" s="48"/>
      <c r="DNN113" s="48"/>
      <c r="DNO113" s="48"/>
      <c r="DNP113" s="48"/>
      <c r="DNQ113" s="274"/>
      <c r="DNR113" s="274"/>
      <c r="DNS113" s="275"/>
      <c r="DNT113" s="275"/>
      <c r="DNU113" s="275"/>
      <c r="DNV113" s="275"/>
      <c r="DNW113" s="275"/>
      <c r="DNX113" s="275"/>
      <c r="DNY113" s="275"/>
      <c r="DNZ113" s="48"/>
      <c r="DOA113" s="48"/>
      <c r="DOB113" s="48"/>
      <c r="DOC113" s="48"/>
      <c r="DOD113" s="274"/>
      <c r="DOE113" s="274"/>
      <c r="DOF113" s="275"/>
      <c r="DOG113" s="275"/>
      <c r="DOH113" s="275"/>
      <c r="DOI113" s="275"/>
      <c r="DOJ113" s="275"/>
      <c r="DOK113" s="275"/>
      <c r="DOL113" s="275"/>
      <c r="DOM113" s="48"/>
      <c r="DON113" s="48"/>
      <c r="DOO113" s="48"/>
      <c r="DOP113" s="48"/>
      <c r="DOQ113" s="274"/>
      <c r="DOR113" s="274"/>
      <c r="DOS113" s="275"/>
      <c r="DOT113" s="275"/>
      <c r="DOU113" s="275"/>
      <c r="DOV113" s="275"/>
      <c r="DOW113" s="275"/>
      <c r="DOX113" s="275"/>
      <c r="DOY113" s="275"/>
      <c r="DOZ113" s="48"/>
      <c r="DPA113" s="48"/>
      <c r="DPB113" s="48"/>
      <c r="DPC113" s="48"/>
      <c r="DPD113" s="274"/>
      <c r="DPE113" s="274"/>
      <c r="DPF113" s="275"/>
      <c r="DPG113" s="275"/>
      <c r="DPH113" s="275"/>
      <c r="DPI113" s="275"/>
      <c r="DPJ113" s="275"/>
      <c r="DPK113" s="275"/>
      <c r="DPL113" s="275"/>
      <c r="DPM113" s="48"/>
      <c r="DPN113" s="48"/>
      <c r="DPO113" s="48"/>
      <c r="DPP113" s="48"/>
      <c r="DPQ113" s="274"/>
      <c r="DPR113" s="274"/>
      <c r="DPS113" s="275"/>
      <c r="DPT113" s="275"/>
      <c r="DPU113" s="275"/>
      <c r="DPV113" s="275"/>
      <c r="DPW113" s="275"/>
      <c r="DPX113" s="275"/>
      <c r="DPY113" s="275"/>
      <c r="DPZ113" s="48"/>
      <c r="DQA113" s="48"/>
      <c r="DQB113" s="48"/>
      <c r="DQC113" s="48"/>
      <c r="DQD113" s="274"/>
      <c r="DQE113" s="274"/>
      <c r="DQF113" s="275"/>
      <c r="DQG113" s="275"/>
      <c r="DQH113" s="275"/>
      <c r="DQI113" s="275"/>
      <c r="DQJ113" s="275"/>
      <c r="DQK113" s="275"/>
      <c r="DQL113" s="275"/>
      <c r="DQM113" s="48"/>
      <c r="DQN113" s="48"/>
      <c r="DQO113" s="48"/>
      <c r="DQP113" s="48"/>
      <c r="DQQ113" s="274"/>
      <c r="DQR113" s="274"/>
      <c r="DQS113" s="275"/>
      <c r="DQT113" s="275"/>
      <c r="DQU113" s="275"/>
      <c r="DQV113" s="275"/>
      <c r="DQW113" s="275"/>
      <c r="DQX113" s="275"/>
      <c r="DQY113" s="275"/>
      <c r="DQZ113" s="48"/>
      <c r="DRA113" s="48"/>
      <c r="DRB113" s="48"/>
      <c r="DRC113" s="48"/>
      <c r="DRD113" s="274"/>
      <c r="DRE113" s="274"/>
      <c r="DRF113" s="275"/>
      <c r="DRG113" s="275"/>
      <c r="DRH113" s="275"/>
      <c r="DRI113" s="275"/>
      <c r="DRJ113" s="275"/>
      <c r="DRK113" s="275"/>
      <c r="DRL113" s="275"/>
      <c r="DRM113" s="48"/>
      <c r="DRN113" s="48"/>
      <c r="DRO113" s="48"/>
      <c r="DRP113" s="48"/>
      <c r="DRQ113" s="274"/>
      <c r="DRR113" s="274"/>
      <c r="DRS113" s="275"/>
      <c r="DRT113" s="275"/>
      <c r="DRU113" s="275"/>
      <c r="DRV113" s="275"/>
      <c r="DRW113" s="275"/>
      <c r="DRX113" s="275"/>
      <c r="DRY113" s="275"/>
      <c r="DRZ113" s="48"/>
      <c r="DSA113" s="48"/>
      <c r="DSB113" s="48"/>
      <c r="DSC113" s="48"/>
      <c r="DSD113" s="274"/>
      <c r="DSE113" s="274"/>
      <c r="DSF113" s="275"/>
      <c r="DSG113" s="275"/>
      <c r="DSH113" s="275"/>
      <c r="DSI113" s="275"/>
      <c r="DSJ113" s="275"/>
      <c r="DSK113" s="275"/>
      <c r="DSL113" s="275"/>
      <c r="DSM113" s="48"/>
      <c r="DSN113" s="48"/>
      <c r="DSO113" s="48"/>
      <c r="DSP113" s="48"/>
      <c r="DSQ113" s="274"/>
      <c r="DSR113" s="274"/>
      <c r="DSS113" s="275"/>
      <c r="DST113" s="275"/>
      <c r="DSU113" s="275"/>
      <c r="DSV113" s="275"/>
      <c r="DSW113" s="275"/>
      <c r="DSX113" s="275"/>
      <c r="DSY113" s="275"/>
      <c r="DSZ113" s="48"/>
      <c r="DTA113" s="48"/>
      <c r="DTB113" s="48"/>
      <c r="DTC113" s="48"/>
      <c r="DTD113" s="274"/>
      <c r="DTE113" s="274"/>
      <c r="DTF113" s="275"/>
      <c r="DTG113" s="275"/>
      <c r="DTH113" s="275"/>
      <c r="DTI113" s="275"/>
      <c r="DTJ113" s="275"/>
      <c r="DTK113" s="275"/>
      <c r="DTL113" s="275"/>
      <c r="DTM113" s="48"/>
      <c r="DTN113" s="48"/>
      <c r="DTO113" s="48"/>
      <c r="DTP113" s="48"/>
      <c r="DTQ113" s="274"/>
      <c r="DTR113" s="274"/>
      <c r="DTS113" s="275"/>
      <c r="DTT113" s="275"/>
      <c r="DTU113" s="275"/>
      <c r="DTV113" s="275"/>
      <c r="DTW113" s="275"/>
      <c r="DTX113" s="275"/>
      <c r="DTY113" s="275"/>
      <c r="DTZ113" s="48"/>
      <c r="DUA113" s="48"/>
      <c r="DUB113" s="48"/>
      <c r="DUC113" s="48"/>
      <c r="DUD113" s="274"/>
      <c r="DUE113" s="274"/>
      <c r="DUF113" s="275"/>
      <c r="DUG113" s="275"/>
      <c r="DUH113" s="275"/>
      <c r="DUI113" s="275"/>
      <c r="DUJ113" s="275"/>
      <c r="DUK113" s="275"/>
      <c r="DUL113" s="275"/>
      <c r="DUM113" s="48"/>
      <c r="DUN113" s="48"/>
      <c r="DUO113" s="48"/>
      <c r="DUP113" s="48"/>
      <c r="DUQ113" s="274"/>
      <c r="DUR113" s="274"/>
      <c r="DUS113" s="275"/>
      <c r="DUT113" s="275"/>
      <c r="DUU113" s="275"/>
      <c r="DUV113" s="275"/>
      <c r="DUW113" s="275"/>
      <c r="DUX113" s="275"/>
      <c r="DUY113" s="275"/>
      <c r="DUZ113" s="48"/>
      <c r="DVA113" s="48"/>
      <c r="DVB113" s="48"/>
      <c r="DVC113" s="48"/>
      <c r="DVD113" s="274"/>
      <c r="DVE113" s="274"/>
      <c r="DVF113" s="275"/>
      <c r="DVG113" s="275"/>
      <c r="DVH113" s="275"/>
      <c r="DVI113" s="275"/>
      <c r="DVJ113" s="275"/>
      <c r="DVK113" s="275"/>
      <c r="DVL113" s="275"/>
      <c r="DVM113" s="48"/>
      <c r="DVN113" s="48"/>
      <c r="DVO113" s="48"/>
      <c r="DVP113" s="48"/>
      <c r="DVQ113" s="274"/>
      <c r="DVR113" s="274"/>
      <c r="DVS113" s="275"/>
      <c r="DVT113" s="275"/>
      <c r="DVU113" s="275"/>
      <c r="DVV113" s="275"/>
      <c r="DVW113" s="275"/>
      <c r="DVX113" s="275"/>
      <c r="DVY113" s="275"/>
      <c r="DVZ113" s="48"/>
      <c r="DWA113" s="48"/>
      <c r="DWB113" s="48"/>
      <c r="DWC113" s="48"/>
      <c r="DWD113" s="274"/>
      <c r="DWE113" s="274"/>
      <c r="DWF113" s="275"/>
      <c r="DWG113" s="275"/>
      <c r="DWH113" s="275"/>
      <c r="DWI113" s="275"/>
      <c r="DWJ113" s="275"/>
      <c r="DWK113" s="275"/>
      <c r="DWL113" s="275"/>
      <c r="DWM113" s="48"/>
      <c r="DWN113" s="48"/>
      <c r="DWO113" s="48"/>
      <c r="DWP113" s="48"/>
      <c r="DWQ113" s="274"/>
      <c r="DWR113" s="274"/>
      <c r="DWS113" s="275"/>
      <c r="DWT113" s="275"/>
      <c r="DWU113" s="275"/>
      <c r="DWV113" s="275"/>
      <c r="DWW113" s="275"/>
      <c r="DWX113" s="275"/>
      <c r="DWY113" s="275"/>
      <c r="DWZ113" s="48"/>
      <c r="DXA113" s="48"/>
      <c r="DXB113" s="48"/>
      <c r="DXC113" s="48"/>
      <c r="DXD113" s="274"/>
      <c r="DXE113" s="274"/>
      <c r="DXF113" s="275"/>
      <c r="DXG113" s="275"/>
      <c r="DXH113" s="275"/>
      <c r="DXI113" s="275"/>
      <c r="DXJ113" s="275"/>
      <c r="DXK113" s="275"/>
      <c r="DXL113" s="275"/>
      <c r="DXM113" s="48"/>
      <c r="DXN113" s="48"/>
      <c r="DXO113" s="48"/>
      <c r="DXP113" s="48"/>
      <c r="DXQ113" s="274"/>
      <c r="DXR113" s="274"/>
      <c r="DXS113" s="275"/>
      <c r="DXT113" s="275"/>
      <c r="DXU113" s="275"/>
      <c r="DXV113" s="275"/>
      <c r="DXW113" s="275"/>
      <c r="DXX113" s="275"/>
      <c r="DXY113" s="275"/>
      <c r="DXZ113" s="48"/>
      <c r="DYA113" s="48"/>
      <c r="DYB113" s="48"/>
      <c r="DYC113" s="48"/>
      <c r="DYD113" s="274"/>
      <c r="DYE113" s="274"/>
      <c r="DYF113" s="275"/>
      <c r="DYG113" s="275"/>
      <c r="DYH113" s="275"/>
      <c r="DYI113" s="275"/>
      <c r="DYJ113" s="275"/>
      <c r="DYK113" s="275"/>
      <c r="DYL113" s="275"/>
      <c r="DYM113" s="48"/>
      <c r="DYN113" s="48"/>
      <c r="DYO113" s="48"/>
      <c r="DYP113" s="48"/>
      <c r="DYQ113" s="274"/>
      <c r="DYR113" s="274"/>
      <c r="DYS113" s="275"/>
      <c r="DYT113" s="275"/>
      <c r="DYU113" s="275"/>
      <c r="DYV113" s="275"/>
      <c r="DYW113" s="275"/>
      <c r="DYX113" s="275"/>
      <c r="DYY113" s="275"/>
      <c r="DYZ113" s="48"/>
      <c r="DZA113" s="48"/>
      <c r="DZB113" s="48"/>
      <c r="DZC113" s="48"/>
      <c r="DZD113" s="274"/>
      <c r="DZE113" s="274"/>
      <c r="DZF113" s="275"/>
      <c r="DZG113" s="275"/>
      <c r="DZH113" s="275"/>
      <c r="DZI113" s="275"/>
      <c r="DZJ113" s="275"/>
      <c r="DZK113" s="275"/>
      <c r="DZL113" s="275"/>
      <c r="DZM113" s="48"/>
      <c r="DZN113" s="48"/>
      <c r="DZO113" s="48"/>
      <c r="DZP113" s="48"/>
      <c r="DZQ113" s="274"/>
      <c r="DZR113" s="274"/>
      <c r="DZS113" s="275"/>
      <c r="DZT113" s="275"/>
      <c r="DZU113" s="275"/>
      <c r="DZV113" s="275"/>
      <c r="DZW113" s="275"/>
      <c r="DZX113" s="275"/>
      <c r="DZY113" s="275"/>
      <c r="DZZ113" s="48"/>
      <c r="EAA113" s="48"/>
      <c r="EAB113" s="48"/>
      <c r="EAC113" s="48"/>
      <c r="EAD113" s="274"/>
      <c r="EAE113" s="274"/>
      <c r="EAF113" s="275"/>
      <c r="EAG113" s="275"/>
      <c r="EAH113" s="275"/>
      <c r="EAI113" s="275"/>
      <c r="EAJ113" s="275"/>
      <c r="EAK113" s="275"/>
      <c r="EAL113" s="275"/>
      <c r="EAM113" s="48"/>
      <c r="EAN113" s="48"/>
      <c r="EAO113" s="48"/>
      <c r="EAP113" s="48"/>
      <c r="EAQ113" s="274"/>
      <c r="EAR113" s="274"/>
      <c r="EAS113" s="275"/>
      <c r="EAT113" s="275"/>
      <c r="EAU113" s="275"/>
      <c r="EAV113" s="275"/>
      <c r="EAW113" s="275"/>
      <c r="EAX113" s="275"/>
      <c r="EAY113" s="275"/>
      <c r="EAZ113" s="48"/>
      <c r="EBA113" s="48"/>
      <c r="EBB113" s="48"/>
      <c r="EBC113" s="48"/>
      <c r="EBD113" s="274"/>
      <c r="EBE113" s="274"/>
      <c r="EBF113" s="275"/>
      <c r="EBG113" s="275"/>
      <c r="EBH113" s="275"/>
      <c r="EBI113" s="275"/>
      <c r="EBJ113" s="275"/>
      <c r="EBK113" s="275"/>
      <c r="EBL113" s="275"/>
      <c r="EBM113" s="48"/>
      <c r="EBN113" s="48"/>
      <c r="EBO113" s="48"/>
      <c r="EBP113" s="48"/>
      <c r="EBQ113" s="274"/>
      <c r="EBR113" s="274"/>
      <c r="EBS113" s="275"/>
      <c r="EBT113" s="275"/>
      <c r="EBU113" s="275"/>
      <c r="EBV113" s="275"/>
      <c r="EBW113" s="275"/>
      <c r="EBX113" s="275"/>
      <c r="EBY113" s="275"/>
      <c r="EBZ113" s="48"/>
      <c r="ECA113" s="48"/>
      <c r="ECB113" s="48"/>
      <c r="ECC113" s="48"/>
      <c r="ECD113" s="274"/>
      <c r="ECE113" s="274"/>
      <c r="ECF113" s="275"/>
      <c r="ECG113" s="275"/>
      <c r="ECH113" s="275"/>
      <c r="ECI113" s="275"/>
      <c r="ECJ113" s="275"/>
      <c r="ECK113" s="275"/>
      <c r="ECL113" s="275"/>
      <c r="ECM113" s="48"/>
      <c r="ECN113" s="48"/>
      <c r="ECO113" s="48"/>
      <c r="ECP113" s="48"/>
      <c r="ECQ113" s="274"/>
      <c r="ECR113" s="274"/>
      <c r="ECS113" s="275"/>
      <c r="ECT113" s="275"/>
      <c r="ECU113" s="275"/>
      <c r="ECV113" s="275"/>
      <c r="ECW113" s="275"/>
      <c r="ECX113" s="275"/>
      <c r="ECY113" s="275"/>
      <c r="ECZ113" s="48"/>
      <c r="EDA113" s="48"/>
      <c r="EDB113" s="48"/>
      <c r="EDC113" s="48"/>
      <c r="EDD113" s="274"/>
      <c r="EDE113" s="274"/>
      <c r="EDF113" s="275"/>
      <c r="EDG113" s="275"/>
      <c r="EDH113" s="275"/>
      <c r="EDI113" s="275"/>
      <c r="EDJ113" s="275"/>
      <c r="EDK113" s="275"/>
      <c r="EDL113" s="275"/>
      <c r="EDM113" s="48"/>
      <c r="EDN113" s="48"/>
      <c r="EDO113" s="48"/>
      <c r="EDP113" s="48"/>
      <c r="EDQ113" s="274"/>
      <c r="EDR113" s="274"/>
      <c r="EDS113" s="275"/>
      <c r="EDT113" s="275"/>
      <c r="EDU113" s="275"/>
      <c r="EDV113" s="275"/>
      <c r="EDW113" s="275"/>
      <c r="EDX113" s="275"/>
      <c r="EDY113" s="275"/>
      <c r="EDZ113" s="48"/>
      <c r="EEA113" s="48"/>
      <c r="EEB113" s="48"/>
      <c r="EEC113" s="48"/>
      <c r="EED113" s="274"/>
      <c r="EEE113" s="274"/>
      <c r="EEF113" s="275"/>
      <c r="EEG113" s="275"/>
      <c r="EEH113" s="275"/>
      <c r="EEI113" s="275"/>
      <c r="EEJ113" s="275"/>
      <c r="EEK113" s="275"/>
      <c r="EEL113" s="275"/>
      <c r="EEM113" s="48"/>
      <c r="EEN113" s="48"/>
      <c r="EEO113" s="48"/>
      <c r="EEP113" s="48"/>
      <c r="EEQ113" s="274"/>
      <c r="EER113" s="274"/>
      <c r="EES113" s="275"/>
      <c r="EET113" s="275"/>
      <c r="EEU113" s="275"/>
      <c r="EEV113" s="275"/>
      <c r="EEW113" s="275"/>
      <c r="EEX113" s="275"/>
      <c r="EEY113" s="275"/>
      <c r="EEZ113" s="48"/>
      <c r="EFA113" s="48"/>
      <c r="EFB113" s="48"/>
      <c r="EFC113" s="48"/>
      <c r="EFD113" s="274"/>
      <c r="EFE113" s="274"/>
      <c r="EFF113" s="275"/>
      <c r="EFG113" s="275"/>
      <c r="EFH113" s="275"/>
      <c r="EFI113" s="275"/>
      <c r="EFJ113" s="275"/>
      <c r="EFK113" s="275"/>
      <c r="EFL113" s="275"/>
      <c r="EFM113" s="48"/>
      <c r="EFN113" s="48"/>
      <c r="EFO113" s="48"/>
      <c r="EFP113" s="48"/>
      <c r="EFQ113" s="274"/>
      <c r="EFR113" s="274"/>
      <c r="EFS113" s="275"/>
      <c r="EFT113" s="275"/>
      <c r="EFU113" s="275"/>
      <c r="EFV113" s="275"/>
      <c r="EFW113" s="275"/>
      <c r="EFX113" s="275"/>
      <c r="EFY113" s="275"/>
      <c r="EFZ113" s="48"/>
      <c r="EGA113" s="48"/>
      <c r="EGB113" s="48"/>
      <c r="EGC113" s="48"/>
      <c r="EGD113" s="274"/>
      <c r="EGE113" s="274"/>
      <c r="EGF113" s="275"/>
      <c r="EGG113" s="275"/>
      <c r="EGH113" s="275"/>
      <c r="EGI113" s="275"/>
      <c r="EGJ113" s="275"/>
      <c r="EGK113" s="275"/>
      <c r="EGL113" s="275"/>
      <c r="EGM113" s="48"/>
      <c r="EGN113" s="48"/>
      <c r="EGO113" s="48"/>
      <c r="EGP113" s="48"/>
      <c r="EGQ113" s="274"/>
      <c r="EGR113" s="274"/>
      <c r="EGS113" s="275"/>
      <c r="EGT113" s="275"/>
      <c r="EGU113" s="275"/>
      <c r="EGV113" s="275"/>
      <c r="EGW113" s="275"/>
      <c r="EGX113" s="275"/>
      <c r="EGY113" s="275"/>
      <c r="EGZ113" s="48"/>
      <c r="EHA113" s="48"/>
      <c r="EHB113" s="48"/>
      <c r="EHC113" s="48"/>
      <c r="EHD113" s="274"/>
      <c r="EHE113" s="274"/>
      <c r="EHF113" s="275"/>
      <c r="EHG113" s="275"/>
      <c r="EHH113" s="275"/>
      <c r="EHI113" s="275"/>
      <c r="EHJ113" s="275"/>
      <c r="EHK113" s="275"/>
      <c r="EHL113" s="275"/>
      <c r="EHM113" s="48"/>
      <c r="EHN113" s="48"/>
      <c r="EHO113" s="48"/>
      <c r="EHP113" s="48"/>
      <c r="EHQ113" s="274"/>
      <c r="EHR113" s="274"/>
      <c r="EHS113" s="275"/>
      <c r="EHT113" s="275"/>
      <c r="EHU113" s="275"/>
      <c r="EHV113" s="275"/>
      <c r="EHW113" s="275"/>
      <c r="EHX113" s="275"/>
      <c r="EHY113" s="275"/>
      <c r="EHZ113" s="48"/>
      <c r="EIA113" s="48"/>
      <c r="EIB113" s="48"/>
      <c r="EIC113" s="48"/>
      <c r="EID113" s="274"/>
      <c r="EIE113" s="274"/>
      <c r="EIF113" s="275"/>
      <c r="EIG113" s="275"/>
      <c r="EIH113" s="275"/>
      <c r="EII113" s="275"/>
      <c r="EIJ113" s="275"/>
      <c r="EIK113" s="275"/>
      <c r="EIL113" s="275"/>
      <c r="EIM113" s="48"/>
      <c r="EIN113" s="48"/>
      <c r="EIO113" s="48"/>
      <c r="EIP113" s="48"/>
      <c r="EIQ113" s="274"/>
      <c r="EIR113" s="274"/>
      <c r="EIS113" s="275"/>
      <c r="EIT113" s="275"/>
      <c r="EIU113" s="275"/>
      <c r="EIV113" s="275"/>
      <c r="EIW113" s="275"/>
      <c r="EIX113" s="275"/>
      <c r="EIY113" s="275"/>
      <c r="EIZ113" s="48"/>
      <c r="EJA113" s="48"/>
      <c r="EJB113" s="48"/>
      <c r="EJC113" s="48"/>
      <c r="EJD113" s="274"/>
      <c r="EJE113" s="274"/>
      <c r="EJF113" s="275"/>
      <c r="EJG113" s="275"/>
      <c r="EJH113" s="275"/>
      <c r="EJI113" s="275"/>
      <c r="EJJ113" s="275"/>
      <c r="EJK113" s="275"/>
      <c r="EJL113" s="275"/>
      <c r="EJM113" s="48"/>
      <c r="EJN113" s="48"/>
      <c r="EJO113" s="48"/>
      <c r="EJP113" s="48"/>
      <c r="EJQ113" s="274"/>
      <c r="EJR113" s="274"/>
      <c r="EJS113" s="275"/>
      <c r="EJT113" s="275"/>
      <c r="EJU113" s="275"/>
      <c r="EJV113" s="275"/>
      <c r="EJW113" s="275"/>
      <c r="EJX113" s="275"/>
      <c r="EJY113" s="275"/>
      <c r="EJZ113" s="48"/>
      <c r="EKA113" s="48"/>
      <c r="EKB113" s="48"/>
      <c r="EKC113" s="48"/>
      <c r="EKD113" s="274"/>
      <c r="EKE113" s="274"/>
      <c r="EKF113" s="275"/>
      <c r="EKG113" s="275"/>
      <c r="EKH113" s="275"/>
      <c r="EKI113" s="275"/>
      <c r="EKJ113" s="275"/>
      <c r="EKK113" s="275"/>
      <c r="EKL113" s="275"/>
      <c r="EKM113" s="48"/>
      <c r="EKN113" s="48"/>
      <c r="EKO113" s="48"/>
      <c r="EKP113" s="48"/>
      <c r="EKQ113" s="274"/>
      <c r="EKR113" s="274"/>
      <c r="EKS113" s="275"/>
      <c r="EKT113" s="275"/>
      <c r="EKU113" s="275"/>
      <c r="EKV113" s="275"/>
      <c r="EKW113" s="275"/>
      <c r="EKX113" s="275"/>
      <c r="EKY113" s="275"/>
      <c r="EKZ113" s="48"/>
      <c r="ELA113" s="48"/>
      <c r="ELB113" s="48"/>
      <c r="ELC113" s="48"/>
      <c r="ELD113" s="274"/>
      <c r="ELE113" s="274"/>
      <c r="ELF113" s="275"/>
      <c r="ELG113" s="275"/>
      <c r="ELH113" s="275"/>
      <c r="ELI113" s="275"/>
      <c r="ELJ113" s="275"/>
      <c r="ELK113" s="275"/>
      <c r="ELL113" s="275"/>
      <c r="ELM113" s="48"/>
      <c r="ELN113" s="48"/>
      <c r="ELO113" s="48"/>
      <c r="ELP113" s="48"/>
      <c r="ELQ113" s="274"/>
      <c r="ELR113" s="274"/>
      <c r="ELS113" s="275"/>
      <c r="ELT113" s="275"/>
      <c r="ELU113" s="275"/>
      <c r="ELV113" s="275"/>
      <c r="ELW113" s="275"/>
      <c r="ELX113" s="275"/>
      <c r="ELY113" s="275"/>
      <c r="ELZ113" s="48"/>
      <c r="EMA113" s="48"/>
      <c r="EMB113" s="48"/>
      <c r="EMC113" s="48"/>
      <c r="EMD113" s="274"/>
      <c r="EME113" s="274"/>
      <c r="EMF113" s="275"/>
      <c r="EMG113" s="275"/>
      <c r="EMH113" s="275"/>
      <c r="EMI113" s="275"/>
      <c r="EMJ113" s="275"/>
      <c r="EMK113" s="275"/>
      <c r="EML113" s="275"/>
      <c r="EMM113" s="48"/>
      <c r="EMN113" s="48"/>
      <c r="EMO113" s="48"/>
      <c r="EMP113" s="48"/>
      <c r="EMQ113" s="274"/>
      <c r="EMR113" s="274"/>
      <c r="EMS113" s="275"/>
      <c r="EMT113" s="275"/>
      <c r="EMU113" s="275"/>
      <c r="EMV113" s="275"/>
      <c r="EMW113" s="275"/>
      <c r="EMX113" s="275"/>
      <c r="EMY113" s="275"/>
      <c r="EMZ113" s="48"/>
      <c r="ENA113" s="48"/>
      <c r="ENB113" s="48"/>
      <c r="ENC113" s="48"/>
      <c r="END113" s="274"/>
      <c r="ENE113" s="274"/>
      <c r="ENF113" s="275"/>
      <c r="ENG113" s="275"/>
      <c r="ENH113" s="275"/>
      <c r="ENI113" s="275"/>
      <c r="ENJ113" s="275"/>
      <c r="ENK113" s="275"/>
      <c r="ENL113" s="275"/>
      <c r="ENM113" s="48"/>
      <c r="ENN113" s="48"/>
      <c r="ENO113" s="48"/>
      <c r="ENP113" s="48"/>
      <c r="ENQ113" s="274"/>
      <c r="ENR113" s="274"/>
      <c r="ENS113" s="275"/>
      <c r="ENT113" s="275"/>
      <c r="ENU113" s="275"/>
      <c r="ENV113" s="275"/>
      <c r="ENW113" s="275"/>
      <c r="ENX113" s="275"/>
      <c r="ENY113" s="275"/>
      <c r="ENZ113" s="48"/>
      <c r="EOA113" s="48"/>
      <c r="EOB113" s="48"/>
      <c r="EOC113" s="48"/>
      <c r="EOD113" s="274"/>
      <c r="EOE113" s="274"/>
      <c r="EOF113" s="275"/>
      <c r="EOG113" s="275"/>
      <c r="EOH113" s="275"/>
      <c r="EOI113" s="275"/>
      <c r="EOJ113" s="275"/>
      <c r="EOK113" s="275"/>
      <c r="EOL113" s="275"/>
      <c r="EOM113" s="48"/>
      <c r="EON113" s="48"/>
      <c r="EOO113" s="48"/>
      <c r="EOP113" s="48"/>
      <c r="EOQ113" s="274"/>
      <c r="EOR113" s="274"/>
      <c r="EOS113" s="275"/>
      <c r="EOT113" s="275"/>
      <c r="EOU113" s="275"/>
      <c r="EOV113" s="275"/>
      <c r="EOW113" s="275"/>
      <c r="EOX113" s="275"/>
      <c r="EOY113" s="275"/>
      <c r="EOZ113" s="48"/>
      <c r="EPA113" s="48"/>
      <c r="EPB113" s="48"/>
      <c r="EPC113" s="48"/>
      <c r="EPD113" s="274"/>
      <c r="EPE113" s="274"/>
      <c r="EPF113" s="275"/>
      <c r="EPG113" s="275"/>
      <c r="EPH113" s="275"/>
      <c r="EPI113" s="275"/>
      <c r="EPJ113" s="275"/>
      <c r="EPK113" s="275"/>
      <c r="EPL113" s="275"/>
      <c r="EPM113" s="48"/>
      <c r="EPN113" s="48"/>
      <c r="EPO113" s="48"/>
      <c r="EPP113" s="48"/>
      <c r="EPQ113" s="274"/>
      <c r="EPR113" s="274"/>
      <c r="EPS113" s="275"/>
      <c r="EPT113" s="275"/>
      <c r="EPU113" s="275"/>
      <c r="EPV113" s="275"/>
      <c r="EPW113" s="275"/>
      <c r="EPX113" s="275"/>
      <c r="EPY113" s="275"/>
      <c r="EPZ113" s="48"/>
      <c r="EQA113" s="48"/>
      <c r="EQB113" s="48"/>
      <c r="EQC113" s="48"/>
      <c r="EQD113" s="274"/>
      <c r="EQE113" s="274"/>
      <c r="EQF113" s="275"/>
      <c r="EQG113" s="275"/>
      <c r="EQH113" s="275"/>
      <c r="EQI113" s="275"/>
      <c r="EQJ113" s="275"/>
      <c r="EQK113" s="275"/>
      <c r="EQL113" s="275"/>
      <c r="EQM113" s="48"/>
      <c r="EQN113" s="48"/>
      <c r="EQO113" s="48"/>
      <c r="EQP113" s="48"/>
      <c r="EQQ113" s="274"/>
      <c r="EQR113" s="274"/>
      <c r="EQS113" s="275"/>
      <c r="EQT113" s="275"/>
      <c r="EQU113" s="275"/>
      <c r="EQV113" s="275"/>
      <c r="EQW113" s="275"/>
      <c r="EQX113" s="275"/>
      <c r="EQY113" s="275"/>
      <c r="EQZ113" s="48"/>
      <c r="ERA113" s="48"/>
      <c r="ERB113" s="48"/>
      <c r="ERC113" s="48"/>
      <c r="ERD113" s="274"/>
      <c r="ERE113" s="274"/>
      <c r="ERF113" s="275"/>
      <c r="ERG113" s="275"/>
      <c r="ERH113" s="275"/>
      <c r="ERI113" s="275"/>
      <c r="ERJ113" s="275"/>
      <c r="ERK113" s="275"/>
      <c r="ERL113" s="275"/>
      <c r="ERM113" s="48"/>
      <c r="ERN113" s="48"/>
      <c r="ERO113" s="48"/>
      <c r="ERP113" s="48"/>
      <c r="ERQ113" s="274"/>
      <c r="ERR113" s="274"/>
      <c r="ERS113" s="275"/>
      <c r="ERT113" s="275"/>
      <c r="ERU113" s="275"/>
      <c r="ERV113" s="275"/>
      <c r="ERW113" s="275"/>
      <c r="ERX113" s="275"/>
      <c r="ERY113" s="275"/>
      <c r="ERZ113" s="48"/>
      <c r="ESA113" s="48"/>
      <c r="ESB113" s="48"/>
      <c r="ESC113" s="48"/>
      <c r="ESD113" s="274"/>
      <c r="ESE113" s="274"/>
      <c r="ESF113" s="275"/>
      <c r="ESG113" s="275"/>
      <c r="ESH113" s="275"/>
      <c r="ESI113" s="275"/>
      <c r="ESJ113" s="275"/>
      <c r="ESK113" s="275"/>
      <c r="ESL113" s="275"/>
      <c r="ESM113" s="48"/>
      <c r="ESN113" s="48"/>
      <c r="ESO113" s="48"/>
      <c r="ESP113" s="48"/>
      <c r="ESQ113" s="274"/>
      <c r="ESR113" s="274"/>
      <c r="ESS113" s="275"/>
      <c r="EST113" s="275"/>
      <c r="ESU113" s="275"/>
      <c r="ESV113" s="275"/>
      <c r="ESW113" s="275"/>
      <c r="ESX113" s="275"/>
      <c r="ESY113" s="275"/>
      <c r="ESZ113" s="48"/>
      <c r="ETA113" s="48"/>
      <c r="ETB113" s="48"/>
      <c r="ETC113" s="48"/>
      <c r="ETD113" s="274"/>
      <c r="ETE113" s="274"/>
      <c r="ETF113" s="275"/>
      <c r="ETG113" s="275"/>
      <c r="ETH113" s="275"/>
      <c r="ETI113" s="275"/>
      <c r="ETJ113" s="275"/>
      <c r="ETK113" s="275"/>
      <c r="ETL113" s="275"/>
      <c r="ETM113" s="48"/>
      <c r="ETN113" s="48"/>
      <c r="ETO113" s="48"/>
      <c r="ETP113" s="48"/>
      <c r="ETQ113" s="274"/>
      <c r="ETR113" s="274"/>
      <c r="ETS113" s="275"/>
      <c r="ETT113" s="275"/>
      <c r="ETU113" s="275"/>
      <c r="ETV113" s="275"/>
      <c r="ETW113" s="275"/>
      <c r="ETX113" s="275"/>
      <c r="ETY113" s="275"/>
      <c r="ETZ113" s="48"/>
      <c r="EUA113" s="48"/>
      <c r="EUB113" s="48"/>
      <c r="EUC113" s="48"/>
      <c r="EUD113" s="274"/>
      <c r="EUE113" s="274"/>
      <c r="EUF113" s="275"/>
      <c r="EUG113" s="275"/>
      <c r="EUH113" s="275"/>
      <c r="EUI113" s="275"/>
      <c r="EUJ113" s="275"/>
      <c r="EUK113" s="275"/>
      <c r="EUL113" s="275"/>
      <c r="EUM113" s="48"/>
      <c r="EUN113" s="48"/>
      <c r="EUO113" s="48"/>
      <c r="EUP113" s="48"/>
      <c r="EUQ113" s="274"/>
      <c r="EUR113" s="274"/>
      <c r="EUS113" s="275"/>
      <c r="EUT113" s="275"/>
      <c r="EUU113" s="275"/>
      <c r="EUV113" s="275"/>
      <c r="EUW113" s="275"/>
      <c r="EUX113" s="275"/>
      <c r="EUY113" s="275"/>
      <c r="EUZ113" s="48"/>
      <c r="EVA113" s="48"/>
      <c r="EVB113" s="48"/>
      <c r="EVC113" s="48"/>
      <c r="EVD113" s="274"/>
      <c r="EVE113" s="274"/>
      <c r="EVF113" s="275"/>
      <c r="EVG113" s="275"/>
      <c r="EVH113" s="275"/>
      <c r="EVI113" s="275"/>
      <c r="EVJ113" s="275"/>
      <c r="EVK113" s="275"/>
      <c r="EVL113" s="275"/>
      <c r="EVM113" s="48"/>
      <c r="EVN113" s="48"/>
      <c r="EVO113" s="48"/>
      <c r="EVP113" s="48"/>
      <c r="EVQ113" s="274"/>
      <c r="EVR113" s="274"/>
      <c r="EVS113" s="275"/>
      <c r="EVT113" s="275"/>
      <c r="EVU113" s="275"/>
      <c r="EVV113" s="275"/>
      <c r="EVW113" s="275"/>
      <c r="EVX113" s="275"/>
      <c r="EVY113" s="275"/>
      <c r="EVZ113" s="48"/>
      <c r="EWA113" s="48"/>
      <c r="EWB113" s="48"/>
      <c r="EWC113" s="48"/>
      <c r="EWD113" s="274"/>
      <c r="EWE113" s="274"/>
      <c r="EWF113" s="275"/>
      <c r="EWG113" s="275"/>
      <c r="EWH113" s="275"/>
      <c r="EWI113" s="275"/>
      <c r="EWJ113" s="275"/>
      <c r="EWK113" s="275"/>
      <c r="EWL113" s="275"/>
      <c r="EWM113" s="48"/>
      <c r="EWN113" s="48"/>
      <c r="EWO113" s="48"/>
      <c r="EWP113" s="48"/>
      <c r="EWQ113" s="274"/>
      <c r="EWR113" s="274"/>
      <c r="EWS113" s="275"/>
      <c r="EWT113" s="275"/>
      <c r="EWU113" s="275"/>
      <c r="EWV113" s="275"/>
      <c r="EWW113" s="275"/>
      <c r="EWX113" s="275"/>
      <c r="EWY113" s="275"/>
      <c r="EWZ113" s="48"/>
      <c r="EXA113" s="48"/>
      <c r="EXB113" s="48"/>
      <c r="EXC113" s="48"/>
      <c r="EXD113" s="274"/>
      <c r="EXE113" s="274"/>
      <c r="EXF113" s="275"/>
      <c r="EXG113" s="275"/>
      <c r="EXH113" s="275"/>
      <c r="EXI113" s="275"/>
      <c r="EXJ113" s="275"/>
      <c r="EXK113" s="275"/>
      <c r="EXL113" s="275"/>
      <c r="EXM113" s="48"/>
      <c r="EXN113" s="48"/>
      <c r="EXO113" s="48"/>
      <c r="EXP113" s="48"/>
      <c r="EXQ113" s="274"/>
      <c r="EXR113" s="274"/>
      <c r="EXS113" s="275"/>
      <c r="EXT113" s="275"/>
      <c r="EXU113" s="275"/>
      <c r="EXV113" s="275"/>
      <c r="EXW113" s="275"/>
      <c r="EXX113" s="275"/>
      <c r="EXY113" s="275"/>
      <c r="EXZ113" s="48"/>
      <c r="EYA113" s="48"/>
      <c r="EYB113" s="48"/>
      <c r="EYC113" s="48"/>
      <c r="EYD113" s="274"/>
      <c r="EYE113" s="274"/>
      <c r="EYF113" s="275"/>
      <c r="EYG113" s="275"/>
      <c r="EYH113" s="275"/>
      <c r="EYI113" s="275"/>
      <c r="EYJ113" s="275"/>
      <c r="EYK113" s="275"/>
      <c r="EYL113" s="275"/>
      <c r="EYM113" s="48"/>
      <c r="EYN113" s="48"/>
      <c r="EYO113" s="48"/>
      <c r="EYP113" s="48"/>
      <c r="EYQ113" s="274"/>
      <c r="EYR113" s="274"/>
      <c r="EYS113" s="275"/>
      <c r="EYT113" s="275"/>
      <c r="EYU113" s="275"/>
      <c r="EYV113" s="275"/>
      <c r="EYW113" s="275"/>
      <c r="EYX113" s="275"/>
      <c r="EYY113" s="275"/>
      <c r="EYZ113" s="48"/>
      <c r="EZA113" s="48"/>
      <c r="EZB113" s="48"/>
      <c r="EZC113" s="48"/>
      <c r="EZD113" s="274"/>
      <c r="EZE113" s="274"/>
      <c r="EZF113" s="275"/>
      <c r="EZG113" s="275"/>
      <c r="EZH113" s="275"/>
      <c r="EZI113" s="275"/>
      <c r="EZJ113" s="275"/>
      <c r="EZK113" s="275"/>
      <c r="EZL113" s="275"/>
      <c r="EZM113" s="48"/>
      <c r="EZN113" s="48"/>
      <c r="EZO113" s="48"/>
      <c r="EZP113" s="48"/>
      <c r="EZQ113" s="274"/>
      <c r="EZR113" s="274"/>
      <c r="EZS113" s="275"/>
      <c r="EZT113" s="275"/>
      <c r="EZU113" s="275"/>
      <c r="EZV113" s="275"/>
      <c r="EZW113" s="275"/>
      <c r="EZX113" s="275"/>
      <c r="EZY113" s="275"/>
      <c r="EZZ113" s="48"/>
      <c r="FAA113" s="48"/>
      <c r="FAB113" s="48"/>
      <c r="FAC113" s="48"/>
      <c r="FAD113" s="274"/>
      <c r="FAE113" s="274"/>
      <c r="FAF113" s="275"/>
      <c r="FAG113" s="275"/>
      <c r="FAH113" s="275"/>
      <c r="FAI113" s="275"/>
      <c r="FAJ113" s="275"/>
      <c r="FAK113" s="275"/>
      <c r="FAL113" s="275"/>
      <c r="FAM113" s="48"/>
      <c r="FAN113" s="48"/>
      <c r="FAO113" s="48"/>
      <c r="FAP113" s="48"/>
      <c r="FAQ113" s="274"/>
      <c r="FAR113" s="274"/>
      <c r="FAS113" s="275"/>
      <c r="FAT113" s="275"/>
      <c r="FAU113" s="275"/>
      <c r="FAV113" s="275"/>
      <c r="FAW113" s="275"/>
      <c r="FAX113" s="275"/>
      <c r="FAY113" s="275"/>
      <c r="FAZ113" s="48"/>
      <c r="FBA113" s="48"/>
      <c r="FBB113" s="48"/>
      <c r="FBC113" s="48"/>
      <c r="FBD113" s="274"/>
      <c r="FBE113" s="274"/>
      <c r="FBF113" s="275"/>
      <c r="FBG113" s="275"/>
      <c r="FBH113" s="275"/>
      <c r="FBI113" s="275"/>
      <c r="FBJ113" s="275"/>
      <c r="FBK113" s="275"/>
      <c r="FBL113" s="275"/>
      <c r="FBM113" s="48"/>
      <c r="FBN113" s="48"/>
      <c r="FBO113" s="48"/>
      <c r="FBP113" s="48"/>
      <c r="FBQ113" s="274"/>
      <c r="FBR113" s="274"/>
      <c r="FBS113" s="275"/>
      <c r="FBT113" s="275"/>
      <c r="FBU113" s="275"/>
      <c r="FBV113" s="275"/>
      <c r="FBW113" s="275"/>
      <c r="FBX113" s="275"/>
      <c r="FBY113" s="275"/>
      <c r="FBZ113" s="48"/>
      <c r="FCA113" s="48"/>
      <c r="FCB113" s="48"/>
      <c r="FCC113" s="48"/>
      <c r="FCD113" s="274"/>
      <c r="FCE113" s="274"/>
      <c r="FCF113" s="275"/>
      <c r="FCG113" s="275"/>
      <c r="FCH113" s="275"/>
      <c r="FCI113" s="275"/>
      <c r="FCJ113" s="275"/>
      <c r="FCK113" s="275"/>
      <c r="FCL113" s="275"/>
      <c r="FCM113" s="48"/>
      <c r="FCN113" s="48"/>
      <c r="FCO113" s="48"/>
      <c r="FCP113" s="48"/>
      <c r="FCQ113" s="274"/>
      <c r="FCR113" s="274"/>
      <c r="FCS113" s="275"/>
      <c r="FCT113" s="275"/>
      <c r="FCU113" s="275"/>
      <c r="FCV113" s="275"/>
      <c r="FCW113" s="275"/>
      <c r="FCX113" s="275"/>
      <c r="FCY113" s="275"/>
      <c r="FCZ113" s="48"/>
      <c r="FDA113" s="48"/>
      <c r="FDB113" s="48"/>
      <c r="FDC113" s="48"/>
      <c r="FDD113" s="274"/>
      <c r="FDE113" s="274"/>
      <c r="FDF113" s="275"/>
      <c r="FDG113" s="275"/>
      <c r="FDH113" s="275"/>
      <c r="FDI113" s="275"/>
      <c r="FDJ113" s="275"/>
      <c r="FDK113" s="275"/>
      <c r="FDL113" s="275"/>
      <c r="FDM113" s="48"/>
      <c r="FDN113" s="48"/>
      <c r="FDO113" s="48"/>
      <c r="FDP113" s="48"/>
      <c r="FDQ113" s="274"/>
      <c r="FDR113" s="274"/>
      <c r="FDS113" s="275"/>
      <c r="FDT113" s="275"/>
      <c r="FDU113" s="275"/>
      <c r="FDV113" s="275"/>
      <c r="FDW113" s="275"/>
      <c r="FDX113" s="275"/>
      <c r="FDY113" s="275"/>
      <c r="FDZ113" s="48"/>
      <c r="FEA113" s="48"/>
      <c r="FEB113" s="48"/>
      <c r="FEC113" s="48"/>
      <c r="FED113" s="274"/>
      <c r="FEE113" s="274"/>
      <c r="FEF113" s="275"/>
      <c r="FEG113" s="275"/>
      <c r="FEH113" s="275"/>
      <c r="FEI113" s="275"/>
      <c r="FEJ113" s="275"/>
      <c r="FEK113" s="275"/>
      <c r="FEL113" s="275"/>
      <c r="FEM113" s="48"/>
      <c r="FEN113" s="48"/>
      <c r="FEO113" s="48"/>
      <c r="FEP113" s="48"/>
      <c r="FEQ113" s="274"/>
      <c r="FER113" s="274"/>
      <c r="FES113" s="275"/>
      <c r="FET113" s="275"/>
      <c r="FEU113" s="275"/>
      <c r="FEV113" s="275"/>
      <c r="FEW113" s="275"/>
      <c r="FEX113" s="275"/>
      <c r="FEY113" s="275"/>
      <c r="FEZ113" s="48"/>
      <c r="FFA113" s="48"/>
      <c r="FFB113" s="48"/>
      <c r="FFC113" s="48"/>
      <c r="FFD113" s="274"/>
      <c r="FFE113" s="274"/>
      <c r="FFF113" s="275"/>
      <c r="FFG113" s="275"/>
      <c r="FFH113" s="275"/>
      <c r="FFI113" s="275"/>
      <c r="FFJ113" s="275"/>
      <c r="FFK113" s="275"/>
      <c r="FFL113" s="275"/>
      <c r="FFM113" s="48"/>
      <c r="FFN113" s="48"/>
      <c r="FFO113" s="48"/>
      <c r="FFP113" s="48"/>
      <c r="FFQ113" s="274"/>
      <c r="FFR113" s="274"/>
      <c r="FFS113" s="275"/>
      <c r="FFT113" s="275"/>
      <c r="FFU113" s="275"/>
      <c r="FFV113" s="275"/>
      <c r="FFW113" s="275"/>
      <c r="FFX113" s="275"/>
      <c r="FFY113" s="275"/>
      <c r="FFZ113" s="48"/>
      <c r="FGA113" s="48"/>
      <c r="FGB113" s="48"/>
      <c r="FGC113" s="48"/>
      <c r="FGD113" s="274"/>
      <c r="FGE113" s="274"/>
      <c r="FGF113" s="275"/>
      <c r="FGG113" s="275"/>
      <c r="FGH113" s="275"/>
      <c r="FGI113" s="275"/>
      <c r="FGJ113" s="275"/>
      <c r="FGK113" s="275"/>
      <c r="FGL113" s="275"/>
      <c r="FGM113" s="48"/>
      <c r="FGN113" s="48"/>
      <c r="FGO113" s="48"/>
      <c r="FGP113" s="48"/>
      <c r="FGQ113" s="274"/>
      <c r="FGR113" s="274"/>
      <c r="FGS113" s="275"/>
      <c r="FGT113" s="275"/>
      <c r="FGU113" s="275"/>
      <c r="FGV113" s="275"/>
      <c r="FGW113" s="275"/>
      <c r="FGX113" s="275"/>
      <c r="FGY113" s="275"/>
      <c r="FGZ113" s="48"/>
      <c r="FHA113" s="48"/>
      <c r="FHB113" s="48"/>
      <c r="FHC113" s="48"/>
      <c r="FHD113" s="274"/>
      <c r="FHE113" s="274"/>
      <c r="FHF113" s="275"/>
      <c r="FHG113" s="275"/>
      <c r="FHH113" s="275"/>
      <c r="FHI113" s="275"/>
      <c r="FHJ113" s="275"/>
      <c r="FHK113" s="275"/>
      <c r="FHL113" s="275"/>
      <c r="FHM113" s="48"/>
      <c r="FHN113" s="48"/>
      <c r="FHO113" s="48"/>
      <c r="FHP113" s="48"/>
      <c r="FHQ113" s="274"/>
      <c r="FHR113" s="274"/>
      <c r="FHS113" s="275"/>
      <c r="FHT113" s="275"/>
      <c r="FHU113" s="275"/>
      <c r="FHV113" s="275"/>
      <c r="FHW113" s="275"/>
      <c r="FHX113" s="275"/>
      <c r="FHY113" s="275"/>
      <c r="FHZ113" s="48"/>
      <c r="FIA113" s="48"/>
      <c r="FIB113" s="48"/>
      <c r="FIC113" s="48"/>
      <c r="FID113" s="274"/>
      <c r="FIE113" s="274"/>
      <c r="FIF113" s="275"/>
      <c r="FIG113" s="275"/>
      <c r="FIH113" s="275"/>
      <c r="FII113" s="275"/>
      <c r="FIJ113" s="275"/>
      <c r="FIK113" s="275"/>
      <c r="FIL113" s="275"/>
      <c r="FIM113" s="48"/>
      <c r="FIN113" s="48"/>
      <c r="FIO113" s="48"/>
      <c r="FIP113" s="48"/>
      <c r="FIQ113" s="274"/>
      <c r="FIR113" s="274"/>
      <c r="FIS113" s="275"/>
      <c r="FIT113" s="275"/>
      <c r="FIU113" s="275"/>
      <c r="FIV113" s="275"/>
      <c r="FIW113" s="275"/>
      <c r="FIX113" s="275"/>
      <c r="FIY113" s="275"/>
      <c r="FIZ113" s="48"/>
      <c r="FJA113" s="48"/>
      <c r="FJB113" s="48"/>
      <c r="FJC113" s="48"/>
      <c r="FJD113" s="274"/>
      <c r="FJE113" s="274"/>
      <c r="FJF113" s="275"/>
      <c r="FJG113" s="275"/>
      <c r="FJH113" s="275"/>
      <c r="FJI113" s="275"/>
      <c r="FJJ113" s="275"/>
      <c r="FJK113" s="275"/>
      <c r="FJL113" s="275"/>
      <c r="FJM113" s="48"/>
      <c r="FJN113" s="48"/>
      <c r="FJO113" s="48"/>
      <c r="FJP113" s="48"/>
      <c r="FJQ113" s="274"/>
      <c r="FJR113" s="274"/>
      <c r="FJS113" s="275"/>
      <c r="FJT113" s="275"/>
      <c r="FJU113" s="275"/>
      <c r="FJV113" s="275"/>
      <c r="FJW113" s="275"/>
      <c r="FJX113" s="275"/>
      <c r="FJY113" s="275"/>
      <c r="FJZ113" s="48"/>
      <c r="FKA113" s="48"/>
      <c r="FKB113" s="48"/>
      <c r="FKC113" s="48"/>
      <c r="FKD113" s="274"/>
      <c r="FKE113" s="274"/>
      <c r="FKF113" s="275"/>
      <c r="FKG113" s="275"/>
      <c r="FKH113" s="275"/>
      <c r="FKI113" s="275"/>
      <c r="FKJ113" s="275"/>
      <c r="FKK113" s="275"/>
      <c r="FKL113" s="275"/>
      <c r="FKM113" s="48"/>
      <c r="FKN113" s="48"/>
      <c r="FKO113" s="48"/>
      <c r="FKP113" s="48"/>
      <c r="FKQ113" s="274"/>
      <c r="FKR113" s="274"/>
      <c r="FKS113" s="275"/>
      <c r="FKT113" s="275"/>
      <c r="FKU113" s="275"/>
      <c r="FKV113" s="275"/>
      <c r="FKW113" s="275"/>
      <c r="FKX113" s="275"/>
      <c r="FKY113" s="275"/>
      <c r="FKZ113" s="48"/>
      <c r="FLA113" s="48"/>
      <c r="FLB113" s="48"/>
      <c r="FLC113" s="48"/>
      <c r="FLD113" s="274"/>
      <c r="FLE113" s="274"/>
      <c r="FLF113" s="275"/>
      <c r="FLG113" s="275"/>
      <c r="FLH113" s="275"/>
      <c r="FLI113" s="275"/>
      <c r="FLJ113" s="275"/>
      <c r="FLK113" s="275"/>
      <c r="FLL113" s="275"/>
      <c r="FLM113" s="48"/>
      <c r="FLN113" s="48"/>
      <c r="FLO113" s="48"/>
      <c r="FLP113" s="48"/>
      <c r="FLQ113" s="274"/>
      <c r="FLR113" s="274"/>
      <c r="FLS113" s="275"/>
      <c r="FLT113" s="275"/>
      <c r="FLU113" s="275"/>
      <c r="FLV113" s="275"/>
      <c r="FLW113" s="275"/>
      <c r="FLX113" s="275"/>
      <c r="FLY113" s="275"/>
      <c r="FLZ113" s="48"/>
      <c r="FMA113" s="48"/>
      <c r="FMB113" s="48"/>
      <c r="FMC113" s="48"/>
      <c r="FMD113" s="274"/>
      <c r="FME113" s="274"/>
      <c r="FMF113" s="275"/>
      <c r="FMG113" s="275"/>
      <c r="FMH113" s="275"/>
      <c r="FMI113" s="275"/>
      <c r="FMJ113" s="275"/>
      <c r="FMK113" s="275"/>
      <c r="FML113" s="275"/>
      <c r="FMM113" s="48"/>
      <c r="FMN113" s="48"/>
      <c r="FMO113" s="48"/>
      <c r="FMP113" s="48"/>
      <c r="FMQ113" s="274"/>
      <c r="FMR113" s="274"/>
      <c r="FMS113" s="275"/>
      <c r="FMT113" s="275"/>
      <c r="FMU113" s="275"/>
      <c r="FMV113" s="275"/>
      <c r="FMW113" s="275"/>
      <c r="FMX113" s="275"/>
      <c r="FMY113" s="275"/>
      <c r="FMZ113" s="48"/>
      <c r="FNA113" s="48"/>
      <c r="FNB113" s="48"/>
      <c r="FNC113" s="48"/>
      <c r="FND113" s="274"/>
      <c r="FNE113" s="274"/>
      <c r="FNF113" s="275"/>
      <c r="FNG113" s="275"/>
      <c r="FNH113" s="275"/>
      <c r="FNI113" s="275"/>
      <c r="FNJ113" s="275"/>
      <c r="FNK113" s="275"/>
      <c r="FNL113" s="275"/>
      <c r="FNM113" s="48"/>
      <c r="FNN113" s="48"/>
      <c r="FNO113" s="48"/>
      <c r="FNP113" s="48"/>
      <c r="FNQ113" s="274"/>
      <c r="FNR113" s="274"/>
      <c r="FNS113" s="275"/>
      <c r="FNT113" s="275"/>
      <c r="FNU113" s="275"/>
      <c r="FNV113" s="275"/>
      <c r="FNW113" s="275"/>
      <c r="FNX113" s="275"/>
      <c r="FNY113" s="275"/>
      <c r="FNZ113" s="48"/>
      <c r="FOA113" s="48"/>
      <c r="FOB113" s="48"/>
      <c r="FOC113" s="48"/>
      <c r="FOD113" s="274"/>
      <c r="FOE113" s="274"/>
      <c r="FOF113" s="275"/>
      <c r="FOG113" s="275"/>
      <c r="FOH113" s="275"/>
      <c r="FOI113" s="275"/>
      <c r="FOJ113" s="275"/>
      <c r="FOK113" s="275"/>
      <c r="FOL113" s="275"/>
      <c r="FOM113" s="48"/>
      <c r="FON113" s="48"/>
      <c r="FOO113" s="48"/>
      <c r="FOP113" s="48"/>
      <c r="FOQ113" s="274"/>
      <c r="FOR113" s="274"/>
      <c r="FOS113" s="275"/>
      <c r="FOT113" s="275"/>
      <c r="FOU113" s="275"/>
      <c r="FOV113" s="275"/>
      <c r="FOW113" s="275"/>
      <c r="FOX113" s="275"/>
      <c r="FOY113" s="275"/>
      <c r="FOZ113" s="48"/>
      <c r="FPA113" s="48"/>
      <c r="FPB113" s="48"/>
      <c r="FPC113" s="48"/>
      <c r="FPD113" s="274"/>
      <c r="FPE113" s="274"/>
      <c r="FPF113" s="275"/>
      <c r="FPG113" s="275"/>
      <c r="FPH113" s="275"/>
      <c r="FPI113" s="275"/>
      <c r="FPJ113" s="275"/>
      <c r="FPK113" s="275"/>
      <c r="FPL113" s="275"/>
      <c r="FPM113" s="48"/>
      <c r="FPN113" s="48"/>
      <c r="FPO113" s="48"/>
      <c r="FPP113" s="48"/>
      <c r="FPQ113" s="274"/>
      <c r="FPR113" s="274"/>
      <c r="FPS113" s="275"/>
      <c r="FPT113" s="275"/>
      <c r="FPU113" s="275"/>
      <c r="FPV113" s="275"/>
      <c r="FPW113" s="275"/>
      <c r="FPX113" s="275"/>
      <c r="FPY113" s="275"/>
      <c r="FPZ113" s="48"/>
      <c r="FQA113" s="48"/>
      <c r="FQB113" s="48"/>
      <c r="FQC113" s="48"/>
      <c r="FQD113" s="274"/>
      <c r="FQE113" s="274"/>
      <c r="FQF113" s="275"/>
      <c r="FQG113" s="275"/>
      <c r="FQH113" s="275"/>
      <c r="FQI113" s="275"/>
      <c r="FQJ113" s="275"/>
      <c r="FQK113" s="275"/>
      <c r="FQL113" s="275"/>
      <c r="FQM113" s="48"/>
      <c r="FQN113" s="48"/>
      <c r="FQO113" s="48"/>
      <c r="FQP113" s="48"/>
      <c r="FQQ113" s="274"/>
      <c r="FQR113" s="274"/>
      <c r="FQS113" s="275"/>
      <c r="FQT113" s="275"/>
      <c r="FQU113" s="275"/>
      <c r="FQV113" s="275"/>
      <c r="FQW113" s="275"/>
      <c r="FQX113" s="275"/>
      <c r="FQY113" s="275"/>
      <c r="FQZ113" s="48"/>
      <c r="FRA113" s="48"/>
      <c r="FRB113" s="48"/>
      <c r="FRC113" s="48"/>
      <c r="FRD113" s="274"/>
      <c r="FRE113" s="274"/>
      <c r="FRF113" s="275"/>
      <c r="FRG113" s="275"/>
      <c r="FRH113" s="275"/>
      <c r="FRI113" s="275"/>
      <c r="FRJ113" s="275"/>
      <c r="FRK113" s="275"/>
      <c r="FRL113" s="275"/>
      <c r="FRM113" s="48"/>
      <c r="FRN113" s="48"/>
      <c r="FRO113" s="48"/>
      <c r="FRP113" s="48"/>
      <c r="FRQ113" s="274"/>
      <c r="FRR113" s="274"/>
      <c r="FRS113" s="275"/>
      <c r="FRT113" s="275"/>
      <c r="FRU113" s="275"/>
      <c r="FRV113" s="275"/>
      <c r="FRW113" s="275"/>
      <c r="FRX113" s="275"/>
      <c r="FRY113" s="275"/>
      <c r="FRZ113" s="48"/>
      <c r="FSA113" s="48"/>
      <c r="FSB113" s="48"/>
      <c r="FSC113" s="48"/>
      <c r="FSD113" s="274"/>
      <c r="FSE113" s="274"/>
      <c r="FSF113" s="275"/>
      <c r="FSG113" s="275"/>
      <c r="FSH113" s="275"/>
      <c r="FSI113" s="275"/>
      <c r="FSJ113" s="275"/>
      <c r="FSK113" s="275"/>
      <c r="FSL113" s="275"/>
      <c r="FSM113" s="48"/>
      <c r="FSN113" s="48"/>
      <c r="FSO113" s="48"/>
      <c r="FSP113" s="48"/>
      <c r="FSQ113" s="274"/>
      <c r="FSR113" s="274"/>
      <c r="FSS113" s="275"/>
      <c r="FST113" s="275"/>
      <c r="FSU113" s="275"/>
      <c r="FSV113" s="275"/>
      <c r="FSW113" s="275"/>
      <c r="FSX113" s="275"/>
      <c r="FSY113" s="275"/>
      <c r="FSZ113" s="48"/>
      <c r="FTA113" s="48"/>
      <c r="FTB113" s="48"/>
      <c r="FTC113" s="48"/>
      <c r="FTD113" s="274"/>
      <c r="FTE113" s="274"/>
      <c r="FTF113" s="275"/>
      <c r="FTG113" s="275"/>
      <c r="FTH113" s="275"/>
      <c r="FTI113" s="275"/>
      <c r="FTJ113" s="275"/>
      <c r="FTK113" s="275"/>
      <c r="FTL113" s="275"/>
      <c r="FTM113" s="48"/>
      <c r="FTN113" s="48"/>
      <c r="FTO113" s="48"/>
      <c r="FTP113" s="48"/>
      <c r="FTQ113" s="274"/>
      <c r="FTR113" s="274"/>
      <c r="FTS113" s="275"/>
      <c r="FTT113" s="275"/>
      <c r="FTU113" s="275"/>
      <c r="FTV113" s="275"/>
      <c r="FTW113" s="275"/>
      <c r="FTX113" s="275"/>
      <c r="FTY113" s="275"/>
      <c r="FTZ113" s="48"/>
      <c r="FUA113" s="48"/>
      <c r="FUB113" s="48"/>
      <c r="FUC113" s="48"/>
      <c r="FUD113" s="274"/>
      <c r="FUE113" s="274"/>
      <c r="FUF113" s="275"/>
      <c r="FUG113" s="275"/>
      <c r="FUH113" s="275"/>
      <c r="FUI113" s="275"/>
      <c r="FUJ113" s="275"/>
      <c r="FUK113" s="275"/>
      <c r="FUL113" s="275"/>
      <c r="FUM113" s="48"/>
      <c r="FUN113" s="48"/>
      <c r="FUO113" s="48"/>
      <c r="FUP113" s="48"/>
      <c r="FUQ113" s="274"/>
      <c r="FUR113" s="274"/>
      <c r="FUS113" s="275"/>
      <c r="FUT113" s="275"/>
      <c r="FUU113" s="275"/>
      <c r="FUV113" s="275"/>
      <c r="FUW113" s="275"/>
      <c r="FUX113" s="275"/>
      <c r="FUY113" s="275"/>
      <c r="FUZ113" s="48"/>
      <c r="FVA113" s="48"/>
      <c r="FVB113" s="48"/>
      <c r="FVC113" s="48"/>
      <c r="FVD113" s="274"/>
      <c r="FVE113" s="274"/>
      <c r="FVF113" s="275"/>
      <c r="FVG113" s="275"/>
      <c r="FVH113" s="275"/>
      <c r="FVI113" s="275"/>
      <c r="FVJ113" s="275"/>
      <c r="FVK113" s="275"/>
      <c r="FVL113" s="275"/>
      <c r="FVM113" s="48"/>
      <c r="FVN113" s="48"/>
      <c r="FVO113" s="48"/>
      <c r="FVP113" s="48"/>
      <c r="FVQ113" s="274"/>
      <c r="FVR113" s="274"/>
      <c r="FVS113" s="275"/>
      <c r="FVT113" s="275"/>
      <c r="FVU113" s="275"/>
      <c r="FVV113" s="275"/>
      <c r="FVW113" s="275"/>
      <c r="FVX113" s="275"/>
      <c r="FVY113" s="275"/>
      <c r="FVZ113" s="48"/>
      <c r="FWA113" s="48"/>
      <c r="FWB113" s="48"/>
      <c r="FWC113" s="48"/>
      <c r="FWD113" s="274"/>
      <c r="FWE113" s="274"/>
      <c r="FWF113" s="275"/>
      <c r="FWG113" s="275"/>
      <c r="FWH113" s="275"/>
      <c r="FWI113" s="275"/>
      <c r="FWJ113" s="275"/>
      <c r="FWK113" s="275"/>
      <c r="FWL113" s="275"/>
      <c r="FWM113" s="48"/>
      <c r="FWN113" s="48"/>
      <c r="FWO113" s="48"/>
      <c r="FWP113" s="48"/>
      <c r="FWQ113" s="274"/>
      <c r="FWR113" s="274"/>
      <c r="FWS113" s="275"/>
      <c r="FWT113" s="275"/>
      <c r="FWU113" s="275"/>
      <c r="FWV113" s="275"/>
      <c r="FWW113" s="275"/>
      <c r="FWX113" s="275"/>
      <c r="FWY113" s="275"/>
      <c r="FWZ113" s="48"/>
      <c r="FXA113" s="48"/>
      <c r="FXB113" s="48"/>
      <c r="FXC113" s="48"/>
      <c r="FXD113" s="274"/>
      <c r="FXE113" s="274"/>
      <c r="FXF113" s="275"/>
      <c r="FXG113" s="275"/>
      <c r="FXH113" s="275"/>
      <c r="FXI113" s="275"/>
      <c r="FXJ113" s="275"/>
      <c r="FXK113" s="275"/>
      <c r="FXL113" s="275"/>
      <c r="FXM113" s="48"/>
      <c r="FXN113" s="48"/>
      <c r="FXO113" s="48"/>
      <c r="FXP113" s="48"/>
      <c r="FXQ113" s="274"/>
      <c r="FXR113" s="274"/>
      <c r="FXS113" s="275"/>
      <c r="FXT113" s="275"/>
      <c r="FXU113" s="275"/>
      <c r="FXV113" s="275"/>
      <c r="FXW113" s="275"/>
      <c r="FXX113" s="275"/>
      <c r="FXY113" s="275"/>
      <c r="FXZ113" s="48"/>
      <c r="FYA113" s="48"/>
      <c r="FYB113" s="48"/>
      <c r="FYC113" s="48"/>
      <c r="FYD113" s="274"/>
      <c r="FYE113" s="274"/>
      <c r="FYF113" s="275"/>
      <c r="FYG113" s="275"/>
      <c r="FYH113" s="275"/>
      <c r="FYI113" s="275"/>
      <c r="FYJ113" s="275"/>
      <c r="FYK113" s="275"/>
      <c r="FYL113" s="275"/>
      <c r="FYM113" s="48"/>
      <c r="FYN113" s="48"/>
      <c r="FYO113" s="48"/>
      <c r="FYP113" s="48"/>
      <c r="FYQ113" s="274"/>
      <c r="FYR113" s="274"/>
      <c r="FYS113" s="275"/>
      <c r="FYT113" s="275"/>
      <c r="FYU113" s="275"/>
      <c r="FYV113" s="275"/>
      <c r="FYW113" s="275"/>
      <c r="FYX113" s="275"/>
      <c r="FYY113" s="275"/>
      <c r="FYZ113" s="48"/>
      <c r="FZA113" s="48"/>
      <c r="FZB113" s="48"/>
      <c r="FZC113" s="48"/>
      <c r="FZD113" s="274"/>
      <c r="FZE113" s="274"/>
      <c r="FZF113" s="275"/>
      <c r="FZG113" s="275"/>
      <c r="FZH113" s="275"/>
      <c r="FZI113" s="275"/>
      <c r="FZJ113" s="275"/>
      <c r="FZK113" s="275"/>
      <c r="FZL113" s="275"/>
      <c r="FZM113" s="48"/>
      <c r="FZN113" s="48"/>
      <c r="FZO113" s="48"/>
      <c r="FZP113" s="48"/>
      <c r="FZQ113" s="274"/>
      <c r="FZR113" s="274"/>
      <c r="FZS113" s="275"/>
      <c r="FZT113" s="275"/>
      <c r="FZU113" s="275"/>
      <c r="FZV113" s="275"/>
      <c r="FZW113" s="275"/>
      <c r="FZX113" s="275"/>
      <c r="FZY113" s="275"/>
      <c r="FZZ113" s="48"/>
      <c r="GAA113" s="48"/>
      <c r="GAB113" s="48"/>
      <c r="GAC113" s="48"/>
      <c r="GAD113" s="274"/>
      <c r="GAE113" s="274"/>
      <c r="GAF113" s="275"/>
      <c r="GAG113" s="275"/>
      <c r="GAH113" s="275"/>
      <c r="GAI113" s="275"/>
      <c r="GAJ113" s="275"/>
      <c r="GAK113" s="275"/>
      <c r="GAL113" s="275"/>
      <c r="GAM113" s="48"/>
      <c r="GAN113" s="48"/>
      <c r="GAO113" s="48"/>
      <c r="GAP113" s="48"/>
      <c r="GAQ113" s="274"/>
      <c r="GAR113" s="274"/>
      <c r="GAS113" s="275"/>
      <c r="GAT113" s="275"/>
      <c r="GAU113" s="275"/>
      <c r="GAV113" s="275"/>
      <c r="GAW113" s="275"/>
      <c r="GAX113" s="275"/>
      <c r="GAY113" s="275"/>
      <c r="GAZ113" s="48"/>
      <c r="GBA113" s="48"/>
      <c r="GBB113" s="48"/>
      <c r="GBC113" s="48"/>
      <c r="GBD113" s="274"/>
      <c r="GBE113" s="274"/>
      <c r="GBF113" s="275"/>
      <c r="GBG113" s="275"/>
      <c r="GBH113" s="275"/>
      <c r="GBI113" s="275"/>
      <c r="GBJ113" s="275"/>
      <c r="GBK113" s="275"/>
      <c r="GBL113" s="275"/>
      <c r="GBM113" s="48"/>
      <c r="GBN113" s="48"/>
      <c r="GBO113" s="48"/>
      <c r="GBP113" s="48"/>
      <c r="GBQ113" s="274"/>
      <c r="GBR113" s="274"/>
      <c r="GBS113" s="275"/>
      <c r="GBT113" s="275"/>
      <c r="GBU113" s="275"/>
      <c r="GBV113" s="275"/>
      <c r="GBW113" s="275"/>
      <c r="GBX113" s="275"/>
      <c r="GBY113" s="275"/>
      <c r="GBZ113" s="48"/>
      <c r="GCA113" s="48"/>
      <c r="GCB113" s="48"/>
      <c r="GCC113" s="48"/>
      <c r="GCD113" s="274"/>
      <c r="GCE113" s="274"/>
      <c r="GCF113" s="275"/>
      <c r="GCG113" s="275"/>
      <c r="GCH113" s="275"/>
      <c r="GCI113" s="275"/>
      <c r="GCJ113" s="275"/>
      <c r="GCK113" s="275"/>
      <c r="GCL113" s="275"/>
      <c r="GCM113" s="48"/>
      <c r="GCN113" s="48"/>
      <c r="GCO113" s="48"/>
      <c r="GCP113" s="48"/>
      <c r="GCQ113" s="274"/>
      <c r="GCR113" s="274"/>
      <c r="GCS113" s="275"/>
      <c r="GCT113" s="275"/>
      <c r="GCU113" s="275"/>
      <c r="GCV113" s="275"/>
      <c r="GCW113" s="275"/>
      <c r="GCX113" s="275"/>
      <c r="GCY113" s="275"/>
      <c r="GCZ113" s="48"/>
      <c r="GDA113" s="48"/>
      <c r="GDB113" s="48"/>
      <c r="GDC113" s="48"/>
      <c r="GDD113" s="274"/>
      <c r="GDE113" s="274"/>
      <c r="GDF113" s="275"/>
      <c r="GDG113" s="275"/>
      <c r="GDH113" s="275"/>
      <c r="GDI113" s="275"/>
      <c r="GDJ113" s="275"/>
      <c r="GDK113" s="275"/>
      <c r="GDL113" s="275"/>
      <c r="GDM113" s="48"/>
      <c r="GDN113" s="48"/>
      <c r="GDO113" s="48"/>
      <c r="GDP113" s="48"/>
      <c r="GDQ113" s="274"/>
      <c r="GDR113" s="274"/>
      <c r="GDS113" s="275"/>
      <c r="GDT113" s="275"/>
      <c r="GDU113" s="275"/>
      <c r="GDV113" s="275"/>
      <c r="GDW113" s="275"/>
      <c r="GDX113" s="275"/>
      <c r="GDY113" s="275"/>
      <c r="GDZ113" s="48"/>
      <c r="GEA113" s="48"/>
      <c r="GEB113" s="48"/>
      <c r="GEC113" s="48"/>
      <c r="GED113" s="274"/>
      <c r="GEE113" s="274"/>
      <c r="GEF113" s="275"/>
      <c r="GEG113" s="275"/>
      <c r="GEH113" s="275"/>
      <c r="GEI113" s="275"/>
      <c r="GEJ113" s="275"/>
      <c r="GEK113" s="275"/>
      <c r="GEL113" s="275"/>
      <c r="GEM113" s="48"/>
      <c r="GEN113" s="48"/>
      <c r="GEO113" s="48"/>
      <c r="GEP113" s="48"/>
      <c r="GEQ113" s="274"/>
      <c r="GER113" s="274"/>
      <c r="GES113" s="275"/>
      <c r="GET113" s="275"/>
      <c r="GEU113" s="275"/>
      <c r="GEV113" s="275"/>
      <c r="GEW113" s="275"/>
      <c r="GEX113" s="275"/>
      <c r="GEY113" s="275"/>
      <c r="GEZ113" s="48"/>
      <c r="GFA113" s="48"/>
      <c r="GFB113" s="48"/>
      <c r="GFC113" s="48"/>
      <c r="GFD113" s="274"/>
      <c r="GFE113" s="274"/>
      <c r="GFF113" s="275"/>
      <c r="GFG113" s="275"/>
      <c r="GFH113" s="275"/>
      <c r="GFI113" s="275"/>
      <c r="GFJ113" s="275"/>
      <c r="GFK113" s="275"/>
      <c r="GFL113" s="275"/>
      <c r="GFM113" s="48"/>
      <c r="GFN113" s="48"/>
      <c r="GFO113" s="48"/>
      <c r="GFP113" s="48"/>
      <c r="GFQ113" s="274"/>
      <c r="GFR113" s="274"/>
      <c r="GFS113" s="275"/>
      <c r="GFT113" s="275"/>
      <c r="GFU113" s="275"/>
      <c r="GFV113" s="275"/>
      <c r="GFW113" s="275"/>
      <c r="GFX113" s="275"/>
      <c r="GFY113" s="275"/>
      <c r="GFZ113" s="48"/>
      <c r="GGA113" s="48"/>
      <c r="GGB113" s="48"/>
      <c r="GGC113" s="48"/>
      <c r="GGD113" s="274"/>
      <c r="GGE113" s="274"/>
      <c r="GGF113" s="275"/>
      <c r="GGG113" s="275"/>
      <c r="GGH113" s="275"/>
      <c r="GGI113" s="275"/>
      <c r="GGJ113" s="275"/>
      <c r="GGK113" s="275"/>
      <c r="GGL113" s="275"/>
      <c r="GGM113" s="48"/>
      <c r="GGN113" s="48"/>
      <c r="GGO113" s="48"/>
      <c r="GGP113" s="48"/>
      <c r="GGQ113" s="274"/>
      <c r="GGR113" s="274"/>
      <c r="GGS113" s="275"/>
      <c r="GGT113" s="275"/>
      <c r="GGU113" s="275"/>
      <c r="GGV113" s="275"/>
      <c r="GGW113" s="275"/>
      <c r="GGX113" s="275"/>
      <c r="GGY113" s="275"/>
      <c r="GGZ113" s="48"/>
      <c r="GHA113" s="48"/>
      <c r="GHB113" s="48"/>
      <c r="GHC113" s="48"/>
      <c r="GHD113" s="274"/>
      <c r="GHE113" s="274"/>
      <c r="GHF113" s="275"/>
      <c r="GHG113" s="275"/>
      <c r="GHH113" s="275"/>
      <c r="GHI113" s="275"/>
      <c r="GHJ113" s="275"/>
      <c r="GHK113" s="275"/>
      <c r="GHL113" s="275"/>
      <c r="GHM113" s="48"/>
      <c r="GHN113" s="48"/>
      <c r="GHO113" s="48"/>
      <c r="GHP113" s="48"/>
      <c r="GHQ113" s="274"/>
      <c r="GHR113" s="274"/>
      <c r="GHS113" s="275"/>
      <c r="GHT113" s="275"/>
      <c r="GHU113" s="275"/>
      <c r="GHV113" s="275"/>
      <c r="GHW113" s="275"/>
      <c r="GHX113" s="275"/>
      <c r="GHY113" s="275"/>
      <c r="GHZ113" s="48"/>
      <c r="GIA113" s="48"/>
      <c r="GIB113" s="48"/>
      <c r="GIC113" s="48"/>
      <c r="GID113" s="274"/>
      <c r="GIE113" s="274"/>
      <c r="GIF113" s="275"/>
      <c r="GIG113" s="275"/>
      <c r="GIH113" s="275"/>
      <c r="GII113" s="275"/>
      <c r="GIJ113" s="275"/>
      <c r="GIK113" s="275"/>
      <c r="GIL113" s="275"/>
      <c r="GIM113" s="48"/>
      <c r="GIN113" s="48"/>
      <c r="GIO113" s="48"/>
      <c r="GIP113" s="48"/>
      <c r="GIQ113" s="274"/>
      <c r="GIR113" s="274"/>
      <c r="GIS113" s="275"/>
      <c r="GIT113" s="275"/>
      <c r="GIU113" s="275"/>
      <c r="GIV113" s="275"/>
      <c r="GIW113" s="275"/>
      <c r="GIX113" s="275"/>
      <c r="GIY113" s="275"/>
      <c r="GIZ113" s="48"/>
      <c r="GJA113" s="48"/>
      <c r="GJB113" s="48"/>
      <c r="GJC113" s="48"/>
      <c r="GJD113" s="274"/>
      <c r="GJE113" s="274"/>
      <c r="GJF113" s="275"/>
      <c r="GJG113" s="275"/>
      <c r="GJH113" s="275"/>
      <c r="GJI113" s="275"/>
      <c r="GJJ113" s="275"/>
      <c r="GJK113" s="275"/>
      <c r="GJL113" s="275"/>
      <c r="GJM113" s="48"/>
      <c r="GJN113" s="48"/>
      <c r="GJO113" s="48"/>
      <c r="GJP113" s="48"/>
      <c r="GJQ113" s="274"/>
      <c r="GJR113" s="274"/>
      <c r="GJS113" s="275"/>
      <c r="GJT113" s="275"/>
      <c r="GJU113" s="275"/>
      <c r="GJV113" s="275"/>
      <c r="GJW113" s="275"/>
      <c r="GJX113" s="275"/>
      <c r="GJY113" s="275"/>
      <c r="GJZ113" s="48"/>
      <c r="GKA113" s="48"/>
      <c r="GKB113" s="48"/>
      <c r="GKC113" s="48"/>
      <c r="GKD113" s="274"/>
      <c r="GKE113" s="274"/>
      <c r="GKF113" s="275"/>
      <c r="GKG113" s="275"/>
      <c r="GKH113" s="275"/>
      <c r="GKI113" s="275"/>
      <c r="GKJ113" s="275"/>
      <c r="GKK113" s="275"/>
      <c r="GKL113" s="275"/>
      <c r="GKM113" s="48"/>
      <c r="GKN113" s="48"/>
      <c r="GKO113" s="48"/>
      <c r="GKP113" s="48"/>
      <c r="GKQ113" s="274"/>
      <c r="GKR113" s="274"/>
      <c r="GKS113" s="275"/>
      <c r="GKT113" s="275"/>
      <c r="GKU113" s="275"/>
      <c r="GKV113" s="275"/>
      <c r="GKW113" s="275"/>
      <c r="GKX113" s="275"/>
      <c r="GKY113" s="275"/>
      <c r="GKZ113" s="48"/>
      <c r="GLA113" s="48"/>
      <c r="GLB113" s="48"/>
      <c r="GLC113" s="48"/>
      <c r="GLD113" s="274"/>
      <c r="GLE113" s="274"/>
      <c r="GLF113" s="275"/>
      <c r="GLG113" s="275"/>
      <c r="GLH113" s="275"/>
      <c r="GLI113" s="275"/>
      <c r="GLJ113" s="275"/>
      <c r="GLK113" s="275"/>
      <c r="GLL113" s="275"/>
      <c r="GLM113" s="48"/>
      <c r="GLN113" s="48"/>
      <c r="GLO113" s="48"/>
      <c r="GLP113" s="48"/>
      <c r="GLQ113" s="274"/>
      <c r="GLR113" s="274"/>
      <c r="GLS113" s="275"/>
      <c r="GLT113" s="275"/>
      <c r="GLU113" s="275"/>
      <c r="GLV113" s="275"/>
      <c r="GLW113" s="275"/>
      <c r="GLX113" s="275"/>
      <c r="GLY113" s="275"/>
      <c r="GLZ113" s="48"/>
      <c r="GMA113" s="48"/>
      <c r="GMB113" s="48"/>
      <c r="GMC113" s="48"/>
      <c r="GMD113" s="274"/>
      <c r="GME113" s="274"/>
      <c r="GMF113" s="275"/>
      <c r="GMG113" s="275"/>
      <c r="GMH113" s="275"/>
      <c r="GMI113" s="275"/>
      <c r="GMJ113" s="275"/>
      <c r="GMK113" s="275"/>
      <c r="GML113" s="275"/>
      <c r="GMM113" s="48"/>
      <c r="GMN113" s="48"/>
      <c r="GMO113" s="48"/>
      <c r="GMP113" s="48"/>
      <c r="GMQ113" s="274"/>
      <c r="GMR113" s="274"/>
      <c r="GMS113" s="275"/>
      <c r="GMT113" s="275"/>
      <c r="GMU113" s="275"/>
      <c r="GMV113" s="275"/>
      <c r="GMW113" s="275"/>
      <c r="GMX113" s="275"/>
      <c r="GMY113" s="275"/>
      <c r="GMZ113" s="48"/>
      <c r="GNA113" s="48"/>
      <c r="GNB113" s="48"/>
      <c r="GNC113" s="48"/>
      <c r="GND113" s="274"/>
      <c r="GNE113" s="274"/>
      <c r="GNF113" s="275"/>
      <c r="GNG113" s="275"/>
      <c r="GNH113" s="275"/>
      <c r="GNI113" s="275"/>
      <c r="GNJ113" s="275"/>
      <c r="GNK113" s="275"/>
      <c r="GNL113" s="275"/>
      <c r="GNM113" s="48"/>
      <c r="GNN113" s="48"/>
      <c r="GNO113" s="48"/>
      <c r="GNP113" s="48"/>
      <c r="GNQ113" s="274"/>
      <c r="GNR113" s="274"/>
      <c r="GNS113" s="275"/>
      <c r="GNT113" s="275"/>
      <c r="GNU113" s="275"/>
      <c r="GNV113" s="275"/>
      <c r="GNW113" s="275"/>
      <c r="GNX113" s="275"/>
      <c r="GNY113" s="275"/>
      <c r="GNZ113" s="48"/>
      <c r="GOA113" s="48"/>
      <c r="GOB113" s="48"/>
      <c r="GOC113" s="48"/>
      <c r="GOD113" s="274"/>
      <c r="GOE113" s="274"/>
      <c r="GOF113" s="275"/>
      <c r="GOG113" s="275"/>
      <c r="GOH113" s="275"/>
      <c r="GOI113" s="275"/>
      <c r="GOJ113" s="275"/>
      <c r="GOK113" s="275"/>
      <c r="GOL113" s="275"/>
      <c r="GOM113" s="48"/>
      <c r="GON113" s="48"/>
      <c r="GOO113" s="48"/>
      <c r="GOP113" s="48"/>
      <c r="GOQ113" s="274"/>
      <c r="GOR113" s="274"/>
      <c r="GOS113" s="275"/>
      <c r="GOT113" s="275"/>
      <c r="GOU113" s="275"/>
      <c r="GOV113" s="275"/>
      <c r="GOW113" s="275"/>
      <c r="GOX113" s="275"/>
      <c r="GOY113" s="275"/>
      <c r="GOZ113" s="48"/>
      <c r="GPA113" s="48"/>
      <c r="GPB113" s="48"/>
      <c r="GPC113" s="48"/>
      <c r="GPD113" s="274"/>
      <c r="GPE113" s="274"/>
      <c r="GPF113" s="275"/>
      <c r="GPG113" s="275"/>
      <c r="GPH113" s="275"/>
      <c r="GPI113" s="275"/>
      <c r="GPJ113" s="275"/>
      <c r="GPK113" s="275"/>
      <c r="GPL113" s="275"/>
      <c r="GPM113" s="48"/>
      <c r="GPN113" s="48"/>
      <c r="GPO113" s="48"/>
      <c r="GPP113" s="48"/>
      <c r="GPQ113" s="274"/>
      <c r="GPR113" s="274"/>
      <c r="GPS113" s="275"/>
      <c r="GPT113" s="275"/>
      <c r="GPU113" s="275"/>
      <c r="GPV113" s="275"/>
      <c r="GPW113" s="275"/>
      <c r="GPX113" s="275"/>
      <c r="GPY113" s="275"/>
      <c r="GPZ113" s="48"/>
      <c r="GQA113" s="48"/>
      <c r="GQB113" s="48"/>
      <c r="GQC113" s="48"/>
      <c r="GQD113" s="274"/>
      <c r="GQE113" s="274"/>
      <c r="GQF113" s="275"/>
      <c r="GQG113" s="275"/>
      <c r="GQH113" s="275"/>
      <c r="GQI113" s="275"/>
      <c r="GQJ113" s="275"/>
      <c r="GQK113" s="275"/>
      <c r="GQL113" s="275"/>
      <c r="GQM113" s="48"/>
      <c r="GQN113" s="48"/>
      <c r="GQO113" s="48"/>
      <c r="GQP113" s="48"/>
      <c r="GQQ113" s="274"/>
      <c r="GQR113" s="274"/>
      <c r="GQS113" s="275"/>
      <c r="GQT113" s="275"/>
      <c r="GQU113" s="275"/>
      <c r="GQV113" s="275"/>
      <c r="GQW113" s="275"/>
      <c r="GQX113" s="275"/>
      <c r="GQY113" s="275"/>
      <c r="GQZ113" s="48"/>
      <c r="GRA113" s="48"/>
      <c r="GRB113" s="48"/>
      <c r="GRC113" s="48"/>
      <c r="GRD113" s="274"/>
      <c r="GRE113" s="274"/>
      <c r="GRF113" s="275"/>
      <c r="GRG113" s="275"/>
      <c r="GRH113" s="275"/>
      <c r="GRI113" s="275"/>
      <c r="GRJ113" s="275"/>
      <c r="GRK113" s="275"/>
      <c r="GRL113" s="275"/>
      <c r="GRM113" s="48"/>
      <c r="GRN113" s="48"/>
      <c r="GRO113" s="48"/>
      <c r="GRP113" s="48"/>
      <c r="GRQ113" s="274"/>
      <c r="GRR113" s="274"/>
      <c r="GRS113" s="275"/>
      <c r="GRT113" s="275"/>
      <c r="GRU113" s="275"/>
      <c r="GRV113" s="275"/>
      <c r="GRW113" s="275"/>
      <c r="GRX113" s="275"/>
      <c r="GRY113" s="275"/>
      <c r="GRZ113" s="48"/>
      <c r="GSA113" s="48"/>
      <c r="GSB113" s="48"/>
      <c r="GSC113" s="48"/>
      <c r="GSD113" s="274"/>
      <c r="GSE113" s="274"/>
      <c r="GSF113" s="275"/>
      <c r="GSG113" s="275"/>
      <c r="GSH113" s="275"/>
      <c r="GSI113" s="275"/>
      <c r="GSJ113" s="275"/>
      <c r="GSK113" s="275"/>
      <c r="GSL113" s="275"/>
      <c r="GSM113" s="48"/>
      <c r="GSN113" s="48"/>
      <c r="GSO113" s="48"/>
      <c r="GSP113" s="48"/>
      <c r="GSQ113" s="274"/>
      <c r="GSR113" s="274"/>
      <c r="GSS113" s="275"/>
      <c r="GST113" s="275"/>
      <c r="GSU113" s="275"/>
      <c r="GSV113" s="275"/>
      <c r="GSW113" s="275"/>
      <c r="GSX113" s="275"/>
      <c r="GSY113" s="275"/>
      <c r="GSZ113" s="48"/>
      <c r="GTA113" s="48"/>
      <c r="GTB113" s="48"/>
      <c r="GTC113" s="48"/>
      <c r="GTD113" s="274"/>
      <c r="GTE113" s="274"/>
      <c r="GTF113" s="275"/>
      <c r="GTG113" s="275"/>
      <c r="GTH113" s="275"/>
      <c r="GTI113" s="275"/>
      <c r="GTJ113" s="275"/>
      <c r="GTK113" s="275"/>
      <c r="GTL113" s="275"/>
      <c r="GTM113" s="48"/>
      <c r="GTN113" s="48"/>
      <c r="GTO113" s="48"/>
      <c r="GTP113" s="48"/>
      <c r="GTQ113" s="274"/>
      <c r="GTR113" s="274"/>
      <c r="GTS113" s="275"/>
      <c r="GTT113" s="275"/>
      <c r="GTU113" s="275"/>
      <c r="GTV113" s="275"/>
      <c r="GTW113" s="275"/>
      <c r="GTX113" s="275"/>
      <c r="GTY113" s="275"/>
      <c r="GTZ113" s="48"/>
      <c r="GUA113" s="48"/>
      <c r="GUB113" s="48"/>
      <c r="GUC113" s="48"/>
      <c r="GUD113" s="274"/>
      <c r="GUE113" s="274"/>
      <c r="GUF113" s="275"/>
      <c r="GUG113" s="275"/>
      <c r="GUH113" s="275"/>
      <c r="GUI113" s="275"/>
      <c r="GUJ113" s="275"/>
      <c r="GUK113" s="275"/>
      <c r="GUL113" s="275"/>
      <c r="GUM113" s="48"/>
      <c r="GUN113" s="48"/>
      <c r="GUO113" s="48"/>
      <c r="GUP113" s="48"/>
      <c r="GUQ113" s="274"/>
      <c r="GUR113" s="274"/>
      <c r="GUS113" s="275"/>
      <c r="GUT113" s="275"/>
      <c r="GUU113" s="275"/>
      <c r="GUV113" s="275"/>
      <c r="GUW113" s="275"/>
      <c r="GUX113" s="275"/>
      <c r="GUY113" s="275"/>
      <c r="GUZ113" s="48"/>
      <c r="GVA113" s="48"/>
      <c r="GVB113" s="48"/>
      <c r="GVC113" s="48"/>
      <c r="GVD113" s="274"/>
      <c r="GVE113" s="274"/>
      <c r="GVF113" s="275"/>
      <c r="GVG113" s="275"/>
      <c r="GVH113" s="275"/>
      <c r="GVI113" s="275"/>
      <c r="GVJ113" s="275"/>
      <c r="GVK113" s="275"/>
      <c r="GVL113" s="275"/>
      <c r="GVM113" s="48"/>
      <c r="GVN113" s="48"/>
      <c r="GVO113" s="48"/>
      <c r="GVP113" s="48"/>
      <c r="GVQ113" s="274"/>
      <c r="GVR113" s="274"/>
      <c r="GVS113" s="275"/>
      <c r="GVT113" s="275"/>
      <c r="GVU113" s="275"/>
      <c r="GVV113" s="275"/>
      <c r="GVW113" s="275"/>
      <c r="GVX113" s="275"/>
      <c r="GVY113" s="275"/>
      <c r="GVZ113" s="48"/>
      <c r="GWA113" s="48"/>
      <c r="GWB113" s="48"/>
      <c r="GWC113" s="48"/>
      <c r="GWD113" s="274"/>
      <c r="GWE113" s="274"/>
      <c r="GWF113" s="275"/>
      <c r="GWG113" s="275"/>
      <c r="GWH113" s="275"/>
      <c r="GWI113" s="275"/>
      <c r="GWJ113" s="275"/>
      <c r="GWK113" s="275"/>
      <c r="GWL113" s="275"/>
      <c r="GWM113" s="48"/>
      <c r="GWN113" s="48"/>
      <c r="GWO113" s="48"/>
      <c r="GWP113" s="48"/>
      <c r="GWQ113" s="274"/>
      <c r="GWR113" s="274"/>
      <c r="GWS113" s="275"/>
      <c r="GWT113" s="275"/>
      <c r="GWU113" s="275"/>
      <c r="GWV113" s="275"/>
      <c r="GWW113" s="275"/>
      <c r="GWX113" s="275"/>
      <c r="GWY113" s="275"/>
      <c r="GWZ113" s="48"/>
      <c r="GXA113" s="48"/>
      <c r="GXB113" s="48"/>
      <c r="GXC113" s="48"/>
      <c r="GXD113" s="274"/>
      <c r="GXE113" s="274"/>
      <c r="GXF113" s="275"/>
      <c r="GXG113" s="275"/>
      <c r="GXH113" s="275"/>
      <c r="GXI113" s="275"/>
      <c r="GXJ113" s="275"/>
      <c r="GXK113" s="275"/>
      <c r="GXL113" s="275"/>
      <c r="GXM113" s="48"/>
      <c r="GXN113" s="48"/>
      <c r="GXO113" s="48"/>
      <c r="GXP113" s="48"/>
      <c r="GXQ113" s="274"/>
      <c r="GXR113" s="274"/>
      <c r="GXS113" s="275"/>
      <c r="GXT113" s="275"/>
      <c r="GXU113" s="275"/>
      <c r="GXV113" s="275"/>
      <c r="GXW113" s="275"/>
      <c r="GXX113" s="275"/>
      <c r="GXY113" s="275"/>
      <c r="GXZ113" s="48"/>
      <c r="GYA113" s="48"/>
      <c r="GYB113" s="48"/>
      <c r="GYC113" s="48"/>
      <c r="GYD113" s="274"/>
      <c r="GYE113" s="274"/>
      <c r="GYF113" s="275"/>
      <c r="GYG113" s="275"/>
      <c r="GYH113" s="275"/>
      <c r="GYI113" s="275"/>
      <c r="GYJ113" s="275"/>
      <c r="GYK113" s="275"/>
      <c r="GYL113" s="275"/>
      <c r="GYM113" s="48"/>
      <c r="GYN113" s="48"/>
      <c r="GYO113" s="48"/>
      <c r="GYP113" s="48"/>
      <c r="GYQ113" s="274"/>
      <c r="GYR113" s="274"/>
      <c r="GYS113" s="275"/>
      <c r="GYT113" s="275"/>
      <c r="GYU113" s="275"/>
      <c r="GYV113" s="275"/>
      <c r="GYW113" s="275"/>
      <c r="GYX113" s="275"/>
      <c r="GYY113" s="275"/>
      <c r="GYZ113" s="48"/>
      <c r="GZA113" s="48"/>
      <c r="GZB113" s="48"/>
      <c r="GZC113" s="48"/>
      <c r="GZD113" s="274"/>
      <c r="GZE113" s="274"/>
      <c r="GZF113" s="275"/>
      <c r="GZG113" s="275"/>
      <c r="GZH113" s="275"/>
      <c r="GZI113" s="275"/>
      <c r="GZJ113" s="275"/>
      <c r="GZK113" s="275"/>
      <c r="GZL113" s="275"/>
      <c r="GZM113" s="48"/>
      <c r="GZN113" s="48"/>
      <c r="GZO113" s="48"/>
      <c r="GZP113" s="48"/>
      <c r="GZQ113" s="274"/>
      <c r="GZR113" s="274"/>
      <c r="GZS113" s="275"/>
      <c r="GZT113" s="275"/>
      <c r="GZU113" s="275"/>
      <c r="GZV113" s="275"/>
      <c r="GZW113" s="275"/>
      <c r="GZX113" s="275"/>
      <c r="GZY113" s="275"/>
      <c r="GZZ113" s="48"/>
      <c r="HAA113" s="48"/>
      <c r="HAB113" s="48"/>
      <c r="HAC113" s="48"/>
      <c r="HAD113" s="274"/>
      <c r="HAE113" s="274"/>
      <c r="HAF113" s="275"/>
      <c r="HAG113" s="275"/>
      <c r="HAH113" s="275"/>
      <c r="HAI113" s="275"/>
      <c r="HAJ113" s="275"/>
      <c r="HAK113" s="275"/>
      <c r="HAL113" s="275"/>
      <c r="HAM113" s="48"/>
      <c r="HAN113" s="48"/>
      <c r="HAO113" s="48"/>
      <c r="HAP113" s="48"/>
      <c r="HAQ113" s="274"/>
      <c r="HAR113" s="274"/>
      <c r="HAS113" s="275"/>
      <c r="HAT113" s="275"/>
      <c r="HAU113" s="275"/>
      <c r="HAV113" s="275"/>
      <c r="HAW113" s="275"/>
      <c r="HAX113" s="275"/>
      <c r="HAY113" s="275"/>
      <c r="HAZ113" s="48"/>
      <c r="HBA113" s="48"/>
      <c r="HBB113" s="48"/>
      <c r="HBC113" s="48"/>
      <c r="HBD113" s="274"/>
      <c r="HBE113" s="274"/>
      <c r="HBF113" s="275"/>
      <c r="HBG113" s="275"/>
      <c r="HBH113" s="275"/>
      <c r="HBI113" s="275"/>
      <c r="HBJ113" s="275"/>
      <c r="HBK113" s="275"/>
      <c r="HBL113" s="275"/>
      <c r="HBM113" s="48"/>
      <c r="HBN113" s="48"/>
      <c r="HBO113" s="48"/>
      <c r="HBP113" s="48"/>
      <c r="HBQ113" s="274"/>
      <c r="HBR113" s="274"/>
      <c r="HBS113" s="275"/>
      <c r="HBT113" s="275"/>
      <c r="HBU113" s="275"/>
      <c r="HBV113" s="275"/>
      <c r="HBW113" s="275"/>
      <c r="HBX113" s="275"/>
      <c r="HBY113" s="275"/>
      <c r="HBZ113" s="48"/>
      <c r="HCA113" s="48"/>
      <c r="HCB113" s="48"/>
      <c r="HCC113" s="48"/>
      <c r="HCD113" s="274"/>
      <c r="HCE113" s="274"/>
      <c r="HCF113" s="275"/>
      <c r="HCG113" s="275"/>
      <c r="HCH113" s="275"/>
      <c r="HCI113" s="275"/>
      <c r="HCJ113" s="275"/>
      <c r="HCK113" s="275"/>
      <c r="HCL113" s="275"/>
      <c r="HCM113" s="48"/>
      <c r="HCN113" s="48"/>
      <c r="HCO113" s="48"/>
      <c r="HCP113" s="48"/>
      <c r="HCQ113" s="274"/>
      <c r="HCR113" s="274"/>
      <c r="HCS113" s="275"/>
      <c r="HCT113" s="275"/>
      <c r="HCU113" s="275"/>
      <c r="HCV113" s="275"/>
      <c r="HCW113" s="275"/>
      <c r="HCX113" s="275"/>
      <c r="HCY113" s="275"/>
      <c r="HCZ113" s="48"/>
      <c r="HDA113" s="48"/>
      <c r="HDB113" s="48"/>
      <c r="HDC113" s="48"/>
      <c r="HDD113" s="274"/>
      <c r="HDE113" s="274"/>
      <c r="HDF113" s="275"/>
      <c r="HDG113" s="275"/>
      <c r="HDH113" s="275"/>
      <c r="HDI113" s="275"/>
      <c r="HDJ113" s="275"/>
      <c r="HDK113" s="275"/>
      <c r="HDL113" s="275"/>
      <c r="HDM113" s="48"/>
      <c r="HDN113" s="48"/>
      <c r="HDO113" s="48"/>
      <c r="HDP113" s="48"/>
      <c r="HDQ113" s="274"/>
      <c r="HDR113" s="274"/>
      <c r="HDS113" s="275"/>
      <c r="HDT113" s="275"/>
      <c r="HDU113" s="275"/>
      <c r="HDV113" s="275"/>
      <c r="HDW113" s="275"/>
      <c r="HDX113" s="275"/>
      <c r="HDY113" s="275"/>
      <c r="HDZ113" s="48"/>
      <c r="HEA113" s="48"/>
      <c r="HEB113" s="48"/>
      <c r="HEC113" s="48"/>
      <c r="HED113" s="274"/>
      <c r="HEE113" s="274"/>
      <c r="HEF113" s="275"/>
      <c r="HEG113" s="275"/>
      <c r="HEH113" s="275"/>
      <c r="HEI113" s="275"/>
      <c r="HEJ113" s="275"/>
      <c r="HEK113" s="275"/>
      <c r="HEL113" s="275"/>
      <c r="HEM113" s="48"/>
      <c r="HEN113" s="48"/>
      <c r="HEO113" s="48"/>
      <c r="HEP113" s="48"/>
      <c r="HEQ113" s="274"/>
      <c r="HER113" s="274"/>
      <c r="HES113" s="275"/>
      <c r="HET113" s="275"/>
      <c r="HEU113" s="275"/>
      <c r="HEV113" s="275"/>
      <c r="HEW113" s="275"/>
      <c r="HEX113" s="275"/>
      <c r="HEY113" s="275"/>
      <c r="HEZ113" s="48"/>
      <c r="HFA113" s="48"/>
      <c r="HFB113" s="48"/>
      <c r="HFC113" s="48"/>
      <c r="HFD113" s="274"/>
      <c r="HFE113" s="274"/>
      <c r="HFF113" s="275"/>
      <c r="HFG113" s="275"/>
      <c r="HFH113" s="275"/>
      <c r="HFI113" s="275"/>
      <c r="HFJ113" s="275"/>
      <c r="HFK113" s="275"/>
      <c r="HFL113" s="275"/>
      <c r="HFM113" s="48"/>
      <c r="HFN113" s="48"/>
      <c r="HFO113" s="48"/>
      <c r="HFP113" s="48"/>
      <c r="HFQ113" s="274"/>
      <c r="HFR113" s="274"/>
      <c r="HFS113" s="275"/>
      <c r="HFT113" s="275"/>
      <c r="HFU113" s="275"/>
      <c r="HFV113" s="275"/>
      <c r="HFW113" s="275"/>
      <c r="HFX113" s="275"/>
      <c r="HFY113" s="275"/>
      <c r="HFZ113" s="48"/>
      <c r="HGA113" s="48"/>
      <c r="HGB113" s="48"/>
      <c r="HGC113" s="48"/>
      <c r="HGD113" s="274"/>
      <c r="HGE113" s="274"/>
      <c r="HGF113" s="275"/>
      <c r="HGG113" s="275"/>
      <c r="HGH113" s="275"/>
      <c r="HGI113" s="275"/>
      <c r="HGJ113" s="275"/>
      <c r="HGK113" s="275"/>
      <c r="HGL113" s="275"/>
      <c r="HGM113" s="48"/>
      <c r="HGN113" s="48"/>
      <c r="HGO113" s="48"/>
      <c r="HGP113" s="48"/>
      <c r="HGQ113" s="274"/>
      <c r="HGR113" s="274"/>
      <c r="HGS113" s="275"/>
      <c r="HGT113" s="275"/>
      <c r="HGU113" s="275"/>
      <c r="HGV113" s="275"/>
      <c r="HGW113" s="275"/>
      <c r="HGX113" s="275"/>
      <c r="HGY113" s="275"/>
      <c r="HGZ113" s="48"/>
      <c r="HHA113" s="48"/>
      <c r="HHB113" s="48"/>
      <c r="HHC113" s="48"/>
      <c r="HHD113" s="274"/>
      <c r="HHE113" s="274"/>
      <c r="HHF113" s="275"/>
      <c r="HHG113" s="275"/>
      <c r="HHH113" s="275"/>
      <c r="HHI113" s="275"/>
      <c r="HHJ113" s="275"/>
      <c r="HHK113" s="275"/>
      <c r="HHL113" s="275"/>
      <c r="HHM113" s="48"/>
      <c r="HHN113" s="48"/>
      <c r="HHO113" s="48"/>
      <c r="HHP113" s="48"/>
      <c r="HHQ113" s="274"/>
      <c r="HHR113" s="274"/>
      <c r="HHS113" s="275"/>
      <c r="HHT113" s="275"/>
      <c r="HHU113" s="275"/>
      <c r="HHV113" s="275"/>
      <c r="HHW113" s="275"/>
      <c r="HHX113" s="275"/>
      <c r="HHY113" s="275"/>
      <c r="HHZ113" s="48"/>
      <c r="HIA113" s="48"/>
      <c r="HIB113" s="48"/>
      <c r="HIC113" s="48"/>
      <c r="HID113" s="274"/>
      <c r="HIE113" s="274"/>
      <c r="HIF113" s="275"/>
      <c r="HIG113" s="275"/>
      <c r="HIH113" s="275"/>
      <c r="HII113" s="275"/>
      <c r="HIJ113" s="275"/>
      <c r="HIK113" s="275"/>
      <c r="HIL113" s="275"/>
      <c r="HIM113" s="48"/>
      <c r="HIN113" s="48"/>
      <c r="HIO113" s="48"/>
      <c r="HIP113" s="48"/>
      <c r="HIQ113" s="274"/>
      <c r="HIR113" s="274"/>
      <c r="HIS113" s="275"/>
      <c r="HIT113" s="275"/>
      <c r="HIU113" s="275"/>
      <c r="HIV113" s="275"/>
      <c r="HIW113" s="275"/>
      <c r="HIX113" s="275"/>
      <c r="HIY113" s="275"/>
      <c r="HIZ113" s="48"/>
      <c r="HJA113" s="48"/>
      <c r="HJB113" s="48"/>
      <c r="HJC113" s="48"/>
      <c r="HJD113" s="274"/>
      <c r="HJE113" s="274"/>
      <c r="HJF113" s="275"/>
      <c r="HJG113" s="275"/>
      <c r="HJH113" s="275"/>
      <c r="HJI113" s="275"/>
      <c r="HJJ113" s="275"/>
      <c r="HJK113" s="275"/>
      <c r="HJL113" s="275"/>
      <c r="HJM113" s="48"/>
      <c r="HJN113" s="48"/>
      <c r="HJO113" s="48"/>
      <c r="HJP113" s="48"/>
      <c r="HJQ113" s="274"/>
      <c r="HJR113" s="274"/>
      <c r="HJS113" s="275"/>
      <c r="HJT113" s="275"/>
      <c r="HJU113" s="275"/>
      <c r="HJV113" s="275"/>
      <c r="HJW113" s="275"/>
      <c r="HJX113" s="275"/>
      <c r="HJY113" s="275"/>
      <c r="HJZ113" s="48"/>
      <c r="HKA113" s="48"/>
      <c r="HKB113" s="48"/>
      <c r="HKC113" s="48"/>
      <c r="HKD113" s="274"/>
      <c r="HKE113" s="274"/>
      <c r="HKF113" s="275"/>
      <c r="HKG113" s="275"/>
      <c r="HKH113" s="275"/>
      <c r="HKI113" s="275"/>
      <c r="HKJ113" s="275"/>
      <c r="HKK113" s="275"/>
      <c r="HKL113" s="275"/>
      <c r="HKM113" s="48"/>
      <c r="HKN113" s="48"/>
      <c r="HKO113" s="48"/>
      <c r="HKP113" s="48"/>
      <c r="HKQ113" s="274"/>
      <c r="HKR113" s="274"/>
      <c r="HKS113" s="275"/>
      <c r="HKT113" s="275"/>
      <c r="HKU113" s="275"/>
      <c r="HKV113" s="275"/>
      <c r="HKW113" s="275"/>
      <c r="HKX113" s="275"/>
      <c r="HKY113" s="275"/>
      <c r="HKZ113" s="48"/>
      <c r="HLA113" s="48"/>
      <c r="HLB113" s="48"/>
      <c r="HLC113" s="48"/>
      <c r="HLD113" s="274"/>
      <c r="HLE113" s="274"/>
      <c r="HLF113" s="275"/>
      <c r="HLG113" s="275"/>
      <c r="HLH113" s="275"/>
      <c r="HLI113" s="275"/>
      <c r="HLJ113" s="275"/>
      <c r="HLK113" s="275"/>
      <c r="HLL113" s="275"/>
      <c r="HLM113" s="48"/>
      <c r="HLN113" s="48"/>
      <c r="HLO113" s="48"/>
      <c r="HLP113" s="48"/>
      <c r="HLQ113" s="274"/>
      <c r="HLR113" s="274"/>
      <c r="HLS113" s="275"/>
      <c r="HLT113" s="275"/>
      <c r="HLU113" s="275"/>
      <c r="HLV113" s="275"/>
      <c r="HLW113" s="275"/>
      <c r="HLX113" s="275"/>
      <c r="HLY113" s="275"/>
      <c r="HLZ113" s="48"/>
      <c r="HMA113" s="48"/>
      <c r="HMB113" s="48"/>
      <c r="HMC113" s="48"/>
      <c r="HMD113" s="274"/>
      <c r="HME113" s="274"/>
      <c r="HMF113" s="275"/>
      <c r="HMG113" s="275"/>
      <c r="HMH113" s="275"/>
      <c r="HMI113" s="275"/>
      <c r="HMJ113" s="275"/>
      <c r="HMK113" s="275"/>
      <c r="HML113" s="275"/>
      <c r="HMM113" s="48"/>
      <c r="HMN113" s="48"/>
      <c r="HMO113" s="48"/>
      <c r="HMP113" s="48"/>
      <c r="HMQ113" s="274"/>
      <c r="HMR113" s="274"/>
      <c r="HMS113" s="275"/>
      <c r="HMT113" s="275"/>
      <c r="HMU113" s="275"/>
      <c r="HMV113" s="275"/>
      <c r="HMW113" s="275"/>
      <c r="HMX113" s="275"/>
      <c r="HMY113" s="275"/>
      <c r="HMZ113" s="48"/>
      <c r="HNA113" s="48"/>
      <c r="HNB113" s="48"/>
      <c r="HNC113" s="48"/>
      <c r="HND113" s="274"/>
      <c r="HNE113" s="274"/>
      <c r="HNF113" s="275"/>
      <c r="HNG113" s="275"/>
      <c r="HNH113" s="275"/>
      <c r="HNI113" s="275"/>
      <c r="HNJ113" s="275"/>
      <c r="HNK113" s="275"/>
      <c r="HNL113" s="275"/>
      <c r="HNM113" s="48"/>
      <c r="HNN113" s="48"/>
      <c r="HNO113" s="48"/>
      <c r="HNP113" s="48"/>
      <c r="HNQ113" s="274"/>
      <c r="HNR113" s="274"/>
      <c r="HNS113" s="275"/>
      <c r="HNT113" s="275"/>
      <c r="HNU113" s="275"/>
      <c r="HNV113" s="275"/>
      <c r="HNW113" s="275"/>
      <c r="HNX113" s="275"/>
      <c r="HNY113" s="275"/>
      <c r="HNZ113" s="48"/>
      <c r="HOA113" s="48"/>
      <c r="HOB113" s="48"/>
      <c r="HOC113" s="48"/>
      <c r="HOD113" s="274"/>
      <c r="HOE113" s="274"/>
      <c r="HOF113" s="275"/>
      <c r="HOG113" s="275"/>
      <c r="HOH113" s="275"/>
      <c r="HOI113" s="275"/>
      <c r="HOJ113" s="275"/>
      <c r="HOK113" s="275"/>
      <c r="HOL113" s="275"/>
      <c r="HOM113" s="48"/>
      <c r="HON113" s="48"/>
      <c r="HOO113" s="48"/>
      <c r="HOP113" s="48"/>
      <c r="HOQ113" s="274"/>
      <c r="HOR113" s="274"/>
      <c r="HOS113" s="275"/>
      <c r="HOT113" s="275"/>
      <c r="HOU113" s="275"/>
      <c r="HOV113" s="275"/>
      <c r="HOW113" s="275"/>
      <c r="HOX113" s="275"/>
      <c r="HOY113" s="275"/>
      <c r="HOZ113" s="48"/>
      <c r="HPA113" s="48"/>
      <c r="HPB113" s="48"/>
      <c r="HPC113" s="48"/>
      <c r="HPD113" s="274"/>
      <c r="HPE113" s="274"/>
      <c r="HPF113" s="275"/>
      <c r="HPG113" s="275"/>
      <c r="HPH113" s="275"/>
      <c r="HPI113" s="275"/>
      <c r="HPJ113" s="275"/>
      <c r="HPK113" s="275"/>
      <c r="HPL113" s="275"/>
      <c r="HPM113" s="48"/>
      <c r="HPN113" s="48"/>
      <c r="HPO113" s="48"/>
      <c r="HPP113" s="48"/>
      <c r="HPQ113" s="274"/>
      <c r="HPR113" s="274"/>
      <c r="HPS113" s="275"/>
      <c r="HPT113" s="275"/>
      <c r="HPU113" s="275"/>
      <c r="HPV113" s="275"/>
      <c r="HPW113" s="275"/>
      <c r="HPX113" s="275"/>
      <c r="HPY113" s="275"/>
      <c r="HPZ113" s="48"/>
      <c r="HQA113" s="48"/>
      <c r="HQB113" s="48"/>
      <c r="HQC113" s="48"/>
      <c r="HQD113" s="274"/>
      <c r="HQE113" s="274"/>
      <c r="HQF113" s="275"/>
      <c r="HQG113" s="275"/>
      <c r="HQH113" s="275"/>
      <c r="HQI113" s="275"/>
      <c r="HQJ113" s="275"/>
      <c r="HQK113" s="275"/>
      <c r="HQL113" s="275"/>
      <c r="HQM113" s="48"/>
      <c r="HQN113" s="48"/>
      <c r="HQO113" s="48"/>
      <c r="HQP113" s="48"/>
      <c r="HQQ113" s="274"/>
      <c r="HQR113" s="274"/>
      <c r="HQS113" s="275"/>
      <c r="HQT113" s="275"/>
      <c r="HQU113" s="275"/>
      <c r="HQV113" s="275"/>
      <c r="HQW113" s="275"/>
      <c r="HQX113" s="275"/>
      <c r="HQY113" s="275"/>
      <c r="HQZ113" s="48"/>
      <c r="HRA113" s="48"/>
      <c r="HRB113" s="48"/>
      <c r="HRC113" s="48"/>
      <c r="HRD113" s="274"/>
      <c r="HRE113" s="274"/>
      <c r="HRF113" s="275"/>
      <c r="HRG113" s="275"/>
      <c r="HRH113" s="275"/>
      <c r="HRI113" s="275"/>
      <c r="HRJ113" s="275"/>
      <c r="HRK113" s="275"/>
      <c r="HRL113" s="275"/>
      <c r="HRM113" s="48"/>
      <c r="HRN113" s="48"/>
      <c r="HRO113" s="48"/>
      <c r="HRP113" s="48"/>
      <c r="HRQ113" s="274"/>
      <c r="HRR113" s="274"/>
      <c r="HRS113" s="275"/>
      <c r="HRT113" s="275"/>
      <c r="HRU113" s="275"/>
      <c r="HRV113" s="275"/>
      <c r="HRW113" s="275"/>
      <c r="HRX113" s="275"/>
      <c r="HRY113" s="275"/>
      <c r="HRZ113" s="48"/>
      <c r="HSA113" s="48"/>
      <c r="HSB113" s="48"/>
      <c r="HSC113" s="48"/>
      <c r="HSD113" s="274"/>
      <c r="HSE113" s="274"/>
      <c r="HSF113" s="275"/>
      <c r="HSG113" s="275"/>
      <c r="HSH113" s="275"/>
      <c r="HSI113" s="275"/>
      <c r="HSJ113" s="275"/>
      <c r="HSK113" s="275"/>
      <c r="HSL113" s="275"/>
      <c r="HSM113" s="48"/>
      <c r="HSN113" s="48"/>
      <c r="HSO113" s="48"/>
      <c r="HSP113" s="48"/>
      <c r="HSQ113" s="274"/>
      <c r="HSR113" s="274"/>
      <c r="HSS113" s="275"/>
      <c r="HST113" s="275"/>
      <c r="HSU113" s="275"/>
      <c r="HSV113" s="275"/>
      <c r="HSW113" s="275"/>
      <c r="HSX113" s="275"/>
      <c r="HSY113" s="275"/>
      <c r="HSZ113" s="48"/>
      <c r="HTA113" s="48"/>
      <c r="HTB113" s="48"/>
      <c r="HTC113" s="48"/>
      <c r="HTD113" s="274"/>
      <c r="HTE113" s="274"/>
      <c r="HTF113" s="275"/>
      <c r="HTG113" s="275"/>
      <c r="HTH113" s="275"/>
      <c r="HTI113" s="275"/>
      <c r="HTJ113" s="275"/>
      <c r="HTK113" s="275"/>
      <c r="HTL113" s="275"/>
      <c r="HTM113" s="48"/>
      <c r="HTN113" s="48"/>
      <c r="HTO113" s="48"/>
      <c r="HTP113" s="48"/>
      <c r="HTQ113" s="274"/>
      <c r="HTR113" s="274"/>
      <c r="HTS113" s="275"/>
      <c r="HTT113" s="275"/>
      <c r="HTU113" s="275"/>
      <c r="HTV113" s="275"/>
      <c r="HTW113" s="275"/>
      <c r="HTX113" s="275"/>
      <c r="HTY113" s="275"/>
      <c r="HTZ113" s="48"/>
      <c r="HUA113" s="48"/>
      <c r="HUB113" s="48"/>
      <c r="HUC113" s="48"/>
      <c r="HUD113" s="274"/>
      <c r="HUE113" s="274"/>
      <c r="HUF113" s="275"/>
      <c r="HUG113" s="275"/>
      <c r="HUH113" s="275"/>
      <c r="HUI113" s="275"/>
      <c r="HUJ113" s="275"/>
      <c r="HUK113" s="275"/>
      <c r="HUL113" s="275"/>
      <c r="HUM113" s="48"/>
      <c r="HUN113" s="48"/>
      <c r="HUO113" s="48"/>
      <c r="HUP113" s="48"/>
      <c r="HUQ113" s="274"/>
      <c r="HUR113" s="274"/>
      <c r="HUS113" s="275"/>
      <c r="HUT113" s="275"/>
      <c r="HUU113" s="275"/>
      <c r="HUV113" s="275"/>
      <c r="HUW113" s="275"/>
      <c r="HUX113" s="275"/>
      <c r="HUY113" s="275"/>
      <c r="HUZ113" s="48"/>
      <c r="HVA113" s="48"/>
      <c r="HVB113" s="48"/>
      <c r="HVC113" s="48"/>
      <c r="HVD113" s="274"/>
      <c r="HVE113" s="274"/>
      <c r="HVF113" s="275"/>
      <c r="HVG113" s="275"/>
      <c r="HVH113" s="275"/>
      <c r="HVI113" s="275"/>
      <c r="HVJ113" s="275"/>
      <c r="HVK113" s="275"/>
      <c r="HVL113" s="275"/>
      <c r="HVM113" s="48"/>
      <c r="HVN113" s="48"/>
      <c r="HVO113" s="48"/>
      <c r="HVP113" s="48"/>
      <c r="HVQ113" s="274"/>
      <c r="HVR113" s="274"/>
      <c r="HVS113" s="275"/>
      <c r="HVT113" s="275"/>
      <c r="HVU113" s="275"/>
      <c r="HVV113" s="275"/>
      <c r="HVW113" s="275"/>
      <c r="HVX113" s="275"/>
      <c r="HVY113" s="275"/>
      <c r="HVZ113" s="48"/>
      <c r="HWA113" s="48"/>
      <c r="HWB113" s="48"/>
      <c r="HWC113" s="48"/>
      <c r="HWD113" s="274"/>
      <c r="HWE113" s="274"/>
      <c r="HWF113" s="275"/>
      <c r="HWG113" s="275"/>
      <c r="HWH113" s="275"/>
      <c r="HWI113" s="275"/>
      <c r="HWJ113" s="275"/>
      <c r="HWK113" s="275"/>
      <c r="HWL113" s="275"/>
      <c r="HWM113" s="48"/>
      <c r="HWN113" s="48"/>
      <c r="HWO113" s="48"/>
      <c r="HWP113" s="48"/>
      <c r="HWQ113" s="274"/>
      <c r="HWR113" s="274"/>
      <c r="HWS113" s="275"/>
      <c r="HWT113" s="275"/>
      <c r="HWU113" s="275"/>
      <c r="HWV113" s="275"/>
      <c r="HWW113" s="275"/>
      <c r="HWX113" s="275"/>
      <c r="HWY113" s="275"/>
      <c r="HWZ113" s="48"/>
      <c r="HXA113" s="48"/>
      <c r="HXB113" s="48"/>
      <c r="HXC113" s="48"/>
      <c r="HXD113" s="274"/>
      <c r="HXE113" s="274"/>
      <c r="HXF113" s="275"/>
      <c r="HXG113" s="275"/>
      <c r="HXH113" s="275"/>
      <c r="HXI113" s="275"/>
      <c r="HXJ113" s="275"/>
      <c r="HXK113" s="275"/>
      <c r="HXL113" s="275"/>
      <c r="HXM113" s="48"/>
      <c r="HXN113" s="48"/>
      <c r="HXO113" s="48"/>
      <c r="HXP113" s="48"/>
      <c r="HXQ113" s="274"/>
      <c r="HXR113" s="274"/>
      <c r="HXS113" s="275"/>
      <c r="HXT113" s="275"/>
      <c r="HXU113" s="275"/>
      <c r="HXV113" s="275"/>
      <c r="HXW113" s="275"/>
      <c r="HXX113" s="275"/>
      <c r="HXY113" s="275"/>
      <c r="HXZ113" s="48"/>
      <c r="HYA113" s="48"/>
      <c r="HYB113" s="48"/>
      <c r="HYC113" s="48"/>
      <c r="HYD113" s="274"/>
      <c r="HYE113" s="274"/>
      <c r="HYF113" s="275"/>
      <c r="HYG113" s="275"/>
      <c r="HYH113" s="275"/>
      <c r="HYI113" s="275"/>
      <c r="HYJ113" s="275"/>
      <c r="HYK113" s="275"/>
      <c r="HYL113" s="275"/>
      <c r="HYM113" s="48"/>
      <c r="HYN113" s="48"/>
      <c r="HYO113" s="48"/>
      <c r="HYP113" s="48"/>
      <c r="HYQ113" s="274"/>
      <c r="HYR113" s="274"/>
      <c r="HYS113" s="275"/>
      <c r="HYT113" s="275"/>
      <c r="HYU113" s="275"/>
      <c r="HYV113" s="275"/>
      <c r="HYW113" s="275"/>
      <c r="HYX113" s="275"/>
      <c r="HYY113" s="275"/>
      <c r="HYZ113" s="48"/>
      <c r="HZA113" s="48"/>
      <c r="HZB113" s="48"/>
      <c r="HZC113" s="48"/>
      <c r="HZD113" s="274"/>
      <c r="HZE113" s="274"/>
      <c r="HZF113" s="275"/>
      <c r="HZG113" s="275"/>
      <c r="HZH113" s="275"/>
      <c r="HZI113" s="275"/>
      <c r="HZJ113" s="275"/>
      <c r="HZK113" s="275"/>
      <c r="HZL113" s="275"/>
      <c r="HZM113" s="48"/>
      <c r="HZN113" s="48"/>
      <c r="HZO113" s="48"/>
      <c r="HZP113" s="48"/>
      <c r="HZQ113" s="274"/>
      <c r="HZR113" s="274"/>
      <c r="HZS113" s="275"/>
      <c r="HZT113" s="275"/>
      <c r="HZU113" s="275"/>
      <c r="HZV113" s="275"/>
      <c r="HZW113" s="275"/>
      <c r="HZX113" s="275"/>
      <c r="HZY113" s="275"/>
      <c r="HZZ113" s="48"/>
      <c r="IAA113" s="48"/>
      <c r="IAB113" s="48"/>
      <c r="IAC113" s="48"/>
      <c r="IAD113" s="274"/>
      <c r="IAE113" s="274"/>
      <c r="IAF113" s="275"/>
      <c r="IAG113" s="275"/>
      <c r="IAH113" s="275"/>
      <c r="IAI113" s="275"/>
      <c r="IAJ113" s="275"/>
      <c r="IAK113" s="275"/>
      <c r="IAL113" s="275"/>
      <c r="IAM113" s="48"/>
      <c r="IAN113" s="48"/>
      <c r="IAO113" s="48"/>
      <c r="IAP113" s="48"/>
      <c r="IAQ113" s="274"/>
      <c r="IAR113" s="274"/>
      <c r="IAS113" s="275"/>
      <c r="IAT113" s="275"/>
      <c r="IAU113" s="275"/>
      <c r="IAV113" s="275"/>
      <c r="IAW113" s="275"/>
      <c r="IAX113" s="275"/>
      <c r="IAY113" s="275"/>
      <c r="IAZ113" s="48"/>
      <c r="IBA113" s="48"/>
      <c r="IBB113" s="48"/>
      <c r="IBC113" s="48"/>
      <c r="IBD113" s="274"/>
      <c r="IBE113" s="274"/>
      <c r="IBF113" s="275"/>
      <c r="IBG113" s="275"/>
      <c r="IBH113" s="275"/>
      <c r="IBI113" s="275"/>
      <c r="IBJ113" s="275"/>
      <c r="IBK113" s="275"/>
      <c r="IBL113" s="275"/>
      <c r="IBM113" s="48"/>
      <c r="IBN113" s="48"/>
      <c r="IBO113" s="48"/>
      <c r="IBP113" s="48"/>
      <c r="IBQ113" s="274"/>
      <c r="IBR113" s="274"/>
      <c r="IBS113" s="275"/>
      <c r="IBT113" s="275"/>
      <c r="IBU113" s="275"/>
      <c r="IBV113" s="275"/>
      <c r="IBW113" s="275"/>
      <c r="IBX113" s="275"/>
      <c r="IBY113" s="275"/>
      <c r="IBZ113" s="48"/>
      <c r="ICA113" s="48"/>
      <c r="ICB113" s="48"/>
      <c r="ICC113" s="48"/>
      <c r="ICD113" s="274"/>
      <c r="ICE113" s="274"/>
      <c r="ICF113" s="275"/>
      <c r="ICG113" s="275"/>
      <c r="ICH113" s="275"/>
      <c r="ICI113" s="275"/>
      <c r="ICJ113" s="275"/>
      <c r="ICK113" s="275"/>
      <c r="ICL113" s="275"/>
      <c r="ICM113" s="48"/>
      <c r="ICN113" s="48"/>
      <c r="ICO113" s="48"/>
      <c r="ICP113" s="48"/>
      <c r="ICQ113" s="274"/>
      <c r="ICR113" s="274"/>
      <c r="ICS113" s="275"/>
      <c r="ICT113" s="275"/>
      <c r="ICU113" s="275"/>
      <c r="ICV113" s="275"/>
      <c r="ICW113" s="275"/>
      <c r="ICX113" s="275"/>
      <c r="ICY113" s="275"/>
      <c r="ICZ113" s="48"/>
      <c r="IDA113" s="48"/>
      <c r="IDB113" s="48"/>
      <c r="IDC113" s="48"/>
      <c r="IDD113" s="274"/>
      <c r="IDE113" s="274"/>
      <c r="IDF113" s="275"/>
      <c r="IDG113" s="275"/>
      <c r="IDH113" s="275"/>
      <c r="IDI113" s="275"/>
      <c r="IDJ113" s="275"/>
      <c r="IDK113" s="275"/>
      <c r="IDL113" s="275"/>
      <c r="IDM113" s="48"/>
      <c r="IDN113" s="48"/>
      <c r="IDO113" s="48"/>
      <c r="IDP113" s="48"/>
      <c r="IDQ113" s="274"/>
      <c r="IDR113" s="274"/>
      <c r="IDS113" s="275"/>
      <c r="IDT113" s="275"/>
      <c r="IDU113" s="275"/>
      <c r="IDV113" s="275"/>
      <c r="IDW113" s="275"/>
      <c r="IDX113" s="275"/>
      <c r="IDY113" s="275"/>
      <c r="IDZ113" s="48"/>
      <c r="IEA113" s="48"/>
      <c r="IEB113" s="48"/>
      <c r="IEC113" s="48"/>
      <c r="IED113" s="274"/>
      <c r="IEE113" s="274"/>
      <c r="IEF113" s="275"/>
      <c r="IEG113" s="275"/>
      <c r="IEH113" s="275"/>
      <c r="IEI113" s="275"/>
      <c r="IEJ113" s="275"/>
      <c r="IEK113" s="275"/>
      <c r="IEL113" s="275"/>
      <c r="IEM113" s="48"/>
      <c r="IEN113" s="48"/>
      <c r="IEO113" s="48"/>
      <c r="IEP113" s="48"/>
      <c r="IEQ113" s="274"/>
      <c r="IER113" s="274"/>
      <c r="IES113" s="275"/>
      <c r="IET113" s="275"/>
      <c r="IEU113" s="275"/>
      <c r="IEV113" s="275"/>
      <c r="IEW113" s="275"/>
      <c r="IEX113" s="275"/>
      <c r="IEY113" s="275"/>
      <c r="IEZ113" s="48"/>
      <c r="IFA113" s="48"/>
      <c r="IFB113" s="48"/>
      <c r="IFC113" s="48"/>
      <c r="IFD113" s="274"/>
      <c r="IFE113" s="274"/>
      <c r="IFF113" s="275"/>
      <c r="IFG113" s="275"/>
      <c r="IFH113" s="275"/>
      <c r="IFI113" s="275"/>
      <c r="IFJ113" s="275"/>
      <c r="IFK113" s="275"/>
      <c r="IFL113" s="275"/>
      <c r="IFM113" s="48"/>
      <c r="IFN113" s="48"/>
      <c r="IFO113" s="48"/>
      <c r="IFP113" s="48"/>
      <c r="IFQ113" s="274"/>
      <c r="IFR113" s="274"/>
      <c r="IFS113" s="275"/>
      <c r="IFT113" s="275"/>
      <c r="IFU113" s="275"/>
      <c r="IFV113" s="275"/>
      <c r="IFW113" s="275"/>
      <c r="IFX113" s="275"/>
      <c r="IFY113" s="275"/>
      <c r="IFZ113" s="48"/>
      <c r="IGA113" s="48"/>
      <c r="IGB113" s="48"/>
      <c r="IGC113" s="48"/>
      <c r="IGD113" s="274"/>
      <c r="IGE113" s="274"/>
      <c r="IGF113" s="275"/>
      <c r="IGG113" s="275"/>
      <c r="IGH113" s="275"/>
      <c r="IGI113" s="275"/>
      <c r="IGJ113" s="275"/>
      <c r="IGK113" s="275"/>
      <c r="IGL113" s="275"/>
      <c r="IGM113" s="48"/>
      <c r="IGN113" s="48"/>
      <c r="IGO113" s="48"/>
      <c r="IGP113" s="48"/>
      <c r="IGQ113" s="274"/>
      <c r="IGR113" s="274"/>
      <c r="IGS113" s="275"/>
      <c r="IGT113" s="275"/>
      <c r="IGU113" s="275"/>
      <c r="IGV113" s="275"/>
      <c r="IGW113" s="275"/>
      <c r="IGX113" s="275"/>
      <c r="IGY113" s="275"/>
      <c r="IGZ113" s="48"/>
      <c r="IHA113" s="48"/>
      <c r="IHB113" s="48"/>
      <c r="IHC113" s="48"/>
      <c r="IHD113" s="274"/>
      <c r="IHE113" s="274"/>
      <c r="IHF113" s="275"/>
      <c r="IHG113" s="275"/>
      <c r="IHH113" s="275"/>
      <c r="IHI113" s="275"/>
      <c r="IHJ113" s="275"/>
      <c r="IHK113" s="275"/>
      <c r="IHL113" s="275"/>
      <c r="IHM113" s="48"/>
      <c r="IHN113" s="48"/>
      <c r="IHO113" s="48"/>
      <c r="IHP113" s="48"/>
      <c r="IHQ113" s="274"/>
      <c r="IHR113" s="274"/>
      <c r="IHS113" s="275"/>
      <c r="IHT113" s="275"/>
      <c r="IHU113" s="275"/>
      <c r="IHV113" s="275"/>
      <c r="IHW113" s="275"/>
      <c r="IHX113" s="275"/>
      <c r="IHY113" s="275"/>
      <c r="IHZ113" s="48"/>
      <c r="IIA113" s="48"/>
      <c r="IIB113" s="48"/>
      <c r="IIC113" s="48"/>
      <c r="IID113" s="274"/>
      <c r="IIE113" s="274"/>
      <c r="IIF113" s="275"/>
      <c r="IIG113" s="275"/>
      <c r="IIH113" s="275"/>
      <c r="III113" s="275"/>
      <c r="IIJ113" s="275"/>
      <c r="IIK113" s="275"/>
      <c r="IIL113" s="275"/>
      <c r="IIM113" s="48"/>
      <c r="IIN113" s="48"/>
      <c r="IIO113" s="48"/>
      <c r="IIP113" s="48"/>
      <c r="IIQ113" s="274"/>
      <c r="IIR113" s="274"/>
      <c r="IIS113" s="275"/>
      <c r="IIT113" s="275"/>
      <c r="IIU113" s="275"/>
      <c r="IIV113" s="275"/>
      <c r="IIW113" s="275"/>
      <c r="IIX113" s="275"/>
      <c r="IIY113" s="275"/>
      <c r="IIZ113" s="48"/>
      <c r="IJA113" s="48"/>
      <c r="IJB113" s="48"/>
      <c r="IJC113" s="48"/>
      <c r="IJD113" s="274"/>
      <c r="IJE113" s="274"/>
      <c r="IJF113" s="275"/>
      <c r="IJG113" s="275"/>
      <c r="IJH113" s="275"/>
      <c r="IJI113" s="275"/>
      <c r="IJJ113" s="275"/>
      <c r="IJK113" s="275"/>
      <c r="IJL113" s="275"/>
      <c r="IJM113" s="48"/>
      <c r="IJN113" s="48"/>
      <c r="IJO113" s="48"/>
      <c r="IJP113" s="48"/>
      <c r="IJQ113" s="274"/>
      <c r="IJR113" s="274"/>
      <c r="IJS113" s="275"/>
      <c r="IJT113" s="275"/>
      <c r="IJU113" s="275"/>
      <c r="IJV113" s="275"/>
      <c r="IJW113" s="275"/>
      <c r="IJX113" s="275"/>
      <c r="IJY113" s="275"/>
      <c r="IJZ113" s="48"/>
      <c r="IKA113" s="48"/>
      <c r="IKB113" s="48"/>
      <c r="IKC113" s="48"/>
      <c r="IKD113" s="274"/>
      <c r="IKE113" s="274"/>
      <c r="IKF113" s="275"/>
      <c r="IKG113" s="275"/>
      <c r="IKH113" s="275"/>
      <c r="IKI113" s="275"/>
      <c r="IKJ113" s="275"/>
      <c r="IKK113" s="275"/>
      <c r="IKL113" s="275"/>
      <c r="IKM113" s="48"/>
      <c r="IKN113" s="48"/>
      <c r="IKO113" s="48"/>
      <c r="IKP113" s="48"/>
      <c r="IKQ113" s="274"/>
      <c r="IKR113" s="274"/>
      <c r="IKS113" s="275"/>
      <c r="IKT113" s="275"/>
      <c r="IKU113" s="275"/>
      <c r="IKV113" s="275"/>
      <c r="IKW113" s="275"/>
      <c r="IKX113" s="275"/>
      <c r="IKY113" s="275"/>
      <c r="IKZ113" s="48"/>
      <c r="ILA113" s="48"/>
      <c r="ILB113" s="48"/>
      <c r="ILC113" s="48"/>
      <c r="ILD113" s="274"/>
      <c r="ILE113" s="274"/>
      <c r="ILF113" s="275"/>
      <c r="ILG113" s="275"/>
      <c r="ILH113" s="275"/>
      <c r="ILI113" s="275"/>
      <c r="ILJ113" s="275"/>
      <c r="ILK113" s="275"/>
      <c r="ILL113" s="275"/>
      <c r="ILM113" s="48"/>
      <c r="ILN113" s="48"/>
      <c r="ILO113" s="48"/>
      <c r="ILP113" s="48"/>
      <c r="ILQ113" s="274"/>
      <c r="ILR113" s="274"/>
      <c r="ILS113" s="275"/>
      <c r="ILT113" s="275"/>
      <c r="ILU113" s="275"/>
      <c r="ILV113" s="275"/>
      <c r="ILW113" s="275"/>
      <c r="ILX113" s="275"/>
      <c r="ILY113" s="275"/>
      <c r="ILZ113" s="48"/>
      <c r="IMA113" s="48"/>
      <c r="IMB113" s="48"/>
      <c r="IMC113" s="48"/>
      <c r="IMD113" s="274"/>
      <c r="IME113" s="274"/>
      <c r="IMF113" s="275"/>
      <c r="IMG113" s="275"/>
      <c r="IMH113" s="275"/>
      <c r="IMI113" s="275"/>
      <c r="IMJ113" s="275"/>
      <c r="IMK113" s="275"/>
      <c r="IML113" s="275"/>
      <c r="IMM113" s="48"/>
      <c r="IMN113" s="48"/>
      <c r="IMO113" s="48"/>
      <c r="IMP113" s="48"/>
      <c r="IMQ113" s="274"/>
      <c r="IMR113" s="274"/>
      <c r="IMS113" s="275"/>
      <c r="IMT113" s="275"/>
      <c r="IMU113" s="275"/>
      <c r="IMV113" s="275"/>
      <c r="IMW113" s="275"/>
      <c r="IMX113" s="275"/>
      <c r="IMY113" s="275"/>
      <c r="IMZ113" s="48"/>
      <c r="INA113" s="48"/>
      <c r="INB113" s="48"/>
      <c r="INC113" s="48"/>
      <c r="IND113" s="274"/>
      <c r="INE113" s="274"/>
      <c r="INF113" s="275"/>
      <c r="ING113" s="275"/>
      <c r="INH113" s="275"/>
      <c r="INI113" s="275"/>
      <c r="INJ113" s="275"/>
      <c r="INK113" s="275"/>
      <c r="INL113" s="275"/>
      <c r="INM113" s="48"/>
      <c r="INN113" s="48"/>
      <c r="INO113" s="48"/>
      <c r="INP113" s="48"/>
      <c r="INQ113" s="274"/>
      <c r="INR113" s="274"/>
      <c r="INS113" s="275"/>
      <c r="INT113" s="275"/>
      <c r="INU113" s="275"/>
      <c r="INV113" s="275"/>
      <c r="INW113" s="275"/>
      <c r="INX113" s="275"/>
      <c r="INY113" s="275"/>
      <c r="INZ113" s="48"/>
      <c r="IOA113" s="48"/>
      <c r="IOB113" s="48"/>
      <c r="IOC113" s="48"/>
      <c r="IOD113" s="274"/>
      <c r="IOE113" s="274"/>
      <c r="IOF113" s="275"/>
      <c r="IOG113" s="275"/>
      <c r="IOH113" s="275"/>
      <c r="IOI113" s="275"/>
      <c r="IOJ113" s="275"/>
      <c r="IOK113" s="275"/>
      <c r="IOL113" s="275"/>
      <c r="IOM113" s="48"/>
      <c r="ION113" s="48"/>
      <c r="IOO113" s="48"/>
      <c r="IOP113" s="48"/>
      <c r="IOQ113" s="274"/>
      <c r="IOR113" s="274"/>
      <c r="IOS113" s="275"/>
      <c r="IOT113" s="275"/>
      <c r="IOU113" s="275"/>
      <c r="IOV113" s="275"/>
      <c r="IOW113" s="275"/>
      <c r="IOX113" s="275"/>
      <c r="IOY113" s="275"/>
      <c r="IOZ113" s="48"/>
      <c r="IPA113" s="48"/>
      <c r="IPB113" s="48"/>
      <c r="IPC113" s="48"/>
      <c r="IPD113" s="274"/>
      <c r="IPE113" s="274"/>
      <c r="IPF113" s="275"/>
      <c r="IPG113" s="275"/>
      <c r="IPH113" s="275"/>
      <c r="IPI113" s="275"/>
      <c r="IPJ113" s="275"/>
      <c r="IPK113" s="275"/>
      <c r="IPL113" s="275"/>
      <c r="IPM113" s="48"/>
      <c r="IPN113" s="48"/>
      <c r="IPO113" s="48"/>
      <c r="IPP113" s="48"/>
      <c r="IPQ113" s="274"/>
      <c r="IPR113" s="274"/>
      <c r="IPS113" s="275"/>
      <c r="IPT113" s="275"/>
      <c r="IPU113" s="275"/>
      <c r="IPV113" s="275"/>
      <c r="IPW113" s="275"/>
      <c r="IPX113" s="275"/>
      <c r="IPY113" s="275"/>
      <c r="IPZ113" s="48"/>
      <c r="IQA113" s="48"/>
      <c r="IQB113" s="48"/>
      <c r="IQC113" s="48"/>
      <c r="IQD113" s="274"/>
      <c r="IQE113" s="274"/>
      <c r="IQF113" s="275"/>
      <c r="IQG113" s="275"/>
      <c r="IQH113" s="275"/>
      <c r="IQI113" s="275"/>
      <c r="IQJ113" s="275"/>
      <c r="IQK113" s="275"/>
      <c r="IQL113" s="275"/>
      <c r="IQM113" s="48"/>
      <c r="IQN113" s="48"/>
      <c r="IQO113" s="48"/>
      <c r="IQP113" s="48"/>
      <c r="IQQ113" s="274"/>
      <c r="IQR113" s="274"/>
      <c r="IQS113" s="275"/>
      <c r="IQT113" s="275"/>
      <c r="IQU113" s="275"/>
      <c r="IQV113" s="275"/>
      <c r="IQW113" s="275"/>
      <c r="IQX113" s="275"/>
      <c r="IQY113" s="275"/>
      <c r="IQZ113" s="48"/>
      <c r="IRA113" s="48"/>
      <c r="IRB113" s="48"/>
      <c r="IRC113" s="48"/>
      <c r="IRD113" s="274"/>
      <c r="IRE113" s="274"/>
      <c r="IRF113" s="275"/>
      <c r="IRG113" s="275"/>
      <c r="IRH113" s="275"/>
      <c r="IRI113" s="275"/>
      <c r="IRJ113" s="275"/>
      <c r="IRK113" s="275"/>
      <c r="IRL113" s="275"/>
      <c r="IRM113" s="48"/>
      <c r="IRN113" s="48"/>
      <c r="IRO113" s="48"/>
      <c r="IRP113" s="48"/>
      <c r="IRQ113" s="274"/>
      <c r="IRR113" s="274"/>
      <c r="IRS113" s="275"/>
      <c r="IRT113" s="275"/>
      <c r="IRU113" s="275"/>
      <c r="IRV113" s="275"/>
      <c r="IRW113" s="275"/>
      <c r="IRX113" s="275"/>
      <c r="IRY113" s="275"/>
      <c r="IRZ113" s="48"/>
      <c r="ISA113" s="48"/>
      <c r="ISB113" s="48"/>
      <c r="ISC113" s="48"/>
      <c r="ISD113" s="274"/>
      <c r="ISE113" s="274"/>
      <c r="ISF113" s="275"/>
      <c r="ISG113" s="275"/>
      <c r="ISH113" s="275"/>
      <c r="ISI113" s="275"/>
      <c r="ISJ113" s="275"/>
      <c r="ISK113" s="275"/>
      <c r="ISL113" s="275"/>
      <c r="ISM113" s="48"/>
      <c r="ISN113" s="48"/>
      <c r="ISO113" s="48"/>
      <c r="ISP113" s="48"/>
      <c r="ISQ113" s="274"/>
      <c r="ISR113" s="274"/>
      <c r="ISS113" s="275"/>
      <c r="IST113" s="275"/>
      <c r="ISU113" s="275"/>
      <c r="ISV113" s="275"/>
      <c r="ISW113" s="275"/>
      <c r="ISX113" s="275"/>
      <c r="ISY113" s="275"/>
      <c r="ISZ113" s="48"/>
      <c r="ITA113" s="48"/>
      <c r="ITB113" s="48"/>
      <c r="ITC113" s="48"/>
      <c r="ITD113" s="274"/>
      <c r="ITE113" s="274"/>
      <c r="ITF113" s="275"/>
      <c r="ITG113" s="275"/>
      <c r="ITH113" s="275"/>
      <c r="ITI113" s="275"/>
      <c r="ITJ113" s="275"/>
      <c r="ITK113" s="275"/>
      <c r="ITL113" s="275"/>
      <c r="ITM113" s="48"/>
      <c r="ITN113" s="48"/>
      <c r="ITO113" s="48"/>
      <c r="ITP113" s="48"/>
      <c r="ITQ113" s="274"/>
      <c r="ITR113" s="274"/>
      <c r="ITS113" s="275"/>
      <c r="ITT113" s="275"/>
      <c r="ITU113" s="275"/>
      <c r="ITV113" s="275"/>
      <c r="ITW113" s="275"/>
      <c r="ITX113" s="275"/>
      <c r="ITY113" s="275"/>
      <c r="ITZ113" s="48"/>
      <c r="IUA113" s="48"/>
      <c r="IUB113" s="48"/>
      <c r="IUC113" s="48"/>
      <c r="IUD113" s="274"/>
      <c r="IUE113" s="274"/>
      <c r="IUF113" s="275"/>
      <c r="IUG113" s="275"/>
      <c r="IUH113" s="275"/>
      <c r="IUI113" s="275"/>
      <c r="IUJ113" s="275"/>
      <c r="IUK113" s="275"/>
      <c r="IUL113" s="275"/>
      <c r="IUM113" s="48"/>
      <c r="IUN113" s="48"/>
      <c r="IUO113" s="48"/>
      <c r="IUP113" s="48"/>
      <c r="IUQ113" s="274"/>
      <c r="IUR113" s="274"/>
      <c r="IUS113" s="275"/>
      <c r="IUT113" s="275"/>
      <c r="IUU113" s="275"/>
      <c r="IUV113" s="275"/>
      <c r="IUW113" s="275"/>
      <c r="IUX113" s="275"/>
      <c r="IUY113" s="275"/>
      <c r="IUZ113" s="48"/>
      <c r="IVA113" s="48"/>
      <c r="IVB113" s="48"/>
      <c r="IVC113" s="48"/>
      <c r="IVD113" s="274"/>
      <c r="IVE113" s="274"/>
      <c r="IVF113" s="275"/>
      <c r="IVG113" s="275"/>
      <c r="IVH113" s="275"/>
      <c r="IVI113" s="275"/>
      <c r="IVJ113" s="275"/>
      <c r="IVK113" s="275"/>
      <c r="IVL113" s="275"/>
      <c r="IVM113" s="48"/>
      <c r="IVN113" s="48"/>
      <c r="IVO113" s="48"/>
      <c r="IVP113" s="48"/>
      <c r="IVQ113" s="274"/>
      <c r="IVR113" s="274"/>
      <c r="IVS113" s="275"/>
      <c r="IVT113" s="275"/>
      <c r="IVU113" s="275"/>
      <c r="IVV113" s="275"/>
      <c r="IVW113" s="275"/>
      <c r="IVX113" s="275"/>
      <c r="IVY113" s="275"/>
      <c r="IVZ113" s="48"/>
      <c r="IWA113" s="48"/>
      <c r="IWB113" s="48"/>
      <c r="IWC113" s="48"/>
      <c r="IWD113" s="274"/>
      <c r="IWE113" s="274"/>
      <c r="IWF113" s="275"/>
      <c r="IWG113" s="275"/>
      <c r="IWH113" s="275"/>
      <c r="IWI113" s="275"/>
      <c r="IWJ113" s="275"/>
      <c r="IWK113" s="275"/>
      <c r="IWL113" s="275"/>
      <c r="IWM113" s="48"/>
      <c r="IWN113" s="48"/>
      <c r="IWO113" s="48"/>
      <c r="IWP113" s="48"/>
      <c r="IWQ113" s="274"/>
      <c r="IWR113" s="274"/>
      <c r="IWS113" s="275"/>
      <c r="IWT113" s="275"/>
      <c r="IWU113" s="275"/>
      <c r="IWV113" s="275"/>
      <c r="IWW113" s="275"/>
      <c r="IWX113" s="275"/>
      <c r="IWY113" s="275"/>
      <c r="IWZ113" s="48"/>
      <c r="IXA113" s="48"/>
      <c r="IXB113" s="48"/>
      <c r="IXC113" s="48"/>
      <c r="IXD113" s="274"/>
      <c r="IXE113" s="274"/>
      <c r="IXF113" s="275"/>
      <c r="IXG113" s="275"/>
      <c r="IXH113" s="275"/>
      <c r="IXI113" s="275"/>
      <c r="IXJ113" s="275"/>
      <c r="IXK113" s="275"/>
      <c r="IXL113" s="275"/>
      <c r="IXM113" s="48"/>
      <c r="IXN113" s="48"/>
      <c r="IXO113" s="48"/>
      <c r="IXP113" s="48"/>
      <c r="IXQ113" s="274"/>
      <c r="IXR113" s="274"/>
      <c r="IXS113" s="275"/>
      <c r="IXT113" s="275"/>
      <c r="IXU113" s="275"/>
      <c r="IXV113" s="275"/>
      <c r="IXW113" s="275"/>
      <c r="IXX113" s="275"/>
      <c r="IXY113" s="275"/>
      <c r="IXZ113" s="48"/>
      <c r="IYA113" s="48"/>
      <c r="IYB113" s="48"/>
      <c r="IYC113" s="48"/>
      <c r="IYD113" s="274"/>
      <c r="IYE113" s="274"/>
      <c r="IYF113" s="275"/>
      <c r="IYG113" s="275"/>
      <c r="IYH113" s="275"/>
      <c r="IYI113" s="275"/>
      <c r="IYJ113" s="275"/>
      <c r="IYK113" s="275"/>
      <c r="IYL113" s="275"/>
      <c r="IYM113" s="48"/>
      <c r="IYN113" s="48"/>
      <c r="IYO113" s="48"/>
      <c r="IYP113" s="48"/>
      <c r="IYQ113" s="274"/>
      <c r="IYR113" s="274"/>
      <c r="IYS113" s="275"/>
      <c r="IYT113" s="275"/>
      <c r="IYU113" s="275"/>
      <c r="IYV113" s="275"/>
      <c r="IYW113" s="275"/>
      <c r="IYX113" s="275"/>
      <c r="IYY113" s="275"/>
      <c r="IYZ113" s="48"/>
      <c r="IZA113" s="48"/>
      <c r="IZB113" s="48"/>
      <c r="IZC113" s="48"/>
      <c r="IZD113" s="274"/>
      <c r="IZE113" s="274"/>
      <c r="IZF113" s="275"/>
      <c r="IZG113" s="275"/>
      <c r="IZH113" s="275"/>
      <c r="IZI113" s="275"/>
      <c r="IZJ113" s="275"/>
      <c r="IZK113" s="275"/>
      <c r="IZL113" s="275"/>
      <c r="IZM113" s="48"/>
      <c r="IZN113" s="48"/>
      <c r="IZO113" s="48"/>
      <c r="IZP113" s="48"/>
      <c r="IZQ113" s="274"/>
      <c r="IZR113" s="274"/>
      <c r="IZS113" s="275"/>
      <c r="IZT113" s="275"/>
      <c r="IZU113" s="275"/>
      <c r="IZV113" s="275"/>
      <c r="IZW113" s="275"/>
      <c r="IZX113" s="275"/>
      <c r="IZY113" s="275"/>
      <c r="IZZ113" s="48"/>
      <c r="JAA113" s="48"/>
      <c r="JAB113" s="48"/>
      <c r="JAC113" s="48"/>
      <c r="JAD113" s="274"/>
      <c r="JAE113" s="274"/>
      <c r="JAF113" s="275"/>
      <c r="JAG113" s="275"/>
      <c r="JAH113" s="275"/>
      <c r="JAI113" s="275"/>
      <c r="JAJ113" s="275"/>
      <c r="JAK113" s="275"/>
      <c r="JAL113" s="275"/>
      <c r="JAM113" s="48"/>
      <c r="JAN113" s="48"/>
      <c r="JAO113" s="48"/>
      <c r="JAP113" s="48"/>
      <c r="JAQ113" s="274"/>
      <c r="JAR113" s="274"/>
      <c r="JAS113" s="275"/>
      <c r="JAT113" s="275"/>
      <c r="JAU113" s="275"/>
      <c r="JAV113" s="275"/>
      <c r="JAW113" s="275"/>
      <c r="JAX113" s="275"/>
      <c r="JAY113" s="275"/>
      <c r="JAZ113" s="48"/>
      <c r="JBA113" s="48"/>
      <c r="JBB113" s="48"/>
      <c r="JBC113" s="48"/>
      <c r="JBD113" s="274"/>
      <c r="JBE113" s="274"/>
      <c r="JBF113" s="275"/>
      <c r="JBG113" s="275"/>
      <c r="JBH113" s="275"/>
      <c r="JBI113" s="275"/>
      <c r="JBJ113" s="275"/>
      <c r="JBK113" s="275"/>
      <c r="JBL113" s="275"/>
      <c r="JBM113" s="48"/>
      <c r="JBN113" s="48"/>
      <c r="JBO113" s="48"/>
      <c r="JBP113" s="48"/>
      <c r="JBQ113" s="274"/>
      <c r="JBR113" s="274"/>
      <c r="JBS113" s="275"/>
      <c r="JBT113" s="275"/>
      <c r="JBU113" s="275"/>
      <c r="JBV113" s="275"/>
      <c r="JBW113" s="275"/>
      <c r="JBX113" s="275"/>
      <c r="JBY113" s="275"/>
      <c r="JBZ113" s="48"/>
      <c r="JCA113" s="48"/>
      <c r="JCB113" s="48"/>
      <c r="JCC113" s="48"/>
      <c r="JCD113" s="274"/>
      <c r="JCE113" s="274"/>
      <c r="JCF113" s="275"/>
      <c r="JCG113" s="275"/>
      <c r="JCH113" s="275"/>
      <c r="JCI113" s="275"/>
      <c r="JCJ113" s="275"/>
      <c r="JCK113" s="275"/>
      <c r="JCL113" s="275"/>
      <c r="JCM113" s="48"/>
      <c r="JCN113" s="48"/>
      <c r="JCO113" s="48"/>
      <c r="JCP113" s="48"/>
      <c r="JCQ113" s="274"/>
      <c r="JCR113" s="274"/>
      <c r="JCS113" s="275"/>
      <c r="JCT113" s="275"/>
      <c r="JCU113" s="275"/>
      <c r="JCV113" s="275"/>
      <c r="JCW113" s="275"/>
      <c r="JCX113" s="275"/>
      <c r="JCY113" s="275"/>
      <c r="JCZ113" s="48"/>
      <c r="JDA113" s="48"/>
      <c r="JDB113" s="48"/>
      <c r="JDC113" s="48"/>
      <c r="JDD113" s="274"/>
      <c r="JDE113" s="274"/>
      <c r="JDF113" s="275"/>
      <c r="JDG113" s="275"/>
      <c r="JDH113" s="275"/>
      <c r="JDI113" s="275"/>
      <c r="JDJ113" s="275"/>
      <c r="JDK113" s="275"/>
      <c r="JDL113" s="275"/>
      <c r="JDM113" s="48"/>
      <c r="JDN113" s="48"/>
      <c r="JDO113" s="48"/>
      <c r="JDP113" s="48"/>
      <c r="JDQ113" s="274"/>
      <c r="JDR113" s="274"/>
      <c r="JDS113" s="275"/>
      <c r="JDT113" s="275"/>
      <c r="JDU113" s="275"/>
      <c r="JDV113" s="275"/>
      <c r="JDW113" s="275"/>
      <c r="JDX113" s="275"/>
      <c r="JDY113" s="275"/>
      <c r="JDZ113" s="48"/>
      <c r="JEA113" s="48"/>
      <c r="JEB113" s="48"/>
      <c r="JEC113" s="48"/>
      <c r="JED113" s="274"/>
      <c r="JEE113" s="274"/>
      <c r="JEF113" s="275"/>
      <c r="JEG113" s="275"/>
      <c r="JEH113" s="275"/>
      <c r="JEI113" s="275"/>
      <c r="JEJ113" s="275"/>
      <c r="JEK113" s="275"/>
      <c r="JEL113" s="275"/>
      <c r="JEM113" s="48"/>
      <c r="JEN113" s="48"/>
      <c r="JEO113" s="48"/>
      <c r="JEP113" s="48"/>
      <c r="JEQ113" s="274"/>
      <c r="JER113" s="274"/>
      <c r="JES113" s="275"/>
      <c r="JET113" s="275"/>
      <c r="JEU113" s="275"/>
      <c r="JEV113" s="275"/>
      <c r="JEW113" s="275"/>
      <c r="JEX113" s="275"/>
      <c r="JEY113" s="275"/>
      <c r="JEZ113" s="48"/>
      <c r="JFA113" s="48"/>
      <c r="JFB113" s="48"/>
      <c r="JFC113" s="48"/>
      <c r="JFD113" s="274"/>
      <c r="JFE113" s="274"/>
      <c r="JFF113" s="275"/>
      <c r="JFG113" s="275"/>
      <c r="JFH113" s="275"/>
      <c r="JFI113" s="275"/>
      <c r="JFJ113" s="275"/>
      <c r="JFK113" s="275"/>
      <c r="JFL113" s="275"/>
      <c r="JFM113" s="48"/>
      <c r="JFN113" s="48"/>
      <c r="JFO113" s="48"/>
      <c r="JFP113" s="48"/>
      <c r="JFQ113" s="274"/>
      <c r="JFR113" s="274"/>
      <c r="JFS113" s="275"/>
      <c r="JFT113" s="275"/>
      <c r="JFU113" s="275"/>
      <c r="JFV113" s="275"/>
      <c r="JFW113" s="275"/>
      <c r="JFX113" s="275"/>
      <c r="JFY113" s="275"/>
      <c r="JFZ113" s="48"/>
      <c r="JGA113" s="48"/>
      <c r="JGB113" s="48"/>
      <c r="JGC113" s="48"/>
      <c r="JGD113" s="274"/>
      <c r="JGE113" s="274"/>
      <c r="JGF113" s="275"/>
      <c r="JGG113" s="275"/>
      <c r="JGH113" s="275"/>
      <c r="JGI113" s="275"/>
      <c r="JGJ113" s="275"/>
      <c r="JGK113" s="275"/>
      <c r="JGL113" s="275"/>
      <c r="JGM113" s="48"/>
      <c r="JGN113" s="48"/>
      <c r="JGO113" s="48"/>
      <c r="JGP113" s="48"/>
      <c r="JGQ113" s="274"/>
      <c r="JGR113" s="274"/>
      <c r="JGS113" s="275"/>
      <c r="JGT113" s="275"/>
      <c r="JGU113" s="275"/>
      <c r="JGV113" s="275"/>
      <c r="JGW113" s="275"/>
      <c r="JGX113" s="275"/>
      <c r="JGY113" s="275"/>
      <c r="JGZ113" s="48"/>
      <c r="JHA113" s="48"/>
      <c r="JHB113" s="48"/>
      <c r="JHC113" s="48"/>
      <c r="JHD113" s="274"/>
      <c r="JHE113" s="274"/>
      <c r="JHF113" s="275"/>
      <c r="JHG113" s="275"/>
      <c r="JHH113" s="275"/>
      <c r="JHI113" s="275"/>
      <c r="JHJ113" s="275"/>
      <c r="JHK113" s="275"/>
      <c r="JHL113" s="275"/>
      <c r="JHM113" s="48"/>
      <c r="JHN113" s="48"/>
      <c r="JHO113" s="48"/>
      <c r="JHP113" s="48"/>
      <c r="JHQ113" s="274"/>
      <c r="JHR113" s="274"/>
      <c r="JHS113" s="275"/>
      <c r="JHT113" s="275"/>
      <c r="JHU113" s="275"/>
      <c r="JHV113" s="275"/>
      <c r="JHW113" s="275"/>
      <c r="JHX113" s="275"/>
      <c r="JHY113" s="275"/>
      <c r="JHZ113" s="48"/>
      <c r="JIA113" s="48"/>
      <c r="JIB113" s="48"/>
      <c r="JIC113" s="48"/>
      <c r="JID113" s="274"/>
      <c r="JIE113" s="274"/>
      <c r="JIF113" s="275"/>
      <c r="JIG113" s="275"/>
      <c r="JIH113" s="275"/>
      <c r="JII113" s="275"/>
      <c r="JIJ113" s="275"/>
      <c r="JIK113" s="275"/>
      <c r="JIL113" s="275"/>
      <c r="JIM113" s="48"/>
      <c r="JIN113" s="48"/>
      <c r="JIO113" s="48"/>
      <c r="JIP113" s="48"/>
      <c r="JIQ113" s="274"/>
      <c r="JIR113" s="274"/>
      <c r="JIS113" s="275"/>
      <c r="JIT113" s="275"/>
      <c r="JIU113" s="275"/>
      <c r="JIV113" s="275"/>
      <c r="JIW113" s="275"/>
      <c r="JIX113" s="275"/>
      <c r="JIY113" s="275"/>
      <c r="JIZ113" s="48"/>
      <c r="JJA113" s="48"/>
      <c r="JJB113" s="48"/>
      <c r="JJC113" s="48"/>
      <c r="JJD113" s="274"/>
      <c r="JJE113" s="274"/>
      <c r="JJF113" s="275"/>
      <c r="JJG113" s="275"/>
      <c r="JJH113" s="275"/>
      <c r="JJI113" s="275"/>
      <c r="JJJ113" s="275"/>
      <c r="JJK113" s="275"/>
      <c r="JJL113" s="275"/>
      <c r="JJM113" s="48"/>
      <c r="JJN113" s="48"/>
      <c r="JJO113" s="48"/>
      <c r="JJP113" s="48"/>
      <c r="JJQ113" s="274"/>
      <c r="JJR113" s="274"/>
      <c r="JJS113" s="275"/>
      <c r="JJT113" s="275"/>
      <c r="JJU113" s="275"/>
      <c r="JJV113" s="275"/>
      <c r="JJW113" s="275"/>
      <c r="JJX113" s="275"/>
      <c r="JJY113" s="275"/>
      <c r="JJZ113" s="48"/>
      <c r="JKA113" s="48"/>
      <c r="JKB113" s="48"/>
      <c r="JKC113" s="48"/>
      <c r="JKD113" s="274"/>
      <c r="JKE113" s="274"/>
      <c r="JKF113" s="275"/>
      <c r="JKG113" s="275"/>
      <c r="JKH113" s="275"/>
      <c r="JKI113" s="275"/>
      <c r="JKJ113" s="275"/>
      <c r="JKK113" s="275"/>
      <c r="JKL113" s="275"/>
      <c r="JKM113" s="48"/>
      <c r="JKN113" s="48"/>
      <c r="JKO113" s="48"/>
      <c r="JKP113" s="48"/>
      <c r="JKQ113" s="274"/>
      <c r="JKR113" s="274"/>
      <c r="JKS113" s="275"/>
      <c r="JKT113" s="275"/>
      <c r="JKU113" s="275"/>
      <c r="JKV113" s="275"/>
      <c r="JKW113" s="275"/>
      <c r="JKX113" s="275"/>
      <c r="JKY113" s="275"/>
      <c r="JKZ113" s="48"/>
      <c r="JLA113" s="48"/>
      <c r="JLB113" s="48"/>
      <c r="JLC113" s="48"/>
      <c r="JLD113" s="274"/>
      <c r="JLE113" s="274"/>
      <c r="JLF113" s="275"/>
      <c r="JLG113" s="275"/>
      <c r="JLH113" s="275"/>
      <c r="JLI113" s="275"/>
      <c r="JLJ113" s="275"/>
      <c r="JLK113" s="275"/>
      <c r="JLL113" s="275"/>
      <c r="JLM113" s="48"/>
      <c r="JLN113" s="48"/>
      <c r="JLO113" s="48"/>
      <c r="JLP113" s="48"/>
      <c r="JLQ113" s="274"/>
      <c r="JLR113" s="274"/>
      <c r="JLS113" s="275"/>
      <c r="JLT113" s="275"/>
      <c r="JLU113" s="275"/>
      <c r="JLV113" s="275"/>
      <c r="JLW113" s="275"/>
      <c r="JLX113" s="275"/>
      <c r="JLY113" s="275"/>
      <c r="JLZ113" s="48"/>
      <c r="JMA113" s="48"/>
      <c r="JMB113" s="48"/>
      <c r="JMC113" s="48"/>
      <c r="JMD113" s="274"/>
      <c r="JME113" s="274"/>
      <c r="JMF113" s="275"/>
      <c r="JMG113" s="275"/>
      <c r="JMH113" s="275"/>
      <c r="JMI113" s="275"/>
      <c r="JMJ113" s="275"/>
      <c r="JMK113" s="275"/>
      <c r="JML113" s="275"/>
      <c r="JMM113" s="48"/>
      <c r="JMN113" s="48"/>
      <c r="JMO113" s="48"/>
      <c r="JMP113" s="48"/>
      <c r="JMQ113" s="274"/>
      <c r="JMR113" s="274"/>
      <c r="JMS113" s="275"/>
      <c r="JMT113" s="275"/>
      <c r="JMU113" s="275"/>
      <c r="JMV113" s="275"/>
      <c r="JMW113" s="275"/>
      <c r="JMX113" s="275"/>
      <c r="JMY113" s="275"/>
      <c r="JMZ113" s="48"/>
      <c r="JNA113" s="48"/>
      <c r="JNB113" s="48"/>
      <c r="JNC113" s="48"/>
      <c r="JND113" s="274"/>
      <c r="JNE113" s="274"/>
      <c r="JNF113" s="275"/>
      <c r="JNG113" s="275"/>
      <c r="JNH113" s="275"/>
      <c r="JNI113" s="275"/>
      <c r="JNJ113" s="275"/>
      <c r="JNK113" s="275"/>
      <c r="JNL113" s="275"/>
      <c r="JNM113" s="48"/>
      <c r="JNN113" s="48"/>
      <c r="JNO113" s="48"/>
      <c r="JNP113" s="48"/>
      <c r="JNQ113" s="274"/>
      <c r="JNR113" s="274"/>
      <c r="JNS113" s="275"/>
      <c r="JNT113" s="275"/>
      <c r="JNU113" s="275"/>
      <c r="JNV113" s="275"/>
      <c r="JNW113" s="275"/>
      <c r="JNX113" s="275"/>
      <c r="JNY113" s="275"/>
      <c r="JNZ113" s="48"/>
      <c r="JOA113" s="48"/>
      <c r="JOB113" s="48"/>
      <c r="JOC113" s="48"/>
      <c r="JOD113" s="274"/>
      <c r="JOE113" s="274"/>
      <c r="JOF113" s="275"/>
      <c r="JOG113" s="275"/>
      <c r="JOH113" s="275"/>
      <c r="JOI113" s="275"/>
      <c r="JOJ113" s="275"/>
      <c r="JOK113" s="275"/>
      <c r="JOL113" s="275"/>
      <c r="JOM113" s="48"/>
      <c r="JON113" s="48"/>
      <c r="JOO113" s="48"/>
      <c r="JOP113" s="48"/>
      <c r="JOQ113" s="274"/>
      <c r="JOR113" s="274"/>
      <c r="JOS113" s="275"/>
      <c r="JOT113" s="275"/>
      <c r="JOU113" s="275"/>
      <c r="JOV113" s="275"/>
      <c r="JOW113" s="275"/>
      <c r="JOX113" s="275"/>
      <c r="JOY113" s="275"/>
      <c r="JOZ113" s="48"/>
      <c r="JPA113" s="48"/>
      <c r="JPB113" s="48"/>
      <c r="JPC113" s="48"/>
      <c r="JPD113" s="274"/>
      <c r="JPE113" s="274"/>
      <c r="JPF113" s="275"/>
      <c r="JPG113" s="275"/>
      <c r="JPH113" s="275"/>
      <c r="JPI113" s="275"/>
      <c r="JPJ113" s="275"/>
      <c r="JPK113" s="275"/>
      <c r="JPL113" s="275"/>
      <c r="JPM113" s="48"/>
      <c r="JPN113" s="48"/>
      <c r="JPO113" s="48"/>
      <c r="JPP113" s="48"/>
      <c r="JPQ113" s="274"/>
      <c r="JPR113" s="274"/>
      <c r="JPS113" s="275"/>
      <c r="JPT113" s="275"/>
      <c r="JPU113" s="275"/>
      <c r="JPV113" s="275"/>
      <c r="JPW113" s="275"/>
      <c r="JPX113" s="275"/>
      <c r="JPY113" s="275"/>
      <c r="JPZ113" s="48"/>
      <c r="JQA113" s="48"/>
      <c r="JQB113" s="48"/>
      <c r="JQC113" s="48"/>
      <c r="JQD113" s="274"/>
      <c r="JQE113" s="274"/>
      <c r="JQF113" s="275"/>
      <c r="JQG113" s="275"/>
      <c r="JQH113" s="275"/>
      <c r="JQI113" s="275"/>
      <c r="JQJ113" s="275"/>
      <c r="JQK113" s="275"/>
      <c r="JQL113" s="275"/>
      <c r="JQM113" s="48"/>
      <c r="JQN113" s="48"/>
      <c r="JQO113" s="48"/>
      <c r="JQP113" s="48"/>
      <c r="JQQ113" s="274"/>
      <c r="JQR113" s="274"/>
      <c r="JQS113" s="275"/>
      <c r="JQT113" s="275"/>
      <c r="JQU113" s="275"/>
      <c r="JQV113" s="275"/>
      <c r="JQW113" s="275"/>
      <c r="JQX113" s="275"/>
      <c r="JQY113" s="275"/>
      <c r="JQZ113" s="48"/>
      <c r="JRA113" s="48"/>
      <c r="JRB113" s="48"/>
      <c r="JRC113" s="48"/>
      <c r="JRD113" s="274"/>
      <c r="JRE113" s="274"/>
      <c r="JRF113" s="275"/>
      <c r="JRG113" s="275"/>
      <c r="JRH113" s="275"/>
      <c r="JRI113" s="275"/>
      <c r="JRJ113" s="275"/>
      <c r="JRK113" s="275"/>
      <c r="JRL113" s="275"/>
      <c r="JRM113" s="48"/>
      <c r="JRN113" s="48"/>
      <c r="JRO113" s="48"/>
      <c r="JRP113" s="48"/>
      <c r="JRQ113" s="274"/>
      <c r="JRR113" s="274"/>
      <c r="JRS113" s="275"/>
      <c r="JRT113" s="275"/>
      <c r="JRU113" s="275"/>
      <c r="JRV113" s="275"/>
      <c r="JRW113" s="275"/>
      <c r="JRX113" s="275"/>
      <c r="JRY113" s="275"/>
      <c r="JRZ113" s="48"/>
      <c r="JSA113" s="48"/>
      <c r="JSB113" s="48"/>
      <c r="JSC113" s="48"/>
      <c r="JSD113" s="274"/>
      <c r="JSE113" s="274"/>
      <c r="JSF113" s="275"/>
      <c r="JSG113" s="275"/>
      <c r="JSH113" s="275"/>
      <c r="JSI113" s="275"/>
      <c r="JSJ113" s="275"/>
      <c r="JSK113" s="275"/>
      <c r="JSL113" s="275"/>
      <c r="JSM113" s="48"/>
      <c r="JSN113" s="48"/>
      <c r="JSO113" s="48"/>
      <c r="JSP113" s="48"/>
      <c r="JSQ113" s="274"/>
      <c r="JSR113" s="274"/>
      <c r="JSS113" s="275"/>
      <c r="JST113" s="275"/>
      <c r="JSU113" s="275"/>
      <c r="JSV113" s="275"/>
      <c r="JSW113" s="275"/>
      <c r="JSX113" s="275"/>
      <c r="JSY113" s="275"/>
      <c r="JSZ113" s="48"/>
      <c r="JTA113" s="48"/>
      <c r="JTB113" s="48"/>
      <c r="JTC113" s="48"/>
      <c r="JTD113" s="274"/>
      <c r="JTE113" s="274"/>
      <c r="JTF113" s="275"/>
      <c r="JTG113" s="275"/>
      <c r="JTH113" s="275"/>
      <c r="JTI113" s="275"/>
      <c r="JTJ113" s="275"/>
      <c r="JTK113" s="275"/>
      <c r="JTL113" s="275"/>
      <c r="JTM113" s="48"/>
      <c r="JTN113" s="48"/>
      <c r="JTO113" s="48"/>
      <c r="JTP113" s="48"/>
      <c r="JTQ113" s="274"/>
      <c r="JTR113" s="274"/>
      <c r="JTS113" s="275"/>
      <c r="JTT113" s="275"/>
      <c r="JTU113" s="275"/>
      <c r="JTV113" s="275"/>
      <c r="JTW113" s="275"/>
      <c r="JTX113" s="275"/>
      <c r="JTY113" s="275"/>
      <c r="JTZ113" s="48"/>
      <c r="JUA113" s="48"/>
      <c r="JUB113" s="48"/>
      <c r="JUC113" s="48"/>
      <c r="JUD113" s="274"/>
      <c r="JUE113" s="274"/>
      <c r="JUF113" s="275"/>
      <c r="JUG113" s="275"/>
      <c r="JUH113" s="275"/>
      <c r="JUI113" s="275"/>
      <c r="JUJ113" s="275"/>
      <c r="JUK113" s="275"/>
      <c r="JUL113" s="275"/>
      <c r="JUM113" s="48"/>
      <c r="JUN113" s="48"/>
      <c r="JUO113" s="48"/>
      <c r="JUP113" s="48"/>
      <c r="JUQ113" s="274"/>
      <c r="JUR113" s="274"/>
      <c r="JUS113" s="275"/>
      <c r="JUT113" s="275"/>
      <c r="JUU113" s="275"/>
      <c r="JUV113" s="275"/>
      <c r="JUW113" s="275"/>
      <c r="JUX113" s="275"/>
      <c r="JUY113" s="275"/>
      <c r="JUZ113" s="48"/>
      <c r="JVA113" s="48"/>
      <c r="JVB113" s="48"/>
      <c r="JVC113" s="48"/>
      <c r="JVD113" s="274"/>
      <c r="JVE113" s="274"/>
      <c r="JVF113" s="275"/>
      <c r="JVG113" s="275"/>
      <c r="JVH113" s="275"/>
      <c r="JVI113" s="275"/>
      <c r="JVJ113" s="275"/>
      <c r="JVK113" s="275"/>
      <c r="JVL113" s="275"/>
      <c r="JVM113" s="48"/>
      <c r="JVN113" s="48"/>
      <c r="JVO113" s="48"/>
      <c r="JVP113" s="48"/>
      <c r="JVQ113" s="274"/>
      <c r="JVR113" s="274"/>
      <c r="JVS113" s="275"/>
      <c r="JVT113" s="275"/>
      <c r="JVU113" s="275"/>
      <c r="JVV113" s="275"/>
      <c r="JVW113" s="275"/>
      <c r="JVX113" s="275"/>
      <c r="JVY113" s="275"/>
      <c r="JVZ113" s="48"/>
      <c r="JWA113" s="48"/>
      <c r="JWB113" s="48"/>
      <c r="JWC113" s="48"/>
      <c r="JWD113" s="274"/>
      <c r="JWE113" s="274"/>
      <c r="JWF113" s="275"/>
      <c r="JWG113" s="275"/>
      <c r="JWH113" s="275"/>
      <c r="JWI113" s="275"/>
      <c r="JWJ113" s="275"/>
      <c r="JWK113" s="275"/>
      <c r="JWL113" s="275"/>
      <c r="JWM113" s="48"/>
      <c r="JWN113" s="48"/>
      <c r="JWO113" s="48"/>
      <c r="JWP113" s="48"/>
      <c r="JWQ113" s="274"/>
      <c r="JWR113" s="274"/>
      <c r="JWS113" s="275"/>
      <c r="JWT113" s="275"/>
      <c r="JWU113" s="275"/>
      <c r="JWV113" s="275"/>
      <c r="JWW113" s="275"/>
      <c r="JWX113" s="275"/>
      <c r="JWY113" s="275"/>
      <c r="JWZ113" s="48"/>
      <c r="JXA113" s="48"/>
      <c r="JXB113" s="48"/>
      <c r="JXC113" s="48"/>
      <c r="JXD113" s="274"/>
      <c r="JXE113" s="274"/>
      <c r="JXF113" s="275"/>
      <c r="JXG113" s="275"/>
      <c r="JXH113" s="275"/>
      <c r="JXI113" s="275"/>
      <c r="JXJ113" s="275"/>
      <c r="JXK113" s="275"/>
      <c r="JXL113" s="275"/>
      <c r="JXM113" s="48"/>
      <c r="JXN113" s="48"/>
      <c r="JXO113" s="48"/>
      <c r="JXP113" s="48"/>
      <c r="JXQ113" s="274"/>
      <c r="JXR113" s="274"/>
      <c r="JXS113" s="275"/>
      <c r="JXT113" s="275"/>
      <c r="JXU113" s="275"/>
      <c r="JXV113" s="275"/>
      <c r="JXW113" s="275"/>
      <c r="JXX113" s="275"/>
      <c r="JXY113" s="275"/>
      <c r="JXZ113" s="48"/>
      <c r="JYA113" s="48"/>
      <c r="JYB113" s="48"/>
      <c r="JYC113" s="48"/>
      <c r="JYD113" s="274"/>
      <c r="JYE113" s="274"/>
      <c r="JYF113" s="275"/>
      <c r="JYG113" s="275"/>
      <c r="JYH113" s="275"/>
      <c r="JYI113" s="275"/>
      <c r="JYJ113" s="275"/>
      <c r="JYK113" s="275"/>
      <c r="JYL113" s="275"/>
      <c r="JYM113" s="48"/>
      <c r="JYN113" s="48"/>
      <c r="JYO113" s="48"/>
      <c r="JYP113" s="48"/>
      <c r="JYQ113" s="274"/>
      <c r="JYR113" s="274"/>
      <c r="JYS113" s="275"/>
      <c r="JYT113" s="275"/>
      <c r="JYU113" s="275"/>
      <c r="JYV113" s="275"/>
      <c r="JYW113" s="275"/>
      <c r="JYX113" s="275"/>
      <c r="JYY113" s="275"/>
      <c r="JYZ113" s="48"/>
      <c r="JZA113" s="48"/>
      <c r="JZB113" s="48"/>
      <c r="JZC113" s="48"/>
      <c r="JZD113" s="274"/>
      <c r="JZE113" s="274"/>
      <c r="JZF113" s="275"/>
      <c r="JZG113" s="275"/>
      <c r="JZH113" s="275"/>
      <c r="JZI113" s="275"/>
      <c r="JZJ113" s="275"/>
      <c r="JZK113" s="275"/>
      <c r="JZL113" s="275"/>
      <c r="JZM113" s="48"/>
      <c r="JZN113" s="48"/>
      <c r="JZO113" s="48"/>
      <c r="JZP113" s="48"/>
      <c r="JZQ113" s="274"/>
      <c r="JZR113" s="274"/>
      <c r="JZS113" s="275"/>
      <c r="JZT113" s="275"/>
      <c r="JZU113" s="275"/>
      <c r="JZV113" s="275"/>
      <c r="JZW113" s="275"/>
      <c r="JZX113" s="275"/>
      <c r="JZY113" s="275"/>
      <c r="JZZ113" s="48"/>
      <c r="KAA113" s="48"/>
      <c r="KAB113" s="48"/>
      <c r="KAC113" s="48"/>
      <c r="KAD113" s="274"/>
      <c r="KAE113" s="274"/>
      <c r="KAF113" s="275"/>
      <c r="KAG113" s="275"/>
      <c r="KAH113" s="275"/>
      <c r="KAI113" s="275"/>
      <c r="KAJ113" s="275"/>
      <c r="KAK113" s="275"/>
      <c r="KAL113" s="275"/>
      <c r="KAM113" s="48"/>
      <c r="KAN113" s="48"/>
      <c r="KAO113" s="48"/>
      <c r="KAP113" s="48"/>
      <c r="KAQ113" s="274"/>
      <c r="KAR113" s="274"/>
      <c r="KAS113" s="275"/>
      <c r="KAT113" s="275"/>
      <c r="KAU113" s="275"/>
      <c r="KAV113" s="275"/>
      <c r="KAW113" s="275"/>
      <c r="KAX113" s="275"/>
      <c r="KAY113" s="275"/>
      <c r="KAZ113" s="48"/>
      <c r="KBA113" s="48"/>
      <c r="KBB113" s="48"/>
      <c r="KBC113" s="48"/>
      <c r="KBD113" s="274"/>
      <c r="KBE113" s="274"/>
      <c r="KBF113" s="275"/>
      <c r="KBG113" s="275"/>
      <c r="KBH113" s="275"/>
      <c r="KBI113" s="275"/>
      <c r="KBJ113" s="275"/>
      <c r="KBK113" s="275"/>
      <c r="KBL113" s="275"/>
      <c r="KBM113" s="48"/>
      <c r="KBN113" s="48"/>
      <c r="KBO113" s="48"/>
      <c r="KBP113" s="48"/>
      <c r="KBQ113" s="274"/>
      <c r="KBR113" s="274"/>
      <c r="KBS113" s="275"/>
      <c r="KBT113" s="275"/>
      <c r="KBU113" s="275"/>
      <c r="KBV113" s="275"/>
      <c r="KBW113" s="275"/>
      <c r="KBX113" s="275"/>
      <c r="KBY113" s="275"/>
      <c r="KBZ113" s="48"/>
      <c r="KCA113" s="48"/>
      <c r="KCB113" s="48"/>
      <c r="KCC113" s="48"/>
      <c r="KCD113" s="274"/>
      <c r="KCE113" s="274"/>
      <c r="KCF113" s="275"/>
      <c r="KCG113" s="275"/>
      <c r="KCH113" s="275"/>
      <c r="KCI113" s="275"/>
      <c r="KCJ113" s="275"/>
      <c r="KCK113" s="275"/>
      <c r="KCL113" s="275"/>
      <c r="KCM113" s="48"/>
      <c r="KCN113" s="48"/>
      <c r="KCO113" s="48"/>
      <c r="KCP113" s="48"/>
      <c r="KCQ113" s="274"/>
      <c r="KCR113" s="274"/>
      <c r="KCS113" s="275"/>
      <c r="KCT113" s="275"/>
      <c r="KCU113" s="275"/>
      <c r="KCV113" s="275"/>
      <c r="KCW113" s="275"/>
      <c r="KCX113" s="275"/>
      <c r="KCY113" s="275"/>
      <c r="KCZ113" s="48"/>
      <c r="KDA113" s="48"/>
      <c r="KDB113" s="48"/>
      <c r="KDC113" s="48"/>
      <c r="KDD113" s="274"/>
      <c r="KDE113" s="274"/>
      <c r="KDF113" s="275"/>
      <c r="KDG113" s="275"/>
      <c r="KDH113" s="275"/>
      <c r="KDI113" s="275"/>
      <c r="KDJ113" s="275"/>
      <c r="KDK113" s="275"/>
      <c r="KDL113" s="275"/>
      <c r="KDM113" s="48"/>
      <c r="KDN113" s="48"/>
      <c r="KDO113" s="48"/>
      <c r="KDP113" s="48"/>
      <c r="KDQ113" s="274"/>
      <c r="KDR113" s="274"/>
      <c r="KDS113" s="275"/>
      <c r="KDT113" s="275"/>
      <c r="KDU113" s="275"/>
      <c r="KDV113" s="275"/>
      <c r="KDW113" s="275"/>
      <c r="KDX113" s="275"/>
      <c r="KDY113" s="275"/>
      <c r="KDZ113" s="48"/>
      <c r="KEA113" s="48"/>
      <c r="KEB113" s="48"/>
      <c r="KEC113" s="48"/>
      <c r="KED113" s="274"/>
      <c r="KEE113" s="274"/>
      <c r="KEF113" s="275"/>
      <c r="KEG113" s="275"/>
      <c r="KEH113" s="275"/>
      <c r="KEI113" s="275"/>
      <c r="KEJ113" s="275"/>
      <c r="KEK113" s="275"/>
      <c r="KEL113" s="275"/>
      <c r="KEM113" s="48"/>
      <c r="KEN113" s="48"/>
      <c r="KEO113" s="48"/>
      <c r="KEP113" s="48"/>
      <c r="KEQ113" s="274"/>
      <c r="KER113" s="274"/>
      <c r="KES113" s="275"/>
      <c r="KET113" s="275"/>
      <c r="KEU113" s="275"/>
      <c r="KEV113" s="275"/>
      <c r="KEW113" s="275"/>
      <c r="KEX113" s="275"/>
      <c r="KEY113" s="275"/>
      <c r="KEZ113" s="48"/>
      <c r="KFA113" s="48"/>
      <c r="KFB113" s="48"/>
      <c r="KFC113" s="48"/>
      <c r="KFD113" s="274"/>
      <c r="KFE113" s="274"/>
      <c r="KFF113" s="275"/>
      <c r="KFG113" s="275"/>
      <c r="KFH113" s="275"/>
      <c r="KFI113" s="275"/>
      <c r="KFJ113" s="275"/>
      <c r="KFK113" s="275"/>
      <c r="KFL113" s="275"/>
      <c r="KFM113" s="48"/>
      <c r="KFN113" s="48"/>
      <c r="KFO113" s="48"/>
      <c r="KFP113" s="48"/>
      <c r="KFQ113" s="274"/>
      <c r="KFR113" s="274"/>
      <c r="KFS113" s="275"/>
      <c r="KFT113" s="275"/>
      <c r="KFU113" s="275"/>
      <c r="KFV113" s="275"/>
      <c r="KFW113" s="275"/>
      <c r="KFX113" s="275"/>
      <c r="KFY113" s="275"/>
      <c r="KFZ113" s="48"/>
      <c r="KGA113" s="48"/>
      <c r="KGB113" s="48"/>
      <c r="KGC113" s="48"/>
      <c r="KGD113" s="274"/>
      <c r="KGE113" s="274"/>
      <c r="KGF113" s="275"/>
      <c r="KGG113" s="275"/>
      <c r="KGH113" s="275"/>
      <c r="KGI113" s="275"/>
      <c r="KGJ113" s="275"/>
      <c r="KGK113" s="275"/>
      <c r="KGL113" s="275"/>
      <c r="KGM113" s="48"/>
      <c r="KGN113" s="48"/>
      <c r="KGO113" s="48"/>
      <c r="KGP113" s="48"/>
      <c r="KGQ113" s="274"/>
      <c r="KGR113" s="274"/>
      <c r="KGS113" s="275"/>
      <c r="KGT113" s="275"/>
      <c r="KGU113" s="275"/>
      <c r="KGV113" s="275"/>
      <c r="KGW113" s="275"/>
      <c r="KGX113" s="275"/>
      <c r="KGY113" s="275"/>
      <c r="KGZ113" s="48"/>
      <c r="KHA113" s="48"/>
      <c r="KHB113" s="48"/>
      <c r="KHC113" s="48"/>
      <c r="KHD113" s="274"/>
      <c r="KHE113" s="274"/>
      <c r="KHF113" s="275"/>
      <c r="KHG113" s="275"/>
      <c r="KHH113" s="275"/>
      <c r="KHI113" s="275"/>
      <c r="KHJ113" s="275"/>
      <c r="KHK113" s="275"/>
      <c r="KHL113" s="275"/>
      <c r="KHM113" s="48"/>
      <c r="KHN113" s="48"/>
      <c r="KHO113" s="48"/>
      <c r="KHP113" s="48"/>
      <c r="KHQ113" s="274"/>
      <c r="KHR113" s="274"/>
      <c r="KHS113" s="275"/>
      <c r="KHT113" s="275"/>
      <c r="KHU113" s="275"/>
      <c r="KHV113" s="275"/>
      <c r="KHW113" s="275"/>
      <c r="KHX113" s="275"/>
      <c r="KHY113" s="275"/>
      <c r="KHZ113" s="48"/>
      <c r="KIA113" s="48"/>
      <c r="KIB113" s="48"/>
      <c r="KIC113" s="48"/>
      <c r="KID113" s="274"/>
      <c r="KIE113" s="274"/>
      <c r="KIF113" s="275"/>
      <c r="KIG113" s="275"/>
      <c r="KIH113" s="275"/>
      <c r="KII113" s="275"/>
      <c r="KIJ113" s="275"/>
      <c r="KIK113" s="275"/>
      <c r="KIL113" s="275"/>
      <c r="KIM113" s="48"/>
      <c r="KIN113" s="48"/>
      <c r="KIO113" s="48"/>
      <c r="KIP113" s="48"/>
      <c r="KIQ113" s="274"/>
      <c r="KIR113" s="274"/>
      <c r="KIS113" s="275"/>
      <c r="KIT113" s="275"/>
      <c r="KIU113" s="275"/>
      <c r="KIV113" s="275"/>
      <c r="KIW113" s="275"/>
      <c r="KIX113" s="275"/>
      <c r="KIY113" s="275"/>
      <c r="KIZ113" s="48"/>
      <c r="KJA113" s="48"/>
      <c r="KJB113" s="48"/>
      <c r="KJC113" s="48"/>
      <c r="KJD113" s="274"/>
      <c r="KJE113" s="274"/>
      <c r="KJF113" s="275"/>
      <c r="KJG113" s="275"/>
      <c r="KJH113" s="275"/>
      <c r="KJI113" s="275"/>
      <c r="KJJ113" s="275"/>
      <c r="KJK113" s="275"/>
      <c r="KJL113" s="275"/>
      <c r="KJM113" s="48"/>
      <c r="KJN113" s="48"/>
      <c r="KJO113" s="48"/>
      <c r="KJP113" s="48"/>
      <c r="KJQ113" s="274"/>
      <c r="KJR113" s="274"/>
      <c r="KJS113" s="275"/>
      <c r="KJT113" s="275"/>
      <c r="KJU113" s="275"/>
      <c r="KJV113" s="275"/>
      <c r="KJW113" s="275"/>
      <c r="KJX113" s="275"/>
      <c r="KJY113" s="275"/>
      <c r="KJZ113" s="48"/>
      <c r="KKA113" s="48"/>
      <c r="KKB113" s="48"/>
      <c r="KKC113" s="48"/>
      <c r="KKD113" s="274"/>
      <c r="KKE113" s="274"/>
      <c r="KKF113" s="275"/>
      <c r="KKG113" s="275"/>
      <c r="KKH113" s="275"/>
      <c r="KKI113" s="275"/>
      <c r="KKJ113" s="275"/>
      <c r="KKK113" s="275"/>
      <c r="KKL113" s="275"/>
      <c r="KKM113" s="48"/>
      <c r="KKN113" s="48"/>
      <c r="KKO113" s="48"/>
      <c r="KKP113" s="48"/>
      <c r="KKQ113" s="274"/>
      <c r="KKR113" s="274"/>
      <c r="KKS113" s="275"/>
      <c r="KKT113" s="275"/>
      <c r="KKU113" s="275"/>
      <c r="KKV113" s="275"/>
      <c r="KKW113" s="275"/>
      <c r="KKX113" s="275"/>
      <c r="KKY113" s="275"/>
      <c r="KKZ113" s="48"/>
      <c r="KLA113" s="48"/>
      <c r="KLB113" s="48"/>
      <c r="KLC113" s="48"/>
      <c r="KLD113" s="274"/>
      <c r="KLE113" s="274"/>
      <c r="KLF113" s="275"/>
      <c r="KLG113" s="275"/>
      <c r="KLH113" s="275"/>
      <c r="KLI113" s="275"/>
      <c r="KLJ113" s="275"/>
      <c r="KLK113" s="275"/>
      <c r="KLL113" s="275"/>
      <c r="KLM113" s="48"/>
      <c r="KLN113" s="48"/>
      <c r="KLO113" s="48"/>
      <c r="KLP113" s="48"/>
      <c r="KLQ113" s="274"/>
      <c r="KLR113" s="274"/>
      <c r="KLS113" s="275"/>
      <c r="KLT113" s="275"/>
      <c r="KLU113" s="275"/>
      <c r="KLV113" s="275"/>
      <c r="KLW113" s="275"/>
      <c r="KLX113" s="275"/>
      <c r="KLY113" s="275"/>
      <c r="KLZ113" s="48"/>
      <c r="KMA113" s="48"/>
      <c r="KMB113" s="48"/>
      <c r="KMC113" s="48"/>
      <c r="KMD113" s="274"/>
      <c r="KME113" s="274"/>
      <c r="KMF113" s="275"/>
      <c r="KMG113" s="275"/>
      <c r="KMH113" s="275"/>
      <c r="KMI113" s="275"/>
      <c r="KMJ113" s="275"/>
      <c r="KMK113" s="275"/>
      <c r="KML113" s="275"/>
      <c r="KMM113" s="48"/>
      <c r="KMN113" s="48"/>
      <c r="KMO113" s="48"/>
      <c r="KMP113" s="48"/>
      <c r="KMQ113" s="274"/>
      <c r="KMR113" s="274"/>
      <c r="KMS113" s="275"/>
      <c r="KMT113" s="275"/>
      <c r="KMU113" s="275"/>
      <c r="KMV113" s="275"/>
      <c r="KMW113" s="275"/>
      <c r="KMX113" s="275"/>
      <c r="KMY113" s="275"/>
      <c r="KMZ113" s="48"/>
      <c r="KNA113" s="48"/>
      <c r="KNB113" s="48"/>
      <c r="KNC113" s="48"/>
      <c r="KND113" s="274"/>
      <c r="KNE113" s="274"/>
      <c r="KNF113" s="275"/>
      <c r="KNG113" s="275"/>
      <c r="KNH113" s="275"/>
      <c r="KNI113" s="275"/>
      <c r="KNJ113" s="275"/>
      <c r="KNK113" s="275"/>
      <c r="KNL113" s="275"/>
      <c r="KNM113" s="48"/>
      <c r="KNN113" s="48"/>
      <c r="KNO113" s="48"/>
      <c r="KNP113" s="48"/>
      <c r="KNQ113" s="274"/>
      <c r="KNR113" s="274"/>
      <c r="KNS113" s="275"/>
      <c r="KNT113" s="275"/>
      <c r="KNU113" s="275"/>
      <c r="KNV113" s="275"/>
      <c r="KNW113" s="275"/>
      <c r="KNX113" s="275"/>
      <c r="KNY113" s="275"/>
      <c r="KNZ113" s="48"/>
      <c r="KOA113" s="48"/>
      <c r="KOB113" s="48"/>
      <c r="KOC113" s="48"/>
      <c r="KOD113" s="274"/>
      <c r="KOE113" s="274"/>
      <c r="KOF113" s="275"/>
      <c r="KOG113" s="275"/>
      <c r="KOH113" s="275"/>
      <c r="KOI113" s="275"/>
      <c r="KOJ113" s="275"/>
      <c r="KOK113" s="275"/>
      <c r="KOL113" s="275"/>
      <c r="KOM113" s="48"/>
      <c r="KON113" s="48"/>
      <c r="KOO113" s="48"/>
      <c r="KOP113" s="48"/>
      <c r="KOQ113" s="274"/>
      <c r="KOR113" s="274"/>
      <c r="KOS113" s="275"/>
      <c r="KOT113" s="275"/>
      <c r="KOU113" s="275"/>
      <c r="KOV113" s="275"/>
      <c r="KOW113" s="275"/>
      <c r="KOX113" s="275"/>
      <c r="KOY113" s="275"/>
      <c r="KOZ113" s="48"/>
      <c r="KPA113" s="48"/>
      <c r="KPB113" s="48"/>
      <c r="KPC113" s="48"/>
      <c r="KPD113" s="274"/>
      <c r="KPE113" s="274"/>
      <c r="KPF113" s="275"/>
      <c r="KPG113" s="275"/>
      <c r="KPH113" s="275"/>
      <c r="KPI113" s="275"/>
      <c r="KPJ113" s="275"/>
      <c r="KPK113" s="275"/>
      <c r="KPL113" s="275"/>
      <c r="KPM113" s="48"/>
      <c r="KPN113" s="48"/>
      <c r="KPO113" s="48"/>
      <c r="KPP113" s="48"/>
      <c r="KPQ113" s="274"/>
      <c r="KPR113" s="274"/>
      <c r="KPS113" s="275"/>
      <c r="KPT113" s="275"/>
      <c r="KPU113" s="275"/>
      <c r="KPV113" s="275"/>
      <c r="KPW113" s="275"/>
      <c r="KPX113" s="275"/>
      <c r="KPY113" s="275"/>
      <c r="KPZ113" s="48"/>
      <c r="KQA113" s="48"/>
      <c r="KQB113" s="48"/>
      <c r="KQC113" s="48"/>
      <c r="KQD113" s="274"/>
      <c r="KQE113" s="274"/>
      <c r="KQF113" s="275"/>
      <c r="KQG113" s="275"/>
      <c r="KQH113" s="275"/>
      <c r="KQI113" s="275"/>
      <c r="KQJ113" s="275"/>
      <c r="KQK113" s="275"/>
      <c r="KQL113" s="275"/>
      <c r="KQM113" s="48"/>
      <c r="KQN113" s="48"/>
      <c r="KQO113" s="48"/>
      <c r="KQP113" s="48"/>
      <c r="KQQ113" s="274"/>
      <c r="KQR113" s="274"/>
      <c r="KQS113" s="275"/>
      <c r="KQT113" s="275"/>
      <c r="KQU113" s="275"/>
      <c r="KQV113" s="275"/>
      <c r="KQW113" s="275"/>
      <c r="KQX113" s="275"/>
      <c r="KQY113" s="275"/>
      <c r="KQZ113" s="48"/>
      <c r="KRA113" s="48"/>
      <c r="KRB113" s="48"/>
      <c r="KRC113" s="48"/>
      <c r="KRD113" s="274"/>
      <c r="KRE113" s="274"/>
      <c r="KRF113" s="275"/>
      <c r="KRG113" s="275"/>
      <c r="KRH113" s="275"/>
      <c r="KRI113" s="275"/>
      <c r="KRJ113" s="275"/>
      <c r="KRK113" s="275"/>
      <c r="KRL113" s="275"/>
      <c r="KRM113" s="48"/>
      <c r="KRN113" s="48"/>
      <c r="KRO113" s="48"/>
      <c r="KRP113" s="48"/>
      <c r="KRQ113" s="274"/>
      <c r="KRR113" s="274"/>
      <c r="KRS113" s="275"/>
      <c r="KRT113" s="275"/>
      <c r="KRU113" s="275"/>
      <c r="KRV113" s="275"/>
      <c r="KRW113" s="275"/>
      <c r="KRX113" s="275"/>
      <c r="KRY113" s="275"/>
      <c r="KRZ113" s="48"/>
      <c r="KSA113" s="48"/>
      <c r="KSB113" s="48"/>
      <c r="KSC113" s="48"/>
      <c r="KSD113" s="274"/>
      <c r="KSE113" s="274"/>
      <c r="KSF113" s="275"/>
      <c r="KSG113" s="275"/>
      <c r="KSH113" s="275"/>
      <c r="KSI113" s="275"/>
      <c r="KSJ113" s="275"/>
      <c r="KSK113" s="275"/>
      <c r="KSL113" s="275"/>
      <c r="KSM113" s="48"/>
      <c r="KSN113" s="48"/>
      <c r="KSO113" s="48"/>
      <c r="KSP113" s="48"/>
      <c r="KSQ113" s="274"/>
      <c r="KSR113" s="274"/>
      <c r="KSS113" s="275"/>
      <c r="KST113" s="275"/>
      <c r="KSU113" s="275"/>
      <c r="KSV113" s="275"/>
      <c r="KSW113" s="275"/>
      <c r="KSX113" s="275"/>
      <c r="KSY113" s="275"/>
      <c r="KSZ113" s="48"/>
      <c r="KTA113" s="48"/>
      <c r="KTB113" s="48"/>
      <c r="KTC113" s="48"/>
      <c r="KTD113" s="274"/>
      <c r="KTE113" s="274"/>
      <c r="KTF113" s="275"/>
      <c r="KTG113" s="275"/>
      <c r="KTH113" s="275"/>
      <c r="KTI113" s="275"/>
      <c r="KTJ113" s="275"/>
      <c r="KTK113" s="275"/>
      <c r="KTL113" s="275"/>
      <c r="KTM113" s="48"/>
      <c r="KTN113" s="48"/>
      <c r="KTO113" s="48"/>
      <c r="KTP113" s="48"/>
      <c r="KTQ113" s="274"/>
      <c r="KTR113" s="274"/>
      <c r="KTS113" s="275"/>
      <c r="KTT113" s="275"/>
      <c r="KTU113" s="275"/>
      <c r="KTV113" s="275"/>
      <c r="KTW113" s="275"/>
      <c r="KTX113" s="275"/>
      <c r="KTY113" s="275"/>
      <c r="KTZ113" s="48"/>
      <c r="KUA113" s="48"/>
      <c r="KUB113" s="48"/>
      <c r="KUC113" s="48"/>
      <c r="KUD113" s="274"/>
      <c r="KUE113" s="274"/>
      <c r="KUF113" s="275"/>
      <c r="KUG113" s="275"/>
      <c r="KUH113" s="275"/>
      <c r="KUI113" s="275"/>
      <c r="KUJ113" s="275"/>
      <c r="KUK113" s="275"/>
      <c r="KUL113" s="275"/>
      <c r="KUM113" s="48"/>
      <c r="KUN113" s="48"/>
      <c r="KUO113" s="48"/>
      <c r="KUP113" s="48"/>
      <c r="KUQ113" s="274"/>
      <c r="KUR113" s="274"/>
      <c r="KUS113" s="275"/>
      <c r="KUT113" s="275"/>
      <c r="KUU113" s="275"/>
      <c r="KUV113" s="275"/>
      <c r="KUW113" s="275"/>
      <c r="KUX113" s="275"/>
      <c r="KUY113" s="275"/>
      <c r="KUZ113" s="48"/>
      <c r="KVA113" s="48"/>
      <c r="KVB113" s="48"/>
      <c r="KVC113" s="48"/>
      <c r="KVD113" s="274"/>
      <c r="KVE113" s="274"/>
      <c r="KVF113" s="275"/>
      <c r="KVG113" s="275"/>
      <c r="KVH113" s="275"/>
      <c r="KVI113" s="275"/>
      <c r="KVJ113" s="275"/>
      <c r="KVK113" s="275"/>
      <c r="KVL113" s="275"/>
      <c r="KVM113" s="48"/>
      <c r="KVN113" s="48"/>
      <c r="KVO113" s="48"/>
      <c r="KVP113" s="48"/>
      <c r="KVQ113" s="274"/>
      <c r="KVR113" s="274"/>
      <c r="KVS113" s="275"/>
      <c r="KVT113" s="275"/>
      <c r="KVU113" s="275"/>
      <c r="KVV113" s="275"/>
      <c r="KVW113" s="275"/>
      <c r="KVX113" s="275"/>
      <c r="KVY113" s="275"/>
      <c r="KVZ113" s="48"/>
      <c r="KWA113" s="48"/>
      <c r="KWB113" s="48"/>
      <c r="KWC113" s="48"/>
      <c r="KWD113" s="274"/>
      <c r="KWE113" s="274"/>
      <c r="KWF113" s="275"/>
      <c r="KWG113" s="275"/>
      <c r="KWH113" s="275"/>
      <c r="KWI113" s="275"/>
      <c r="KWJ113" s="275"/>
      <c r="KWK113" s="275"/>
      <c r="KWL113" s="275"/>
      <c r="KWM113" s="48"/>
      <c r="KWN113" s="48"/>
      <c r="KWO113" s="48"/>
      <c r="KWP113" s="48"/>
      <c r="KWQ113" s="274"/>
      <c r="KWR113" s="274"/>
      <c r="KWS113" s="275"/>
      <c r="KWT113" s="275"/>
      <c r="KWU113" s="275"/>
      <c r="KWV113" s="275"/>
      <c r="KWW113" s="275"/>
      <c r="KWX113" s="275"/>
      <c r="KWY113" s="275"/>
      <c r="KWZ113" s="48"/>
      <c r="KXA113" s="48"/>
      <c r="KXB113" s="48"/>
      <c r="KXC113" s="48"/>
      <c r="KXD113" s="274"/>
      <c r="KXE113" s="274"/>
      <c r="KXF113" s="275"/>
      <c r="KXG113" s="275"/>
      <c r="KXH113" s="275"/>
      <c r="KXI113" s="275"/>
      <c r="KXJ113" s="275"/>
      <c r="KXK113" s="275"/>
      <c r="KXL113" s="275"/>
      <c r="KXM113" s="48"/>
      <c r="KXN113" s="48"/>
      <c r="KXO113" s="48"/>
      <c r="KXP113" s="48"/>
      <c r="KXQ113" s="274"/>
      <c r="KXR113" s="274"/>
      <c r="KXS113" s="275"/>
      <c r="KXT113" s="275"/>
      <c r="KXU113" s="275"/>
      <c r="KXV113" s="275"/>
      <c r="KXW113" s="275"/>
      <c r="KXX113" s="275"/>
      <c r="KXY113" s="275"/>
      <c r="KXZ113" s="48"/>
      <c r="KYA113" s="48"/>
      <c r="KYB113" s="48"/>
      <c r="KYC113" s="48"/>
      <c r="KYD113" s="274"/>
      <c r="KYE113" s="274"/>
      <c r="KYF113" s="275"/>
      <c r="KYG113" s="275"/>
      <c r="KYH113" s="275"/>
      <c r="KYI113" s="275"/>
      <c r="KYJ113" s="275"/>
      <c r="KYK113" s="275"/>
      <c r="KYL113" s="275"/>
      <c r="KYM113" s="48"/>
      <c r="KYN113" s="48"/>
      <c r="KYO113" s="48"/>
      <c r="KYP113" s="48"/>
      <c r="KYQ113" s="274"/>
      <c r="KYR113" s="274"/>
      <c r="KYS113" s="275"/>
      <c r="KYT113" s="275"/>
      <c r="KYU113" s="275"/>
      <c r="KYV113" s="275"/>
      <c r="KYW113" s="275"/>
      <c r="KYX113" s="275"/>
      <c r="KYY113" s="275"/>
      <c r="KYZ113" s="48"/>
      <c r="KZA113" s="48"/>
      <c r="KZB113" s="48"/>
      <c r="KZC113" s="48"/>
      <c r="KZD113" s="274"/>
      <c r="KZE113" s="274"/>
      <c r="KZF113" s="275"/>
      <c r="KZG113" s="275"/>
      <c r="KZH113" s="275"/>
      <c r="KZI113" s="275"/>
      <c r="KZJ113" s="275"/>
      <c r="KZK113" s="275"/>
      <c r="KZL113" s="275"/>
      <c r="KZM113" s="48"/>
      <c r="KZN113" s="48"/>
      <c r="KZO113" s="48"/>
      <c r="KZP113" s="48"/>
      <c r="KZQ113" s="274"/>
      <c r="KZR113" s="274"/>
      <c r="KZS113" s="275"/>
      <c r="KZT113" s="275"/>
      <c r="KZU113" s="275"/>
      <c r="KZV113" s="275"/>
      <c r="KZW113" s="275"/>
      <c r="KZX113" s="275"/>
      <c r="KZY113" s="275"/>
      <c r="KZZ113" s="48"/>
      <c r="LAA113" s="48"/>
      <c r="LAB113" s="48"/>
      <c r="LAC113" s="48"/>
      <c r="LAD113" s="274"/>
      <c r="LAE113" s="274"/>
      <c r="LAF113" s="275"/>
      <c r="LAG113" s="275"/>
      <c r="LAH113" s="275"/>
      <c r="LAI113" s="275"/>
      <c r="LAJ113" s="275"/>
      <c r="LAK113" s="275"/>
      <c r="LAL113" s="275"/>
      <c r="LAM113" s="48"/>
      <c r="LAN113" s="48"/>
      <c r="LAO113" s="48"/>
      <c r="LAP113" s="48"/>
      <c r="LAQ113" s="274"/>
      <c r="LAR113" s="274"/>
      <c r="LAS113" s="275"/>
      <c r="LAT113" s="275"/>
      <c r="LAU113" s="275"/>
      <c r="LAV113" s="275"/>
      <c r="LAW113" s="275"/>
      <c r="LAX113" s="275"/>
      <c r="LAY113" s="275"/>
      <c r="LAZ113" s="48"/>
      <c r="LBA113" s="48"/>
      <c r="LBB113" s="48"/>
      <c r="LBC113" s="48"/>
      <c r="LBD113" s="274"/>
      <c r="LBE113" s="274"/>
      <c r="LBF113" s="275"/>
      <c r="LBG113" s="275"/>
      <c r="LBH113" s="275"/>
      <c r="LBI113" s="275"/>
      <c r="LBJ113" s="275"/>
      <c r="LBK113" s="275"/>
      <c r="LBL113" s="275"/>
      <c r="LBM113" s="48"/>
      <c r="LBN113" s="48"/>
      <c r="LBO113" s="48"/>
      <c r="LBP113" s="48"/>
      <c r="LBQ113" s="274"/>
      <c r="LBR113" s="274"/>
      <c r="LBS113" s="275"/>
      <c r="LBT113" s="275"/>
      <c r="LBU113" s="275"/>
      <c r="LBV113" s="275"/>
      <c r="LBW113" s="275"/>
      <c r="LBX113" s="275"/>
      <c r="LBY113" s="275"/>
      <c r="LBZ113" s="48"/>
      <c r="LCA113" s="48"/>
      <c r="LCB113" s="48"/>
      <c r="LCC113" s="48"/>
      <c r="LCD113" s="274"/>
      <c r="LCE113" s="274"/>
      <c r="LCF113" s="275"/>
      <c r="LCG113" s="275"/>
      <c r="LCH113" s="275"/>
      <c r="LCI113" s="275"/>
      <c r="LCJ113" s="275"/>
      <c r="LCK113" s="275"/>
      <c r="LCL113" s="275"/>
      <c r="LCM113" s="48"/>
      <c r="LCN113" s="48"/>
      <c r="LCO113" s="48"/>
      <c r="LCP113" s="48"/>
      <c r="LCQ113" s="274"/>
      <c r="LCR113" s="274"/>
      <c r="LCS113" s="275"/>
      <c r="LCT113" s="275"/>
      <c r="LCU113" s="275"/>
      <c r="LCV113" s="275"/>
      <c r="LCW113" s="275"/>
      <c r="LCX113" s="275"/>
      <c r="LCY113" s="275"/>
      <c r="LCZ113" s="48"/>
      <c r="LDA113" s="48"/>
      <c r="LDB113" s="48"/>
      <c r="LDC113" s="48"/>
      <c r="LDD113" s="274"/>
      <c r="LDE113" s="274"/>
      <c r="LDF113" s="275"/>
      <c r="LDG113" s="275"/>
      <c r="LDH113" s="275"/>
      <c r="LDI113" s="275"/>
      <c r="LDJ113" s="275"/>
      <c r="LDK113" s="275"/>
      <c r="LDL113" s="275"/>
      <c r="LDM113" s="48"/>
      <c r="LDN113" s="48"/>
      <c r="LDO113" s="48"/>
      <c r="LDP113" s="48"/>
      <c r="LDQ113" s="274"/>
      <c r="LDR113" s="274"/>
      <c r="LDS113" s="275"/>
      <c r="LDT113" s="275"/>
      <c r="LDU113" s="275"/>
      <c r="LDV113" s="275"/>
      <c r="LDW113" s="275"/>
      <c r="LDX113" s="275"/>
      <c r="LDY113" s="275"/>
      <c r="LDZ113" s="48"/>
      <c r="LEA113" s="48"/>
      <c r="LEB113" s="48"/>
      <c r="LEC113" s="48"/>
      <c r="LED113" s="274"/>
      <c r="LEE113" s="274"/>
      <c r="LEF113" s="275"/>
      <c r="LEG113" s="275"/>
      <c r="LEH113" s="275"/>
      <c r="LEI113" s="275"/>
      <c r="LEJ113" s="275"/>
      <c r="LEK113" s="275"/>
      <c r="LEL113" s="275"/>
      <c r="LEM113" s="48"/>
      <c r="LEN113" s="48"/>
      <c r="LEO113" s="48"/>
      <c r="LEP113" s="48"/>
      <c r="LEQ113" s="274"/>
      <c r="LER113" s="274"/>
      <c r="LES113" s="275"/>
      <c r="LET113" s="275"/>
      <c r="LEU113" s="275"/>
      <c r="LEV113" s="275"/>
      <c r="LEW113" s="275"/>
      <c r="LEX113" s="275"/>
      <c r="LEY113" s="275"/>
      <c r="LEZ113" s="48"/>
      <c r="LFA113" s="48"/>
      <c r="LFB113" s="48"/>
      <c r="LFC113" s="48"/>
      <c r="LFD113" s="274"/>
      <c r="LFE113" s="274"/>
      <c r="LFF113" s="275"/>
      <c r="LFG113" s="275"/>
      <c r="LFH113" s="275"/>
      <c r="LFI113" s="275"/>
      <c r="LFJ113" s="275"/>
      <c r="LFK113" s="275"/>
      <c r="LFL113" s="275"/>
      <c r="LFM113" s="48"/>
      <c r="LFN113" s="48"/>
      <c r="LFO113" s="48"/>
      <c r="LFP113" s="48"/>
      <c r="LFQ113" s="274"/>
      <c r="LFR113" s="274"/>
      <c r="LFS113" s="275"/>
      <c r="LFT113" s="275"/>
      <c r="LFU113" s="275"/>
      <c r="LFV113" s="275"/>
      <c r="LFW113" s="275"/>
      <c r="LFX113" s="275"/>
      <c r="LFY113" s="275"/>
      <c r="LFZ113" s="48"/>
      <c r="LGA113" s="48"/>
      <c r="LGB113" s="48"/>
      <c r="LGC113" s="48"/>
      <c r="LGD113" s="274"/>
      <c r="LGE113" s="274"/>
      <c r="LGF113" s="275"/>
      <c r="LGG113" s="275"/>
      <c r="LGH113" s="275"/>
      <c r="LGI113" s="275"/>
      <c r="LGJ113" s="275"/>
      <c r="LGK113" s="275"/>
      <c r="LGL113" s="275"/>
      <c r="LGM113" s="48"/>
      <c r="LGN113" s="48"/>
      <c r="LGO113" s="48"/>
      <c r="LGP113" s="48"/>
      <c r="LGQ113" s="274"/>
      <c r="LGR113" s="274"/>
      <c r="LGS113" s="275"/>
      <c r="LGT113" s="275"/>
      <c r="LGU113" s="275"/>
      <c r="LGV113" s="275"/>
      <c r="LGW113" s="275"/>
      <c r="LGX113" s="275"/>
      <c r="LGY113" s="275"/>
      <c r="LGZ113" s="48"/>
      <c r="LHA113" s="48"/>
      <c r="LHB113" s="48"/>
      <c r="LHC113" s="48"/>
      <c r="LHD113" s="274"/>
      <c r="LHE113" s="274"/>
      <c r="LHF113" s="275"/>
      <c r="LHG113" s="275"/>
      <c r="LHH113" s="275"/>
      <c r="LHI113" s="275"/>
      <c r="LHJ113" s="275"/>
      <c r="LHK113" s="275"/>
      <c r="LHL113" s="275"/>
      <c r="LHM113" s="48"/>
      <c r="LHN113" s="48"/>
      <c r="LHO113" s="48"/>
      <c r="LHP113" s="48"/>
      <c r="LHQ113" s="274"/>
      <c r="LHR113" s="274"/>
      <c r="LHS113" s="275"/>
      <c r="LHT113" s="275"/>
      <c r="LHU113" s="275"/>
      <c r="LHV113" s="275"/>
      <c r="LHW113" s="275"/>
      <c r="LHX113" s="275"/>
      <c r="LHY113" s="275"/>
      <c r="LHZ113" s="48"/>
      <c r="LIA113" s="48"/>
      <c r="LIB113" s="48"/>
      <c r="LIC113" s="48"/>
      <c r="LID113" s="274"/>
      <c r="LIE113" s="274"/>
      <c r="LIF113" s="275"/>
      <c r="LIG113" s="275"/>
      <c r="LIH113" s="275"/>
      <c r="LII113" s="275"/>
      <c r="LIJ113" s="275"/>
      <c r="LIK113" s="275"/>
      <c r="LIL113" s="275"/>
      <c r="LIM113" s="48"/>
      <c r="LIN113" s="48"/>
      <c r="LIO113" s="48"/>
      <c r="LIP113" s="48"/>
      <c r="LIQ113" s="274"/>
      <c r="LIR113" s="274"/>
      <c r="LIS113" s="275"/>
      <c r="LIT113" s="275"/>
      <c r="LIU113" s="275"/>
      <c r="LIV113" s="275"/>
      <c r="LIW113" s="275"/>
      <c r="LIX113" s="275"/>
      <c r="LIY113" s="275"/>
      <c r="LIZ113" s="48"/>
      <c r="LJA113" s="48"/>
      <c r="LJB113" s="48"/>
      <c r="LJC113" s="48"/>
      <c r="LJD113" s="274"/>
      <c r="LJE113" s="274"/>
      <c r="LJF113" s="275"/>
      <c r="LJG113" s="275"/>
      <c r="LJH113" s="275"/>
      <c r="LJI113" s="275"/>
      <c r="LJJ113" s="275"/>
      <c r="LJK113" s="275"/>
      <c r="LJL113" s="275"/>
      <c r="LJM113" s="48"/>
      <c r="LJN113" s="48"/>
      <c r="LJO113" s="48"/>
      <c r="LJP113" s="48"/>
      <c r="LJQ113" s="274"/>
      <c r="LJR113" s="274"/>
      <c r="LJS113" s="275"/>
      <c r="LJT113" s="275"/>
      <c r="LJU113" s="275"/>
      <c r="LJV113" s="275"/>
      <c r="LJW113" s="275"/>
      <c r="LJX113" s="275"/>
      <c r="LJY113" s="275"/>
      <c r="LJZ113" s="48"/>
      <c r="LKA113" s="48"/>
      <c r="LKB113" s="48"/>
      <c r="LKC113" s="48"/>
      <c r="LKD113" s="274"/>
      <c r="LKE113" s="274"/>
      <c r="LKF113" s="275"/>
      <c r="LKG113" s="275"/>
      <c r="LKH113" s="275"/>
      <c r="LKI113" s="275"/>
      <c r="LKJ113" s="275"/>
      <c r="LKK113" s="275"/>
      <c r="LKL113" s="275"/>
      <c r="LKM113" s="48"/>
      <c r="LKN113" s="48"/>
      <c r="LKO113" s="48"/>
      <c r="LKP113" s="48"/>
      <c r="LKQ113" s="274"/>
      <c r="LKR113" s="274"/>
      <c r="LKS113" s="275"/>
      <c r="LKT113" s="275"/>
      <c r="LKU113" s="275"/>
      <c r="LKV113" s="275"/>
      <c r="LKW113" s="275"/>
      <c r="LKX113" s="275"/>
      <c r="LKY113" s="275"/>
      <c r="LKZ113" s="48"/>
      <c r="LLA113" s="48"/>
      <c r="LLB113" s="48"/>
      <c r="LLC113" s="48"/>
      <c r="LLD113" s="274"/>
      <c r="LLE113" s="274"/>
      <c r="LLF113" s="275"/>
      <c r="LLG113" s="275"/>
      <c r="LLH113" s="275"/>
      <c r="LLI113" s="275"/>
      <c r="LLJ113" s="275"/>
      <c r="LLK113" s="275"/>
      <c r="LLL113" s="275"/>
      <c r="LLM113" s="48"/>
      <c r="LLN113" s="48"/>
      <c r="LLO113" s="48"/>
      <c r="LLP113" s="48"/>
      <c r="LLQ113" s="274"/>
      <c r="LLR113" s="274"/>
      <c r="LLS113" s="275"/>
      <c r="LLT113" s="275"/>
      <c r="LLU113" s="275"/>
      <c r="LLV113" s="275"/>
      <c r="LLW113" s="275"/>
      <c r="LLX113" s="275"/>
      <c r="LLY113" s="275"/>
      <c r="LLZ113" s="48"/>
      <c r="LMA113" s="48"/>
      <c r="LMB113" s="48"/>
      <c r="LMC113" s="48"/>
      <c r="LMD113" s="274"/>
      <c r="LME113" s="274"/>
      <c r="LMF113" s="275"/>
      <c r="LMG113" s="275"/>
      <c r="LMH113" s="275"/>
      <c r="LMI113" s="275"/>
      <c r="LMJ113" s="275"/>
      <c r="LMK113" s="275"/>
      <c r="LML113" s="275"/>
      <c r="LMM113" s="48"/>
      <c r="LMN113" s="48"/>
      <c r="LMO113" s="48"/>
      <c r="LMP113" s="48"/>
      <c r="LMQ113" s="274"/>
      <c r="LMR113" s="274"/>
      <c r="LMS113" s="275"/>
      <c r="LMT113" s="275"/>
      <c r="LMU113" s="275"/>
      <c r="LMV113" s="275"/>
      <c r="LMW113" s="275"/>
      <c r="LMX113" s="275"/>
      <c r="LMY113" s="275"/>
      <c r="LMZ113" s="48"/>
      <c r="LNA113" s="48"/>
      <c r="LNB113" s="48"/>
      <c r="LNC113" s="48"/>
      <c r="LND113" s="274"/>
      <c r="LNE113" s="274"/>
      <c r="LNF113" s="275"/>
      <c r="LNG113" s="275"/>
      <c r="LNH113" s="275"/>
      <c r="LNI113" s="275"/>
      <c r="LNJ113" s="275"/>
      <c r="LNK113" s="275"/>
      <c r="LNL113" s="275"/>
      <c r="LNM113" s="48"/>
      <c r="LNN113" s="48"/>
      <c r="LNO113" s="48"/>
      <c r="LNP113" s="48"/>
      <c r="LNQ113" s="274"/>
      <c r="LNR113" s="274"/>
      <c r="LNS113" s="275"/>
      <c r="LNT113" s="275"/>
      <c r="LNU113" s="275"/>
      <c r="LNV113" s="275"/>
      <c r="LNW113" s="275"/>
      <c r="LNX113" s="275"/>
      <c r="LNY113" s="275"/>
      <c r="LNZ113" s="48"/>
      <c r="LOA113" s="48"/>
      <c r="LOB113" s="48"/>
      <c r="LOC113" s="48"/>
      <c r="LOD113" s="274"/>
      <c r="LOE113" s="274"/>
      <c r="LOF113" s="275"/>
      <c r="LOG113" s="275"/>
      <c r="LOH113" s="275"/>
      <c r="LOI113" s="275"/>
      <c r="LOJ113" s="275"/>
      <c r="LOK113" s="275"/>
      <c r="LOL113" s="275"/>
      <c r="LOM113" s="48"/>
      <c r="LON113" s="48"/>
      <c r="LOO113" s="48"/>
      <c r="LOP113" s="48"/>
      <c r="LOQ113" s="274"/>
      <c r="LOR113" s="274"/>
      <c r="LOS113" s="275"/>
      <c r="LOT113" s="275"/>
      <c r="LOU113" s="275"/>
      <c r="LOV113" s="275"/>
      <c r="LOW113" s="275"/>
      <c r="LOX113" s="275"/>
      <c r="LOY113" s="275"/>
      <c r="LOZ113" s="48"/>
      <c r="LPA113" s="48"/>
      <c r="LPB113" s="48"/>
      <c r="LPC113" s="48"/>
      <c r="LPD113" s="274"/>
      <c r="LPE113" s="274"/>
      <c r="LPF113" s="275"/>
      <c r="LPG113" s="275"/>
      <c r="LPH113" s="275"/>
      <c r="LPI113" s="275"/>
      <c r="LPJ113" s="275"/>
      <c r="LPK113" s="275"/>
      <c r="LPL113" s="275"/>
      <c r="LPM113" s="48"/>
      <c r="LPN113" s="48"/>
      <c r="LPO113" s="48"/>
      <c r="LPP113" s="48"/>
      <c r="LPQ113" s="274"/>
      <c r="LPR113" s="274"/>
      <c r="LPS113" s="275"/>
      <c r="LPT113" s="275"/>
      <c r="LPU113" s="275"/>
      <c r="LPV113" s="275"/>
      <c r="LPW113" s="275"/>
      <c r="LPX113" s="275"/>
      <c r="LPY113" s="275"/>
      <c r="LPZ113" s="48"/>
      <c r="LQA113" s="48"/>
      <c r="LQB113" s="48"/>
      <c r="LQC113" s="48"/>
      <c r="LQD113" s="274"/>
      <c r="LQE113" s="274"/>
      <c r="LQF113" s="275"/>
      <c r="LQG113" s="275"/>
      <c r="LQH113" s="275"/>
      <c r="LQI113" s="275"/>
      <c r="LQJ113" s="275"/>
      <c r="LQK113" s="275"/>
      <c r="LQL113" s="275"/>
      <c r="LQM113" s="48"/>
      <c r="LQN113" s="48"/>
      <c r="LQO113" s="48"/>
      <c r="LQP113" s="48"/>
      <c r="LQQ113" s="274"/>
      <c r="LQR113" s="274"/>
      <c r="LQS113" s="275"/>
      <c r="LQT113" s="275"/>
      <c r="LQU113" s="275"/>
      <c r="LQV113" s="275"/>
      <c r="LQW113" s="275"/>
      <c r="LQX113" s="275"/>
      <c r="LQY113" s="275"/>
      <c r="LQZ113" s="48"/>
      <c r="LRA113" s="48"/>
      <c r="LRB113" s="48"/>
      <c r="LRC113" s="48"/>
      <c r="LRD113" s="274"/>
      <c r="LRE113" s="274"/>
      <c r="LRF113" s="275"/>
      <c r="LRG113" s="275"/>
      <c r="LRH113" s="275"/>
      <c r="LRI113" s="275"/>
      <c r="LRJ113" s="275"/>
      <c r="LRK113" s="275"/>
      <c r="LRL113" s="275"/>
      <c r="LRM113" s="48"/>
      <c r="LRN113" s="48"/>
      <c r="LRO113" s="48"/>
      <c r="LRP113" s="48"/>
      <c r="LRQ113" s="274"/>
      <c r="LRR113" s="274"/>
      <c r="LRS113" s="275"/>
      <c r="LRT113" s="275"/>
      <c r="LRU113" s="275"/>
      <c r="LRV113" s="275"/>
      <c r="LRW113" s="275"/>
      <c r="LRX113" s="275"/>
      <c r="LRY113" s="275"/>
      <c r="LRZ113" s="48"/>
      <c r="LSA113" s="48"/>
      <c r="LSB113" s="48"/>
      <c r="LSC113" s="48"/>
      <c r="LSD113" s="274"/>
      <c r="LSE113" s="274"/>
      <c r="LSF113" s="275"/>
      <c r="LSG113" s="275"/>
      <c r="LSH113" s="275"/>
      <c r="LSI113" s="275"/>
      <c r="LSJ113" s="275"/>
      <c r="LSK113" s="275"/>
      <c r="LSL113" s="275"/>
      <c r="LSM113" s="48"/>
      <c r="LSN113" s="48"/>
      <c r="LSO113" s="48"/>
      <c r="LSP113" s="48"/>
      <c r="LSQ113" s="274"/>
      <c r="LSR113" s="274"/>
      <c r="LSS113" s="275"/>
      <c r="LST113" s="275"/>
      <c r="LSU113" s="275"/>
      <c r="LSV113" s="275"/>
      <c r="LSW113" s="275"/>
      <c r="LSX113" s="275"/>
      <c r="LSY113" s="275"/>
      <c r="LSZ113" s="48"/>
      <c r="LTA113" s="48"/>
      <c r="LTB113" s="48"/>
      <c r="LTC113" s="48"/>
      <c r="LTD113" s="274"/>
      <c r="LTE113" s="274"/>
      <c r="LTF113" s="275"/>
      <c r="LTG113" s="275"/>
      <c r="LTH113" s="275"/>
      <c r="LTI113" s="275"/>
      <c r="LTJ113" s="275"/>
      <c r="LTK113" s="275"/>
      <c r="LTL113" s="275"/>
      <c r="LTM113" s="48"/>
      <c r="LTN113" s="48"/>
      <c r="LTO113" s="48"/>
      <c r="LTP113" s="48"/>
      <c r="LTQ113" s="274"/>
      <c r="LTR113" s="274"/>
      <c r="LTS113" s="275"/>
      <c r="LTT113" s="275"/>
      <c r="LTU113" s="275"/>
      <c r="LTV113" s="275"/>
      <c r="LTW113" s="275"/>
      <c r="LTX113" s="275"/>
      <c r="LTY113" s="275"/>
      <c r="LTZ113" s="48"/>
      <c r="LUA113" s="48"/>
      <c r="LUB113" s="48"/>
      <c r="LUC113" s="48"/>
      <c r="LUD113" s="274"/>
      <c r="LUE113" s="274"/>
      <c r="LUF113" s="275"/>
      <c r="LUG113" s="275"/>
      <c r="LUH113" s="275"/>
      <c r="LUI113" s="275"/>
      <c r="LUJ113" s="275"/>
      <c r="LUK113" s="275"/>
      <c r="LUL113" s="275"/>
      <c r="LUM113" s="48"/>
      <c r="LUN113" s="48"/>
      <c r="LUO113" s="48"/>
      <c r="LUP113" s="48"/>
      <c r="LUQ113" s="274"/>
      <c r="LUR113" s="274"/>
      <c r="LUS113" s="275"/>
      <c r="LUT113" s="275"/>
      <c r="LUU113" s="275"/>
      <c r="LUV113" s="275"/>
      <c r="LUW113" s="275"/>
      <c r="LUX113" s="275"/>
      <c r="LUY113" s="275"/>
      <c r="LUZ113" s="48"/>
      <c r="LVA113" s="48"/>
      <c r="LVB113" s="48"/>
      <c r="LVC113" s="48"/>
      <c r="LVD113" s="274"/>
      <c r="LVE113" s="274"/>
      <c r="LVF113" s="275"/>
      <c r="LVG113" s="275"/>
      <c r="LVH113" s="275"/>
      <c r="LVI113" s="275"/>
      <c r="LVJ113" s="275"/>
      <c r="LVK113" s="275"/>
      <c r="LVL113" s="275"/>
      <c r="LVM113" s="48"/>
      <c r="LVN113" s="48"/>
      <c r="LVO113" s="48"/>
      <c r="LVP113" s="48"/>
      <c r="LVQ113" s="274"/>
      <c r="LVR113" s="274"/>
      <c r="LVS113" s="275"/>
      <c r="LVT113" s="275"/>
      <c r="LVU113" s="275"/>
      <c r="LVV113" s="275"/>
      <c r="LVW113" s="275"/>
      <c r="LVX113" s="275"/>
      <c r="LVY113" s="275"/>
      <c r="LVZ113" s="48"/>
      <c r="LWA113" s="48"/>
      <c r="LWB113" s="48"/>
      <c r="LWC113" s="48"/>
      <c r="LWD113" s="274"/>
      <c r="LWE113" s="274"/>
      <c r="LWF113" s="275"/>
      <c r="LWG113" s="275"/>
      <c r="LWH113" s="275"/>
      <c r="LWI113" s="275"/>
      <c r="LWJ113" s="275"/>
      <c r="LWK113" s="275"/>
      <c r="LWL113" s="275"/>
      <c r="LWM113" s="48"/>
      <c r="LWN113" s="48"/>
      <c r="LWO113" s="48"/>
      <c r="LWP113" s="48"/>
      <c r="LWQ113" s="274"/>
      <c r="LWR113" s="274"/>
      <c r="LWS113" s="275"/>
      <c r="LWT113" s="275"/>
      <c r="LWU113" s="275"/>
      <c r="LWV113" s="275"/>
      <c r="LWW113" s="275"/>
      <c r="LWX113" s="275"/>
      <c r="LWY113" s="275"/>
      <c r="LWZ113" s="48"/>
      <c r="LXA113" s="48"/>
      <c r="LXB113" s="48"/>
      <c r="LXC113" s="48"/>
      <c r="LXD113" s="274"/>
      <c r="LXE113" s="274"/>
      <c r="LXF113" s="275"/>
      <c r="LXG113" s="275"/>
      <c r="LXH113" s="275"/>
      <c r="LXI113" s="275"/>
      <c r="LXJ113" s="275"/>
      <c r="LXK113" s="275"/>
      <c r="LXL113" s="275"/>
      <c r="LXM113" s="48"/>
      <c r="LXN113" s="48"/>
      <c r="LXO113" s="48"/>
      <c r="LXP113" s="48"/>
      <c r="LXQ113" s="274"/>
      <c r="LXR113" s="274"/>
      <c r="LXS113" s="275"/>
      <c r="LXT113" s="275"/>
      <c r="LXU113" s="275"/>
      <c r="LXV113" s="275"/>
      <c r="LXW113" s="275"/>
      <c r="LXX113" s="275"/>
      <c r="LXY113" s="275"/>
      <c r="LXZ113" s="48"/>
      <c r="LYA113" s="48"/>
      <c r="LYB113" s="48"/>
      <c r="LYC113" s="48"/>
      <c r="LYD113" s="274"/>
      <c r="LYE113" s="274"/>
      <c r="LYF113" s="275"/>
      <c r="LYG113" s="275"/>
      <c r="LYH113" s="275"/>
      <c r="LYI113" s="275"/>
      <c r="LYJ113" s="275"/>
      <c r="LYK113" s="275"/>
      <c r="LYL113" s="275"/>
      <c r="LYM113" s="48"/>
      <c r="LYN113" s="48"/>
      <c r="LYO113" s="48"/>
      <c r="LYP113" s="48"/>
      <c r="LYQ113" s="274"/>
      <c r="LYR113" s="274"/>
      <c r="LYS113" s="275"/>
      <c r="LYT113" s="275"/>
      <c r="LYU113" s="275"/>
      <c r="LYV113" s="275"/>
      <c r="LYW113" s="275"/>
      <c r="LYX113" s="275"/>
      <c r="LYY113" s="275"/>
      <c r="LYZ113" s="48"/>
      <c r="LZA113" s="48"/>
      <c r="LZB113" s="48"/>
      <c r="LZC113" s="48"/>
      <c r="LZD113" s="274"/>
      <c r="LZE113" s="274"/>
      <c r="LZF113" s="275"/>
      <c r="LZG113" s="275"/>
      <c r="LZH113" s="275"/>
      <c r="LZI113" s="275"/>
      <c r="LZJ113" s="275"/>
      <c r="LZK113" s="275"/>
      <c r="LZL113" s="275"/>
      <c r="LZM113" s="48"/>
      <c r="LZN113" s="48"/>
      <c r="LZO113" s="48"/>
      <c r="LZP113" s="48"/>
      <c r="LZQ113" s="274"/>
      <c r="LZR113" s="274"/>
      <c r="LZS113" s="275"/>
      <c r="LZT113" s="275"/>
      <c r="LZU113" s="275"/>
      <c r="LZV113" s="275"/>
      <c r="LZW113" s="275"/>
      <c r="LZX113" s="275"/>
      <c r="LZY113" s="275"/>
      <c r="LZZ113" s="48"/>
      <c r="MAA113" s="48"/>
      <c r="MAB113" s="48"/>
      <c r="MAC113" s="48"/>
      <c r="MAD113" s="274"/>
      <c r="MAE113" s="274"/>
      <c r="MAF113" s="275"/>
      <c r="MAG113" s="275"/>
      <c r="MAH113" s="275"/>
      <c r="MAI113" s="275"/>
      <c r="MAJ113" s="275"/>
      <c r="MAK113" s="275"/>
      <c r="MAL113" s="275"/>
      <c r="MAM113" s="48"/>
      <c r="MAN113" s="48"/>
      <c r="MAO113" s="48"/>
      <c r="MAP113" s="48"/>
      <c r="MAQ113" s="274"/>
      <c r="MAR113" s="274"/>
      <c r="MAS113" s="275"/>
      <c r="MAT113" s="275"/>
      <c r="MAU113" s="275"/>
      <c r="MAV113" s="275"/>
      <c r="MAW113" s="275"/>
      <c r="MAX113" s="275"/>
      <c r="MAY113" s="275"/>
      <c r="MAZ113" s="48"/>
      <c r="MBA113" s="48"/>
      <c r="MBB113" s="48"/>
      <c r="MBC113" s="48"/>
      <c r="MBD113" s="274"/>
      <c r="MBE113" s="274"/>
      <c r="MBF113" s="275"/>
      <c r="MBG113" s="275"/>
      <c r="MBH113" s="275"/>
      <c r="MBI113" s="275"/>
      <c r="MBJ113" s="275"/>
      <c r="MBK113" s="275"/>
      <c r="MBL113" s="275"/>
      <c r="MBM113" s="48"/>
      <c r="MBN113" s="48"/>
      <c r="MBO113" s="48"/>
      <c r="MBP113" s="48"/>
      <c r="MBQ113" s="274"/>
      <c r="MBR113" s="274"/>
      <c r="MBS113" s="275"/>
      <c r="MBT113" s="275"/>
      <c r="MBU113" s="275"/>
      <c r="MBV113" s="275"/>
      <c r="MBW113" s="275"/>
      <c r="MBX113" s="275"/>
      <c r="MBY113" s="275"/>
      <c r="MBZ113" s="48"/>
      <c r="MCA113" s="48"/>
      <c r="MCB113" s="48"/>
      <c r="MCC113" s="48"/>
      <c r="MCD113" s="274"/>
      <c r="MCE113" s="274"/>
      <c r="MCF113" s="275"/>
      <c r="MCG113" s="275"/>
      <c r="MCH113" s="275"/>
      <c r="MCI113" s="275"/>
      <c r="MCJ113" s="275"/>
      <c r="MCK113" s="275"/>
      <c r="MCL113" s="275"/>
      <c r="MCM113" s="48"/>
      <c r="MCN113" s="48"/>
      <c r="MCO113" s="48"/>
      <c r="MCP113" s="48"/>
      <c r="MCQ113" s="274"/>
      <c r="MCR113" s="274"/>
      <c r="MCS113" s="275"/>
      <c r="MCT113" s="275"/>
      <c r="MCU113" s="275"/>
      <c r="MCV113" s="275"/>
      <c r="MCW113" s="275"/>
      <c r="MCX113" s="275"/>
      <c r="MCY113" s="275"/>
      <c r="MCZ113" s="48"/>
      <c r="MDA113" s="48"/>
      <c r="MDB113" s="48"/>
      <c r="MDC113" s="48"/>
      <c r="MDD113" s="274"/>
      <c r="MDE113" s="274"/>
      <c r="MDF113" s="275"/>
      <c r="MDG113" s="275"/>
      <c r="MDH113" s="275"/>
      <c r="MDI113" s="275"/>
      <c r="MDJ113" s="275"/>
      <c r="MDK113" s="275"/>
      <c r="MDL113" s="275"/>
      <c r="MDM113" s="48"/>
      <c r="MDN113" s="48"/>
      <c r="MDO113" s="48"/>
      <c r="MDP113" s="48"/>
      <c r="MDQ113" s="274"/>
      <c r="MDR113" s="274"/>
      <c r="MDS113" s="275"/>
      <c r="MDT113" s="275"/>
      <c r="MDU113" s="275"/>
      <c r="MDV113" s="275"/>
      <c r="MDW113" s="275"/>
      <c r="MDX113" s="275"/>
      <c r="MDY113" s="275"/>
      <c r="MDZ113" s="48"/>
      <c r="MEA113" s="48"/>
      <c r="MEB113" s="48"/>
      <c r="MEC113" s="48"/>
      <c r="MED113" s="274"/>
      <c r="MEE113" s="274"/>
      <c r="MEF113" s="275"/>
      <c r="MEG113" s="275"/>
      <c r="MEH113" s="275"/>
      <c r="MEI113" s="275"/>
      <c r="MEJ113" s="275"/>
      <c r="MEK113" s="275"/>
      <c r="MEL113" s="275"/>
      <c r="MEM113" s="48"/>
      <c r="MEN113" s="48"/>
      <c r="MEO113" s="48"/>
      <c r="MEP113" s="48"/>
      <c r="MEQ113" s="274"/>
      <c r="MER113" s="274"/>
      <c r="MES113" s="275"/>
      <c r="MET113" s="275"/>
      <c r="MEU113" s="275"/>
      <c r="MEV113" s="275"/>
      <c r="MEW113" s="275"/>
      <c r="MEX113" s="275"/>
      <c r="MEY113" s="275"/>
      <c r="MEZ113" s="48"/>
      <c r="MFA113" s="48"/>
      <c r="MFB113" s="48"/>
      <c r="MFC113" s="48"/>
      <c r="MFD113" s="274"/>
      <c r="MFE113" s="274"/>
      <c r="MFF113" s="275"/>
      <c r="MFG113" s="275"/>
      <c r="MFH113" s="275"/>
      <c r="MFI113" s="275"/>
      <c r="MFJ113" s="275"/>
      <c r="MFK113" s="275"/>
      <c r="MFL113" s="275"/>
      <c r="MFM113" s="48"/>
      <c r="MFN113" s="48"/>
      <c r="MFO113" s="48"/>
      <c r="MFP113" s="48"/>
      <c r="MFQ113" s="274"/>
      <c r="MFR113" s="274"/>
      <c r="MFS113" s="275"/>
      <c r="MFT113" s="275"/>
      <c r="MFU113" s="275"/>
      <c r="MFV113" s="275"/>
      <c r="MFW113" s="275"/>
      <c r="MFX113" s="275"/>
      <c r="MFY113" s="275"/>
      <c r="MFZ113" s="48"/>
      <c r="MGA113" s="48"/>
      <c r="MGB113" s="48"/>
      <c r="MGC113" s="48"/>
      <c r="MGD113" s="274"/>
      <c r="MGE113" s="274"/>
      <c r="MGF113" s="275"/>
      <c r="MGG113" s="275"/>
      <c r="MGH113" s="275"/>
      <c r="MGI113" s="275"/>
      <c r="MGJ113" s="275"/>
      <c r="MGK113" s="275"/>
      <c r="MGL113" s="275"/>
      <c r="MGM113" s="48"/>
      <c r="MGN113" s="48"/>
      <c r="MGO113" s="48"/>
      <c r="MGP113" s="48"/>
      <c r="MGQ113" s="274"/>
      <c r="MGR113" s="274"/>
      <c r="MGS113" s="275"/>
      <c r="MGT113" s="275"/>
      <c r="MGU113" s="275"/>
      <c r="MGV113" s="275"/>
      <c r="MGW113" s="275"/>
      <c r="MGX113" s="275"/>
      <c r="MGY113" s="275"/>
      <c r="MGZ113" s="48"/>
      <c r="MHA113" s="48"/>
      <c r="MHB113" s="48"/>
      <c r="MHC113" s="48"/>
      <c r="MHD113" s="274"/>
      <c r="MHE113" s="274"/>
      <c r="MHF113" s="275"/>
      <c r="MHG113" s="275"/>
      <c r="MHH113" s="275"/>
      <c r="MHI113" s="275"/>
      <c r="MHJ113" s="275"/>
      <c r="MHK113" s="275"/>
      <c r="MHL113" s="275"/>
      <c r="MHM113" s="48"/>
      <c r="MHN113" s="48"/>
      <c r="MHO113" s="48"/>
      <c r="MHP113" s="48"/>
      <c r="MHQ113" s="274"/>
      <c r="MHR113" s="274"/>
      <c r="MHS113" s="275"/>
      <c r="MHT113" s="275"/>
      <c r="MHU113" s="275"/>
      <c r="MHV113" s="275"/>
      <c r="MHW113" s="275"/>
      <c r="MHX113" s="275"/>
      <c r="MHY113" s="275"/>
      <c r="MHZ113" s="48"/>
      <c r="MIA113" s="48"/>
      <c r="MIB113" s="48"/>
      <c r="MIC113" s="48"/>
      <c r="MID113" s="274"/>
      <c r="MIE113" s="274"/>
      <c r="MIF113" s="275"/>
      <c r="MIG113" s="275"/>
      <c r="MIH113" s="275"/>
      <c r="MII113" s="275"/>
      <c r="MIJ113" s="275"/>
      <c r="MIK113" s="275"/>
      <c r="MIL113" s="275"/>
      <c r="MIM113" s="48"/>
      <c r="MIN113" s="48"/>
      <c r="MIO113" s="48"/>
      <c r="MIP113" s="48"/>
      <c r="MIQ113" s="274"/>
      <c r="MIR113" s="274"/>
      <c r="MIS113" s="275"/>
      <c r="MIT113" s="275"/>
      <c r="MIU113" s="275"/>
      <c r="MIV113" s="275"/>
      <c r="MIW113" s="275"/>
      <c r="MIX113" s="275"/>
      <c r="MIY113" s="275"/>
      <c r="MIZ113" s="48"/>
      <c r="MJA113" s="48"/>
      <c r="MJB113" s="48"/>
      <c r="MJC113" s="48"/>
      <c r="MJD113" s="274"/>
      <c r="MJE113" s="274"/>
      <c r="MJF113" s="275"/>
      <c r="MJG113" s="275"/>
      <c r="MJH113" s="275"/>
      <c r="MJI113" s="275"/>
      <c r="MJJ113" s="275"/>
      <c r="MJK113" s="275"/>
      <c r="MJL113" s="275"/>
      <c r="MJM113" s="48"/>
      <c r="MJN113" s="48"/>
      <c r="MJO113" s="48"/>
      <c r="MJP113" s="48"/>
      <c r="MJQ113" s="274"/>
      <c r="MJR113" s="274"/>
      <c r="MJS113" s="275"/>
      <c r="MJT113" s="275"/>
      <c r="MJU113" s="275"/>
      <c r="MJV113" s="275"/>
      <c r="MJW113" s="275"/>
      <c r="MJX113" s="275"/>
      <c r="MJY113" s="275"/>
      <c r="MJZ113" s="48"/>
      <c r="MKA113" s="48"/>
      <c r="MKB113" s="48"/>
      <c r="MKC113" s="48"/>
      <c r="MKD113" s="274"/>
      <c r="MKE113" s="274"/>
      <c r="MKF113" s="275"/>
      <c r="MKG113" s="275"/>
      <c r="MKH113" s="275"/>
      <c r="MKI113" s="275"/>
      <c r="MKJ113" s="275"/>
      <c r="MKK113" s="275"/>
      <c r="MKL113" s="275"/>
      <c r="MKM113" s="48"/>
      <c r="MKN113" s="48"/>
      <c r="MKO113" s="48"/>
      <c r="MKP113" s="48"/>
      <c r="MKQ113" s="274"/>
      <c r="MKR113" s="274"/>
      <c r="MKS113" s="275"/>
      <c r="MKT113" s="275"/>
      <c r="MKU113" s="275"/>
      <c r="MKV113" s="275"/>
      <c r="MKW113" s="275"/>
      <c r="MKX113" s="275"/>
      <c r="MKY113" s="275"/>
      <c r="MKZ113" s="48"/>
      <c r="MLA113" s="48"/>
      <c r="MLB113" s="48"/>
      <c r="MLC113" s="48"/>
      <c r="MLD113" s="274"/>
      <c r="MLE113" s="274"/>
      <c r="MLF113" s="275"/>
      <c r="MLG113" s="275"/>
      <c r="MLH113" s="275"/>
      <c r="MLI113" s="275"/>
      <c r="MLJ113" s="275"/>
      <c r="MLK113" s="275"/>
      <c r="MLL113" s="275"/>
      <c r="MLM113" s="48"/>
      <c r="MLN113" s="48"/>
      <c r="MLO113" s="48"/>
      <c r="MLP113" s="48"/>
      <c r="MLQ113" s="274"/>
      <c r="MLR113" s="274"/>
      <c r="MLS113" s="275"/>
      <c r="MLT113" s="275"/>
      <c r="MLU113" s="275"/>
      <c r="MLV113" s="275"/>
      <c r="MLW113" s="275"/>
      <c r="MLX113" s="275"/>
      <c r="MLY113" s="275"/>
      <c r="MLZ113" s="48"/>
      <c r="MMA113" s="48"/>
      <c r="MMB113" s="48"/>
      <c r="MMC113" s="48"/>
      <c r="MMD113" s="274"/>
      <c r="MME113" s="274"/>
      <c r="MMF113" s="275"/>
      <c r="MMG113" s="275"/>
      <c r="MMH113" s="275"/>
      <c r="MMI113" s="275"/>
      <c r="MMJ113" s="275"/>
      <c r="MMK113" s="275"/>
      <c r="MML113" s="275"/>
      <c r="MMM113" s="48"/>
      <c r="MMN113" s="48"/>
      <c r="MMO113" s="48"/>
      <c r="MMP113" s="48"/>
      <c r="MMQ113" s="274"/>
      <c r="MMR113" s="274"/>
      <c r="MMS113" s="275"/>
      <c r="MMT113" s="275"/>
      <c r="MMU113" s="275"/>
      <c r="MMV113" s="275"/>
      <c r="MMW113" s="275"/>
      <c r="MMX113" s="275"/>
      <c r="MMY113" s="275"/>
      <c r="MMZ113" s="48"/>
      <c r="MNA113" s="48"/>
      <c r="MNB113" s="48"/>
      <c r="MNC113" s="48"/>
      <c r="MND113" s="274"/>
      <c r="MNE113" s="274"/>
      <c r="MNF113" s="275"/>
      <c r="MNG113" s="275"/>
      <c r="MNH113" s="275"/>
      <c r="MNI113" s="275"/>
      <c r="MNJ113" s="275"/>
      <c r="MNK113" s="275"/>
      <c r="MNL113" s="275"/>
      <c r="MNM113" s="48"/>
      <c r="MNN113" s="48"/>
      <c r="MNO113" s="48"/>
      <c r="MNP113" s="48"/>
      <c r="MNQ113" s="274"/>
      <c r="MNR113" s="274"/>
      <c r="MNS113" s="275"/>
      <c r="MNT113" s="275"/>
      <c r="MNU113" s="275"/>
      <c r="MNV113" s="275"/>
      <c r="MNW113" s="275"/>
      <c r="MNX113" s="275"/>
      <c r="MNY113" s="275"/>
      <c r="MNZ113" s="48"/>
      <c r="MOA113" s="48"/>
      <c r="MOB113" s="48"/>
      <c r="MOC113" s="48"/>
      <c r="MOD113" s="274"/>
      <c r="MOE113" s="274"/>
      <c r="MOF113" s="275"/>
      <c r="MOG113" s="275"/>
      <c r="MOH113" s="275"/>
      <c r="MOI113" s="275"/>
      <c r="MOJ113" s="275"/>
      <c r="MOK113" s="275"/>
      <c r="MOL113" s="275"/>
      <c r="MOM113" s="48"/>
      <c r="MON113" s="48"/>
      <c r="MOO113" s="48"/>
      <c r="MOP113" s="48"/>
      <c r="MOQ113" s="274"/>
      <c r="MOR113" s="274"/>
      <c r="MOS113" s="275"/>
      <c r="MOT113" s="275"/>
      <c r="MOU113" s="275"/>
      <c r="MOV113" s="275"/>
      <c r="MOW113" s="275"/>
      <c r="MOX113" s="275"/>
      <c r="MOY113" s="275"/>
      <c r="MOZ113" s="48"/>
      <c r="MPA113" s="48"/>
      <c r="MPB113" s="48"/>
      <c r="MPC113" s="48"/>
      <c r="MPD113" s="274"/>
      <c r="MPE113" s="274"/>
      <c r="MPF113" s="275"/>
      <c r="MPG113" s="275"/>
      <c r="MPH113" s="275"/>
      <c r="MPI113" s="275"/>
      <c r="MPJ113" s="275"/>
      <c r="MPK113" s="275"/>
      <c r="MPL113" s="275"/>
      <c r="MPM113" s="48"/>
      <c r="MPN113" s="48"/>
      <c r="MPO113" s="48"/>
      <c r="MPP113" s="48"/>
      <c r="MPQ113" s="274"/>
      <c r="MPR113" s="274"/>
      <c r="MPS113" s="275"/>
      <c r="MPT113" s="275"/>
      <c r="MPU113" s="275"/>
      <c r="MPV113" s="275"/>
      <c r="MPW113" s="275"/>
      <c r="MPX113" s="275"/>
      <c r="MPY113" s="275"/>
      <c r="MPZ113" s="48"/>
      <c r="MQA113" s="48"/>
      <c r="MQB113" s="48"/>
      <c r="MQC113" s="48"/>
      <c r="MQD113" s="274"/>
      <c r="MQE113" s="274"/>
      <c r="MQF113" s="275"/>
      <c r="MQG113" s="275"/>
      <c r="MQH113" s="275"/>
      <c r="MQI113" s="275"/>
      <c r="MQJ113" s="275"/>
      <c r="MQK113" s="275"/>
      <c r="MQL113" s="275"/>
      <c r="MQM113" s="48"/>
      <c r="MQN113" s="48"/>
      <c r="MQO113" s="48"/>
      <c r="MQP113" s="48"/>
      <c r="MQQ113" s="274"/>
      <c r="MQR113" s="274"/>
      <c r="MQS113" s="275"/>
      <c r="MQT113" s="275"/>
      <c r="MQU113" s="275"/>
      <c r="MQV113" s="275"/>
      <c r="MQW113" s="275"/>
      <c r="MQX113" s="275"/>
      <c r="MQY113" s="275"/>
      <c r="MQZ113" s="48"/>
      <c r="MRA113" s="48"/>
      <c r="MRB113" s="48"/>
      <c r="MRC113" s="48"/>
      <c r="MRD113" s="274"/>
      <c r="MRE113" s="274"/>
      <c r="MRF113" s="275"/>
      <c r="MRG113" s="275"/>
      <c r="MRH113" s="275"/>
      <c r="MRI113" s="275"/>
      <c r="MRJ113" s="275"/>
      <c r="MRK113" s="275"/>
      <c r="MRL113" s="275"/>
      <c r="MRM113" s="48"/>
      <c r="MRN113" s="48"/>
      <c r="MRO113" s="48"/>
      <c r="MRP113" s="48"/>
      <c r="MRQ113" s="274"/>
      <c r="MRR113" s="274"/>
      <c r="MRS113" s="275"/>
      <c r="MRT113" s="275"/>
      <c r="MRU113" s="275"/>
      <c r="MRV113" s="275"/>
      <c r="MRW113" s="275"/>
      <c r="MRX113" s="275"/>
      <c r="MRY113" s="275"/>
      <c r="MRZ113" s="48"/>
      <c r="MSA113" s="48"/>
      <c r="MSB113" s="48"/>
      <c r="MSC113" s="48"/>
      <c r="MSD113" s="274"/>
      <c r="MSE113" s="274"/>
      <c r="MSF113" s="275"/>
      <c r="MSG113" s="275"/>
      <c r="MSH113" s="275"/>
      <c r="MSI113" s="275"/>
      <c r="MSJ113" s="275"/>
      <c r="MSK113" s="275"/>
      <c r="MSL113" s="275"/>
      <c r="MSM113" s="48"/>
      <c r="MSN113" s="48"/>
      <c r="MSO113" s="48"/>
      <c r="MSP113" s="48"/>
      <c r="MSQ113" s="274"/>
      <c r="MSR113" s="274"/>
      <c r="MSS113" s="275"/>
      <c r="MST113" s="275"/>
      <c r="MSU113" s="275"/>
      <c r="MSV113" s="275"/>
      <c r="MSW113" s="275"/>
      <c r="MSX113" s="275"/>
      <c r="MSY113" s="275"/>
      <c r="MSZ113" s="48"/>
      <c r="MTA113" s="48"/>
      <c r="MTB113" s="48"/>
      <c r="MTC113" s="48"/>
      <c r="MTD113" s="274"/>
      <c r="MTE113" s="274"/>
      <c r="MTF113" s="275"/>
      <c r="MTG113" s="275"/>
      <c r="MTH113" s="275"/>
      <c r="MTI113" s="275"/>
      <c r="MTJ113" s="275"/>
      <c r="MTK113" s="275"/>
      <c r="MTL113" s="275"/>
      <c r="MTM113" s="48"/>
      <c r="MTN113" s="48"/>
      <c r="MTO113" s="48"/>
      <c r="MTP113" s="48"/>
      <c r="MTQ113" s="274"/>
      <c r="MTR113" s="274"/>
      <c r="MTS113" s="275"/>
      <c r="MTT113" s="275"/>
      <c r="MTU113" s="275"/>
      <c r="MTV113" s="275"/>
      <c r="MTW113" s="275"/>
      <c r="MTX113" s="275"/>
      <c r="MTY113" s="275"/>
      <c r="MTZ113" s="48"/>
      <c r="MUA113" s="48"/>
      <c r="MUB113" s="48"/>
      <c r="MUC113" s="48"/>
      <c r="MUD113" s="274"/>
      <c r="MUE113" s="274"/>
      <c r="MUF113" s="275"/>
      <c r="MUG113" s="275"/>
      <c r="MUH113" s="275"/>
      <c r="MUI113" s="275"/>
      <c r="MUJ113" s="275"/>
      <c r="MUK113" s="275"/>
      <c r="MUL113" s="275"/>
      <c r="MUM113" s="48"/>
      <c r="MUN113" s="48"/>
      <c r="MUO113" s="48"/>
      <c r="MUP113" s="48"/>
      <c r="MUQ113" s="274"/>
      <c r="MUR113" s="274"/>
      <c r="MUS113" s="275"/>
      <c r="MUT113" s="275"/>
      <c r="MUU113" s="275"/>
      <c r="MUV113" s="275"/>
      <c r="MUW113" s="275"/>
      <c r="MUX113" s="275"/>
      <c r="MUY113" s="275"/>
      <c r="MUZ113" s="48"/>
      <c r="MVA113" s="48"/>
      <c r="MVB113" s="48"/>
      <c r="MVC113" s="48"/>
      <c r="MVD113" s="274"/>
      <c r="MVE113" s="274"/>
      <c r="MVF113" s="275"/>
      <c r="MVG113" s="275"/>
      <c r="MVH113" s="275"/>
      <c r="MVI113" s="275"/>
      <c r="MVJ113" s="275"/>
      <c r="MVK113" s="275"/>
      <c r="MVL113" s="275"/>
      <c r="MVM113" s="48"/>
      <c r="MVN113" s="48"/>
      <c r="MVO113" s="48"/>
      <c r="MVP113" s="48"/>
      <c r="MVQ113" s="274"/>
      <c r="MVR113" s="274"/>
      <c r="MVS113" s="275"/>
      <c r="MVT113" s="275"/>
      <c r="MVU113" s="275"/>
      <c r="MVV113" s="275"/>
      <c r="MVW113" s="275"/>
      <c r="MVX113" s="275"/>
      <c r="MVY113" s="275"/>
      <c r="MVZ113" s="48"/>
      <c r="MWA113" s="48"/>
      <c r="MWB113" s="48"/>
      <c r="MWC113" s="48"/>
      <c r="MWD113" s="274"/>
      <c r="MWE113" s="274"/>
      <c r="MWF113" s="275"/>
      <c r="MWG113" s="275"/>
      <c r="MWH113" s="275"/>
      <c r="MWI113" s="275"/>
      <c r="MWJ113" s="275"/>
      <c r="MWK113" s="275"/>
      <c r="MWL113" s="275"/>
      <c r="MWM113" s="48"/>
      <c r="MWN113" s="48"/>
      <c r="MWO113" s="48"/>
      <c r="MWP113" s="48"/>
      <c r="MWQ113" s="274"/>
      <c r="MWR113" s="274"/>
      <c r="MWS113" s="275"/>
      <c r="MWT113" s="275"/>
      <c r="MWU113" s="275"/>
      <c r="MWV113" s="275"/>
      <c r="MWW113" s="275"/>
      <c r="MWX113" s="275"/>
      <c r="MWY113" s="275"/>
      <c r="MWZ113" s="48"/>
      <c r="MXA113" s="48"/>
      <c r="MXB113" s="48"/>
      <c r="MXC113" s="48"/>
      <c r="MXD113" s="274"/>
      <c r="MXE113" s="274"/>
      <c r="MXF113" s="275"/>
      <c r="MXG113" s="275"/>
      <c r="MXH113" s="275"/>
      <c r="MXI113" s="275"/>
      <c r="MXJ113" s="275"/>
      <c r="MXK113" s="275"/>
      <c r="MXL113" s="275"/>
      <c r="MXM113" s="48"/>
      <c r="MXN113" s="48"/>
      <c r="MXO113" s="48"/>
      <c r="MXP113" s="48"/>
      <c r="MXQ113" s="274"/>
      <c r="MXR113" s="274"/>
      <c r="MXS113" s="275"/>
      <c r="MXT113" s="275"/>
      <c r="MXU113" s="275"/>
      <c r="MXV113" s="275"/>
      <c r="MXW113" s="275"/>
      <c r="MXX113" s="275"/>
      <c r="MXY113" s="275"/>
      <c r="MXZ113" s="48"/>
      <c r="MYA113" s="48"/>
      <c r="MYB113" s="48"/>
      <c r="MYC113" s="48"/>
      <c r="MYD113" s="274"/>
      <c r="MYE113" s="274"/>
      <c r="MYF113" s="275"/>
      <c r="MYG113" s="275"/>
      <c r="MYH113" s="275"/>
      <c r="MYI113" s="275"/>
      <c r="MYJ113" s="275"/>
      <c r="MYK113" s="275"/>
      <c r="MYL113" s="275"/>
      <c r="MYM113" s="48"/>
      <c r="MYN113" s="48"/>
      <c r="MYO113" s="48"/>
      <c r="MYP113" s="48"/>
      <c r="MYQ113" s="274"/>
      <c r="MYR113" s="274"/>
      <c r="MYS113" s="275"/>
      <c r="MYT113" s="275"/>
      <c r="MYU113" s="275"/>
      <c r="MYV113" s="275"/>
      <c r="MYW113" s="275"/>
      <c r="MYX113" s="275"/>
      <c r="MYY113" s="275"/>
      <c r="MYZ113" s="48"/>
      <c r="MZA113" s="48"/>
      <c r="MZB113" s="48"/>
      <c r="MZC113" s="48"/>
      <c r="MZD113" s="274"/>
      <c r="MZE113" s="274"/>
      <c r="MZF113" s="275"/>
      <c r="MZG113" s="275"/>
      <c r="MZH113" s="275"/>
      <c r="MZI113" s="275"/>
      <c r="MZJ113" s="275"/>
      <c r="MZK113" s="275"/>
      <c r="MZL113" s="275"/>
      <c r="MZM113" s="48"/>
      <c r="MZN113" s="48"/>
      <c r="MZO113" s="48"/>
      <c r="MZP113" s="48"/>
      <c r="MZQ113" s="274"/>
      <c r="MZR113" s="274"/>
      <c r="MZS113" s="275"/>
      <c r="MZT113" s="275"/>
      <c r="MZU113" s="275"/>
      <c r="MZV113" s="275"/>
      <c r="MZW113" s="275"/>
      <c r="MZX113" s="275"/>
      <c r="MZY113" s="275"/>
      <c r="MZZ113" s="48"/>
      <c r="NAA113" s="48"/>
      <c r="NAB113" s="48"/>
      <c r="NAC113" s="48"/>
      <c r="NAD113" s="274"/>
      <c r="NAE113" s="274"/>
      <c r="NAF113" s="275"/>
      <c r="NAG113" s="275"/>
      <c r="NAH113" s="275"/>
      <c r="NAI113" s="275"/>
      <c r="NAJ113" s="275"/>
      <c r="NAK113" s="275"/>
      <c r="NAL113" s="275"/>
      <c r="NAM113" s="48"/>
      <c r="NAN113" s="48"/>
      <c r="NAO113" s="48"/>
      <c r="NAP113" s="48"/>
      <c r="NAQ113" s="274"/>
      <c r="NAR113" s="274"/>
      <c r="NAS113" s="275"/>
      <c r="NAT113" s="275"/>
      <c r="NAU113" s="275"/>
      <c r="NAV113" s="275"/>
      <c r="NAW113" s="275"/>
      <c r="NAX113" s="275"/>
      <c r="NAY113" s="275"/>
      <c r="NAZ113" s="48"/>
      <c r="NBA113" s="48"/>
      <c r="NBB113" s="48"/>
      <c r="NBC113" s="48"/>
      <c r="NBD113" s="274"/>
      <c r="NBE113" s="274"/>
      <c r="NBF113" s="275"/>
      <c r="NBG113" s="275"/>
      <c r="NBH113" s="275"/>
      <c r="NBI113" s="275"/>
      <c r="NBJ113" s="275"/>
      <c r="NBK113" s="275"/>
      <c r="NBL113" s="275"/>
      <c r="NBM113" s="48"/>
      <c r="NBN113" s="48"/>
      <c r="NBO113" s="48"/>
      <c r="NBP113" s="48"/>
      <c r="NBQ113" s="274"/>
      <c r="NBR113" s="274"/>
      <c r="NBS113" s="275"/>
      <c r="NBT113" s="275"/>
      <c r="NBU113" s="275"/>
      <c r="NBV113" s="275"/>
      <c r="NBW113" s="275"/>
      <c r="NBX113" s="275"/>
      <c r="NBY113" s="275"/>
      <c r="NBZ113" s="48"/>
      <c r="NCA113" s="48"/>
      <c r="NCB113" s="48"/>
      <c r="NCC113" s="48"/>
      <c r="NCD113" s="274"/>
      <c r="NCE113" s="274"/>
      <c r="NCF113" s="275"/>
      <c r="NCG113" s="275"/>
      <c r="NCH113" s="275"/>
      <c r="NCI113" s="275"/>
      <c r="NCJ113" s="275"/>
      <c r="NCK113" s="275"/>
      <c r="NCL113" s="275"/>
      <c r="NCM113" s="48"/>
      <c r="NCN113" s="48"/>
      <c r="NCO113" s="48"/>
      <c r="NCP113" s="48"/>
      <c r="NCQ113" s="274"/>
      <c r="NCR113" s="274"/>
      <c r="NCS113" s="275"/>
      <c r="NCT113" s="275"/>
      <c r="NCU113" s="275"/>
      <c r="NCV113" s="275"/>
      <c r="NCW113" s="275"/>
      <c r="NCX113" s="275"/>
      <c r="NCY113" s="275"/>
      <c r="NCZ113" s="48"/>
      <c r="NDA113" s="48"/>
      <c r="NDB113" s="48"/>
      <c r="NDC113" s="48"/>
      <c r="NDD113" s="274"/>
      <c r="NDE113" s="274"/>
      <c r="NDF113" s="275"/>
      <c r="NDG113" s="275"/>
      <c r="NDH113" s="275"/>
      <c r="NDI113" s="275"/>
      <c r="NDJ113" s="275"/>
      <c r="NDK113" s="275"/>
      <c r="NDL113" s="275"/>
      <c r="NDM113" s="48"/>
      <c r="NDN113" s="48"/>
      <c r="NDO113" s="48"/>
      <c r="NDP113" s="48"/>
      <c r="NDQ113" s="274"/>
      <c r="NDR113" s="274"/>
      <c r="NDS113" s="275"/>
      <c r="NDT113" s="275"/>
      <c r="NDU113" s="275"/>
      <c r="NDV113" s="275"/>
      <c r="NDW113" s="275"/>
      <c r="NDX113" s="275"/>
      <c r="NDY113" s="275"/>
      <c r="NDZ113" s="48"/>
      <c r="NEA113" s="48"/>
      <c r="NEB113" s="48"/>
      <c r="NEC113" s="48"/>
      <c r="NED113" s="274"/>
      <c r="NEE113" s="274"/>
      <c r="NEF113" s="275"/>
      <c r="NEG113" s="275"/>
      <c r="NEH113" s="275"/>
      <c r="NEI113" s="275"/>
      <c r="NEJ113" s="275"/>
      <c r="NEK113" s="275"/>
      <c r="NEL113" s="275"/>
      <c r="NEM113" s="48"/>
      <c r="NEN113" s="48"/>
      <c r="NEO113" s="48"/>
      <c r="NEP113" s="48"/>
      <c r="NEQ113" s="274"/>
      <c r="NER113" s="274"/>
      <c r="NES113" s="275"/>
      <c r="NET113" s="275"/>
      <c r="NEU113" s="275"/>
      <c r="NEV113" s="275"/>
      <c r="NEW113" s="275"/>
      <c r="NEX113" s="275"/>
      <c r="NEY113" s="275"/>
      <c r="NEZ113" s="48"/>
      <c r="NFA113" s="48"/>
      <c r="NFB113" s="48"/>
      <c r="NFC113" s="48"/>
      <c r="NFD113" s="274"/>
      <c r="NFE113" s="274"/>
      <c r="NFF113" s="275"/>
      <c r="NFG113" s="275"/>
      <c r="NFH113" s="275"/>
      <c r="NFI113" s="275"/>
      <c r="NFJ113" s="275"/>
      <c r="NFK113" s="275"/>
      <c r="NFL113" s="275"/>
      <c r="NFM113" s="48"/>
      <c r="NFN113" s="48"/>
      <c r="NFO113" s="48"/>
      <c r="NFP113" s="48"/>
      <c r="NFQ113" s="274"/>
      <c r="NFR113" s="274"/>
      <c r="NFS113" s="275"/>
      <c r="NFT113" s="275"/>
      <c r="NFU113" s="275"/>
      <c r="NFV113" s="275"/>
      <c r="NFW113" s="275"/>
      <c r="NFX113" s="275"/>
      <c r="NFY113" s="275"/>
      <c r="NFZ113" s="48"/>
      <c r="NGA113" s="48"/>
      <c r="NGB113" s="48"/>
      <c r="NGC113" s="48"/>
      <c r="NGD113" s="274"/>
      <c r="NGE113" s="274"/>
      <c r="NGF113" s="275"/>
      <c r="NGG113" s="275"/>
      <c r="NGH113" s="275"/>
      <c r="NGI113" s="275"/>
      <c r="NGJ113" s="275"/>
      <c r="NGK113" s="275"/>
      <c r="NGL113" s="275"/>
      <c r="NGM113" s="48"/>
      <c r="NGN113" s="48"/>
      <c r="NGO113" s="48"/>
      <c r="NGP113" s="48"/>
      <c r="NGQ113" s="274"/>
      <c r="NGR113" s="274"/>
      <c r="NGS113" s="275"/>
      <c r="NGT113" s="275"/>
      <c r="NGU113" s="275"/>
      <c r="NGV113" s="275"/>
      <c r="NGW113" s="275"/>
      <c r="NGX113" s="275"/>
      <c r="NGY113" s="275"/>
      <c r="NGZ113" s="48"/>
      <c r="NHA113" s="48"/>
      <c r="NHB113" s="48"/>
      <c r="NHC113" s="48"/>
      <c r="NHD113" s="274"/>
      <c r="NHE113" s="274"/>
      <c r="NHF113" s="275"/>
      <c r="NHG113" s="275"/>
      <c r="NHH113" s="275"/>
      <c r="NHI113" s="275"/>
      <c r="NHJ113" s="275"/>
      <c r="NHK113" s="275"/>
      <c r="NHL113" s="275"/>
      <c r="NHM113" s="48"/>
      <c r="NHN113" s="48"/>
      <c r="NHO113" s="48"/>
      <c r="NHP113" s="48"/>
      <c r="NHQ113" s="274"/>
      <c r="NHR113" s="274"/>
      <c r="NHS113" s="275"/>
      <c r="NHT113" s="275"/>
      <c r="NHU113" s="275"/>
      <c r="NHV113" s="275"/>
      <c r="NHW113" s="275"/>
      <c r="NHX113" s="275"/>
      <c r="NHY113" s="275"/>
      <c r="NHZ113" s="48"/>
      <c r="NIA113" s="48"/>
      <c r="NIB113" s="48"/>
      <c r="NIC113" s="48"/>
      <c r="NID113" s="274"/>
      <c r="NIE113" s="274"/>
      <c r="NIF113" s="275"/>
      <c r="NIG113" s="275"/>
      <c r="NIH113" s="275"/>
      <c r="NII113" s="275"/>
      <c r="NIJ113" s="275"/>
      <c r="NIK113" s="275"/>
      <c r="NIL113" s="275"/>
      <c r="NIM113" s="48"/>
      <c r="NIN113" s="48"/>
      <c r="NIO113" s="48"/>
      <c r="NIP113" s="48"/>
      <c r="NIQ113" s="274"/>
      <c r="NIR113" s="274"/>
      <c r="NIS113" s="275"/>
      <c r="NIT113" s="275"/>
      <c r="NIU113" s="275"/>
      <c r="NIV113" s="275"/>
      <c r="NIW113" s="275"/>
      <c r="NIX113" s="275"/>
      <c r="NIY113" s="275"/>
      <c r="NIZ113" s="48"/>
      <c r="NJA113" s="48"/>
      <c r="NJB113" s="48"/>
      <c r="NJC113" s="48"/>
      <c r="NJD113" s="274"/>
      <c r="NJE113" s="274"/>
      <c r="NJF113" s="275"/>
      <c r="NJG113" s="275"/>
      <c r="NJH113" s="275"/>
      <c r="NJI113" s="275"/>
      <c r="NJJ113" s="275"/>
      <c r="NJK113" s="275"/>
      <c r="NJL113" s="275"/>
      <c r="NJM113" s="48"/>
      <c r="NJN113" s="48"/>
      <c r="NJO113" s="48"/>
      <c r="NJP113" s="48"/>
      <c r="NJQ113" s="274"/>
      <c r="NJR113" s="274"/>
      <c r="NJS113" s="275"/>
      <c r="NJT113" s="275"/>
      <c r="NJU113" s="275"/>
      <c r="NJV113" s="275"/>
      <c r="NJW113" s="275"/>
      <c r="NJX113" s="275"/>
      <c r="NJY113" s="275"/>
      <c r="NJZ113" s="48"/>
      <c r="NKA113" s="48"/>
      <c r="NKB113" s="48"/>
      <c r="NKC113" s="48"/>
      <c r="NKD113" s="274"/>
      <c r="NKE113" s="274"/>
      <c r="NKF113" s="275"/>
      <c r="NKG113" s="275"/>
      <c r="NKH113" s="275"/>
      <c r="NKI113" s="275"/>
      <c r="NKJ113" s="275"/>
      <c r="NKK113" s="275"/>
      <c r="NKL113" s="275"/>
      <c r="NKM113" s="48"/>
      <c r="NKN113" s="48"/>
      <c r="NKO113" s="48"/>
      <c r="NKP113" s="48"/>
      <c r="NKQ113" s="274"/>
      <c r="NKR113" s="274"/>
      <c r="NKS113" s="275"/>
      <c r="NKT113" s="275"/>
      <c r="NKU113" s="275"/>
      <c r="NKV113" s="275"/>
      <c r="NKW113" s="275"/>
      <c r="NKX113" s="275"/>
      <c r="NKY113" s="275"/>
      <c r="NKZ113" s="48"/>
      <c r="NLA113" s="48"/>
      <c r="NLB113" s="48"/>
      <c r="NLC113" s="48"/>
      <c r="NLD113" s="274"/>
      <c r="NLE113" s="274"/>
      <c r="NLF113" s="275"/>
      <c r="NLG113" s="275"/>
      <c r="NLH113" s="275"/>
      <c r="NLI113" s="275"/>
      <c r="NLJ113" s="275"/>
      <c r="NLK113" s="275"/>
      <c r="NLL113" s="275"/>
      <c r="NLM113" s="48"/>
      <c r="NLN113" s="48"/>
      <c r="NLO113" s="48"/>
      <c r="NLP113" s="48"/>
      <c r="NLQ113" s="274"/>
      <c r="NLR113" s="274"/>
      <c r="NLS113" s="275"/>
      <c r="NLT113" s="275"/>
      <c r="NLU113" s="275"/>
      <c r="NLV113" s="275"/>
      <c r="NLW113" s="275"/>
      <c r="NLX113" s="275"/>
      <c r="NLY113" s="275"/>
      <c r="NLZ113" s="48"/>
      <c r="NMA113" s="48"/>
      <c r="NMB113" s="48"/>
      <c r="NMC113" s="48"/>
      <c r="NMD113" s="274"/>
      <c r="NME113" s="274"/>
      <c r="NMF113" s="275"/>
      <c r="NMG113" s="275"/>
      <c r="NMH113" s="275"/>
      <c r="NMI113" s="275"/>
      <c r="NMJ113" s="275"/>
      <c r="NMK113" s="275"/>
      <c r="NML113" s="275"/>
      <c r="NMM113" s="48"/>
      <c r="NMN113" s="48"/>
      <c r="NMO113" s="48"/>
      <c r="NMP113" s="48"/>
      <c r="NMQ113" s="274"/>
      <c r="NMR113" s="274"/>
      <c r="NMS113" s="275"/>
      <c r="NMT113" s="275"/>
      <c r="NMU113" s="275"/>
      <c r="NMV113" s="275"/>
      <c r="NMW113" s="275"/>
      <c r="NMX113" s="275"/>
      <c r="NMY113" s="275"/>
      <c r="NMZ113" s="48"/>
      <c r="NNA113" s="48"/>
      <c r="NNB113" s="48"/>
      <c r="NNC113" s="48"/>
      <c r="NND113" s="274"/>
      <c r="NNE113" s="274"/>
      <c r="NNF113" s="275"/>
      <c r="NNG113" s="275"/>
      <c r="NNH113" s="275"/>
      <c r="NNI113" s="275"/>
      <c r="NNJ113" s="275"/>
      <c r="NNK113" s="275"/>
      <c r="NNL113" s="275"/>
      <c r="NNM113" s="48"/>
      <c r="NNN113" s="48"/>
      <c r="NNO113" s="48"/>
      <c r="NNP113" s="48"/>
      <c r="NNQ113" s="274"/>
      <c r="NNR113" s="274"/>
      <c r="NNS113" s="275"/>
      <c r="NNT113" s="275"/>
      <c r="NNU113" s="275"/>
      <c r="NNV113" s="275"/>
      <c r="NNW113" s="275"/>
      <c r="NNX113" s="275"/>
      <c r="NNY113" s="275"/>
      <c r="NNZ113" s="48"/>
      <c r="NOA113" s="48"/>
      <c r="NOB113" s="48"/>
      <c r="NOC113" s="48"/>
      <c r="NOD113" s="274"/>
      <c r="NOE113" s="274"/>
      <c r="NOF113" s="275"/>
      <c r="NOG113" s="275"/>
      <c r="NOH113" s="275"/>
      <c r="NOI113" s="275"/>
      <c r="NOJ113" s="275"/>
      <c r="NOK113" s="275"/>
      <c r="NOL113" s="275"/>
      <c r="NOM113" s="48"/>
      <c r="NON113" s="48"/>
      <c r="NOO113" s="48"/>
      <c r="NOP113" s="48"/>
      <c r="NOQ113" s="274"/>
      <c r="NOR113" s="274"/>
      <c r="NOS113" s="275"/>
      <c r="NOT113" s="275"/>
      <c r="NOU113" s="275"/>
      <c r="NOV113" s="275"/>
      <c r="NOW113" s="275"/>
      <c r="NOX113" s="275"/>
      <c r="NOY113" s="275"/>
      <c r="NOZ113" s="48"/>
      <c r="NPA113" s="48"/>
      <c r="NPB113" s="48"/>
      <c r="NPC113" s="48"/>
      <c r="NPD113" s="274"/>
      <c r="NPE113" s="274"/>
      <c r="NPF113" s="275"/>
      <c r="NPG113" s="275"/>
      <c r="NPH113" s="275"/>
      <c r="NPI113" s="275"/>
      <c r="NPJ113" s="275"/>
      <c r="NPK113" s="275"/>
      <c r="NPL113" s="275"/>
      <c r="NPM113" s="48"/>
      <c r="NPN113" s="48"/>
      <c r="NPO113" s="48"/>
      <c r="NPP113" s="48"/>
      <c r="NPQ113" s="274"/>
      <c r="NPR113" s="274"/>
      <c r="NPS113" s="275"/>
      <c r="NPT113" s="275"/>
      <c r="NPU113" s="275"/>
      <c r="NPV113" s="275"/>
      <c r="NPW113" s="275"/>
      <c r="NPX113" s="275"/>
      <c r="NPY113" s="275"/>
      <c r="NPZ113" s="48"/>
      <c r="NQA113" s="48"/>
      <c r="NQB113" s="48"/>
      <c r="NQC113" s="48"/>
      <c r="NQD113" s="274"/>
      <c r="NQE113" s="274"/>
      <c r="NQF113" s="275"/>
      <c r="NQG113" s="275"/>
      <c r="NQH113" s="275"/>
      <c r="NQI113" s="275"/>
      <c r="NQJ113" s="275"/>
      <c r="NQK113" s="275"/>
      <c r="NQL113" s="275"/>
      <c r="NQM113" s="48"/>
      <c r="NQN113" s="48"/>
      <c r="NQO113" s="48"/>
      <c r="NQP113" s="48"/>
      <c r="NQQ113" s="274"/>
      <c r="NQR113" s="274"/>
      <c r="NQS113" s="275"/>
      <c r="NQT113" s="275"/>
      <c r="NQU113" s="275"/>
      <c r="NQV113" s="275"/>
      <c r="NQW113" s="275"/>
      <c r="NQX113" s="275"/>
      <c r="NQY113" s="275"/>
      <c r="NQZ113" s="48"/>
      <c r="NRA113" s="48"/>
      <c r="NRB113" s="48"/>
      <c r="NRC113" s="48"/>
      <c r="NRD113" s="274"/>
      <c r="NRE113" s="274"/>
      <c r="NRF113" s="275"/>
      <c r="NRG113" s="275"/>
      <c r="NRH113" s="275"/>
      <c r="NRI113" s="275"/>
      <c r="NRJ113" s="275"/>
      <c r="NRK113" s="275"/>
      <c r="NRL113" s="275"/>
      <c r="NRM113" s="48"/>
      <c r="NRN113" s="48"/>
      <c r="NRO113" s="48"/>
      <c r="NRP113" s="48"/>
      <c r="NRQ113" s="274"/>
      <c r="NRR113" s="274"/>
      <c r="NRS113" s="275"/>
      <c r="NRT113" s="275"/>
      <c r="NRU113" s="275"/>
      <c r="NRV113" s="275"/>
      <c r="NRW113" s="275"/>
      <c r="NRX113" s="275"/>
      <c r="NRY113" s="275"/>
      <c r="NRZ113" s="48"/>
      <c r="NSA113" s="48"/>
      <c r="NSB113" s="48"/>
      <c r="NSC113" s="48"/>
      <c r="NSD113" s="274"/>
      <c r="NSE113" s="274"/>
      <c r="NSF113" s="275"/>
      <c r="NSG113" s="275"/>
      <c r="NSH113" s="275"/>
      <c r="NSI113" s="275"/>
      <c r="NSJ113" s="275"/>
      <c r="NSK113" s="275"/>
      <c r="NSL113" s="275"/>
      <c r="NSM113" s="48"/>
      <c r="NSN113" s="48"/>
      <c r="NSO113" s="48"/>
      <c r="NSP113" s="48"/>
      <c r="NSQ113" s="274"/>
      <c r="NSR113" s="274"/>
      <c r="NSS113" s="275"/>
      <c r="NST113" s="275"/>
      <c r="NSU113" s="275"/>
      <c r="NSV113" s="275"/>
      <c r="NSW113" s="275"/>
      <c r="NSX113" s="275"/>
      <c r="NSY113" s="275"/>
      <c r="NSZ113" s="48"/>
      <c r="NTA113" s="48"/>
      <c r="NTB113" s="48"/>
      <c r="NTC113" s="48"/>
      <c r="NTD113" s="274"/>
      <c r="NTE113" s="274"/>
      <c r="NTF113" s="275"/>
      <c r="NTG113" s="275"/>
      <c r="NTH113" s="275"/>
      <c r="NTI113" s="275"/>
      <c r="NTJ113" s="275"/>
      <c r="NTK113" s="275"/>
      <c r="NTL113" s="275"/>
      <c r="NTM113" s="48"/>
      <c r="NTN113" s="48"/>
      <c r="NTO113" s="48"/>
      <c r="NTP113" s="48"/>
      <c r="NTQ113" s="274"/>
      <c r="NTR113" s="274"/>
      <c r="NTS113" s="275"/>
      <c r="NTT113" s="275"/>
      <c r="NTU113" s="275"/>
      <c r="NTV113" s="275"/>
      <c r="NTW113" s="275"/>
      <c r="NTX113" s="275"/>
      <c r="NTY113" s="275"/>
      <c r="NTZ113" s="48"/>
      <c r="NUA113" s="48"/>
      <c r="NUB113" s="48"/>
      <c r="NUC113" s="48"/>
      <c r="NUD113" s="274"/>
      <c r="NUE113" s="274"/>
      <c r="NUF113" s="275"/>
      <c r="NUG113" s="275"/>
      <c r="NUH113" s="275"/>
      <c r="NUI113" s="275"/>
      <c r="NUJ113" s="275"/>
      <c r="NUK113" s="275"/>
      <c r="NUL113" s="275"/>
      <c r="NUM113" s="48"/>
      <c r="NUN113" s="48"/>
      <c r="NUO113" s="48"/>
      <c r="NUP113" s="48"/>
      <c r="NUQ113" s="274"/>
      <c r="NUR113" s="274"/>
      <c r="NUS113" s="275"/>
      <c r="NUT113" s="275"/>
      <c r="NUU113" s="275"/>
      <c r="NUV113" s="275"/>
      <c r="NUW113" s="275"/>
      <c r="NUX113" s="275"/>
      <c r="NUY113" s="275"/>
      <c r="NUZ113" s="48"/>
      <c r="NVA113" s="48"/>
      <c r="NVB113" s="48"/>
      <c r="NVC113" s="48"/>
      <c r="NVD113" s="274"/>
      <c r="NVE113" s="274"/>
      <c r="NVF113" s="275"/>
      <c r="NVG113" s="275"/>
      <c r="NVH113" s="275"/>
      <c r="NVI113" s="275"/>
      <c r="NVJ113" s="275"/>
      <c r="NVK113" s="275"/>
      <c r="NVL113" s="275"/>
      <c r="NVM113" s="48"/>
      <c r="NVN113" s="48"/>
      <c r="NVO113" s="48"/>
      <c r="NVP113" s="48"/>
      <c r="NVQ113" s="274"/>
      <c r="NVR113" s="274"/>
      <c r="NVS113" s="275"/>
      <c r="NVT113" s="275"/>
      <c r="NVU113" s="275"/>
      <c r="NVV113" s="275"/>
      <c r="NVW113" s="275"/>
      <c r="NVX113" s="275"/>
      <c r="NVY113" s="275"/>
      <c r="NVZ113" s="48"/>
      <c r="NWA113" s="48"/>
      <c r="NWB113" s="48"/>
      <c r="NWC113" s="48"/>
      <c r="NWD113" s="274"/>
      <c r="NWE113" s="274"/>
      <c r="NWF113" s="275"/>
      <c r="NWG113" s="275"/>
      <c r="NWH113" s="275"/>
      <c r="NWI113" s="275"/>
      <c r="NWJ113" s="275"/>
      <c r="NWK113" s="275"/>
      <c r="NWL113" s="275"/>
      <c r="NWM113" s="48"/>
      <c r="NWN113" s="48"/>
      <c r="NWO113" s="48"/>
      <c r="NWP113" s="48"/>
      <c r="NWQ113" s="274"/>
      <c r="NWR113" s="274"/>
      <c r="NWS113" s="275"/>
      <c r="NWT113" s="275"/>
      <c r="NWU113" s="275"/>
      <c r="NWV113" s="275"/>
      <c r="NWW113" s="275"/>
      <c r="NWX113" s="275"/>
      <c r="NWY113" s="275"/>
      <c r="NWZ113" s="48"/>
      <c r="NXA113" s="48"/>
      <c r="NXB113" s="48"/>
      <c r="NXC113" s="48"/>
      <c r="NXD113" s="274"/>
      <c r="NXE113" s="274"/>
      <c r="NXF113" s="275"/>
      <c r="NXG113" s="275"/>
      <c r="NXH113" s="275"/>
      <c r="NXI113" s="275"/>
      <c r="NXJ113" s="275"/>
      <c r="NXK113" s="275"/>
      <c r="NXL113" s="275"/>
      <c r="NXM113" s="48"/>
      <c r="NXN113" s="48"/>
      <c r="NXO113" s="48"/>
      <c r="NXP113" s="48"/>
      <c r="NXQ113" s="274"/>
      <c r="NXR113" s="274"/>
      <c r="NXS113" s="275"/>
      <c r="NXT113" s="275"/>
      <c r="NXU113" s="275"/>
      <c r="NXV113" s="275"/>
      <c r="NXW113" s="275"/>
      <c r="NXX113" s="275"/>
      <c r="NXY113" s="275"/>
      <c r="NXZ113" s="48"/>
      <c r="NYA113" s="48"/>
      <c r="NYB113" s="48"/>
      <c r="NYC113" s="48"/>
      <c r="NYD113" s="274"/>
      <c r="NYE113" s="274"/>
      <c r="NYF113" s="275"/>
      <c r="NYG113" s="275"/>
      <c r="NYH113" s="275"/>
      <c r="NYI113" s="275"/>
      <c r="NYJ113" s="275"/>
      <c r="NYK113" s="275"/>
      <c r="NYL113" s="275"/>
      <c r="NYM113" s="48"/>
      <c r="NYN113" s="48"/>
      <c r="NYO113" s="48"/>
      <c r="NYP113" s="48"/>
      <c r="NYQ113" s="274"/>
      <c r="NYR113" s="274"/>
      <c r="NYS113" s="275"/>
      <c r="NYT113" s="275"/>
      <c r="NYU113" s="275"/>
      <c r="NYV113" s="275"/>
      <c r="NYW113" s="275"/>
      <c r="NYX113" s="275"/>
      <c r="NYY113" s="275"/>
      <c r="NYZ113" s="48"/>
      <c r="NZA113" s="48"/>
      <c r="NZB113" s="48"/>
      <c r="NZC113" s="48"/>
      <c r="NZD113" s="274"/>
      <c r="NZE113" s="274"/>
      <c r="NZF113" s="275"/>
      <c r="NZG113" s="275"/>
      <c r="NZH113" s="275"/>
      <c r="NZI113" s="275"/>
      <c r="NZJ113" s="275"/>
      <c r="NZK113" s="275"/>
      <c r="NZL113" s="275"/>
      <c r="NZM113" s="48"/>
      <c r="NZN113" s="48"/>
      <c r="NZO113" s="48"/>
      <c r="NZP113" s="48"/>
      <c r="NZQ113" s="274"/>
      <c r="NZR113" s="274"/>
      <c r="NZS113" s="275"/>
      <c r="NZT113" s="275"/>
      <c r="NZU113" s="275"/>
      <c r="NZV113" s="275"/>
      <c r="NZW113" s="275"/>
      <c r="NZX113" s="275"/>
      <c r="NZY113" s="275"/>
      <c r="NZZ113" s="48"/>
      <c r="OAA113" s="48"/>
      <c r="OAB113" s="48"/>
      <c r="OAC113" s="48"/>
      <c r="OAD113" s="274"/>
      <c r="OAE113" s="274"/>
      <c r="OAF113" s="275"/>
      <c r="OAG113" s="275"/>
      <c r="OAH113" s="275"/>
      <c r="OAI113" s="275"/>
      <c r="OAJ113" s="275"/>
      <c r="OAK113" s="275"/>
      <c r="OAL113" s="275"/>
      <c r="OAM113" s="48"/>
      <c r="OAN113" s="48"/>
      <c r="OAO113" s="48"/>
      <c r="OAP113" s="48"/>
      <c r="OAQ113" s="274"/>
      <c r="OAR113" s="274"/>
      <c r="OAS113" s="275"/>
      <c r="OAT113" s="275"/>
      <c r="OAU113" s="275"/>
      <c r="OAV113" s="275"/>
      <c r="OAW113" s="275"/>
      <c r="OAX113" s="275"/>
      <c r="OAY113" s="275"/>
      <c r="OAZ113" s="48"/>
      <c r="OBA113" s="48"/>
      <c r="OBB113" s="48"/>
      <c r="OBC113" s="48"/>
      <c r="OBD113" s="274"/>
      <c r="OBE113" s="274"/>
      <c r="OBF113" s="275"/>
      <c r="OBG113" s="275"/>
      <c r="OBH113" s="275"/>
      <c r="OBI113" s="275"/>
      <c r="OBJ113" s="275"/>
      <c r="OBK113" s="275"/>
      <c r="OBL113" s="275"/>
      <c r="OBM113" s="48"/>
      <c r="OBN113" s="48"/>
      <c r="OBO113" s="48"/>
      <c r="OBP113" s="48"/>
      <c r="OBQ113" s="274"/>
      <c r="OBR113" s="274"/>
      <c r="OBS113" s="275"/>
      <c r="OBT113" s="275"/>
      <c r="OBU113" s="275"/>
      <c r="OBV113" s="275"/>
      <c r="OBW113" s="275"/>
      <c r="OBX113" s="275"/>
      <c r="OBY113" s="275"/>
      <c r="OBZ113" s="48"/>
      <c r="OCA113" s="48"/>
      <c r="OCB113" s="48"/>
      <c r="OCC113" s="48"/>
      <c r="OCD113" s="274"/>
      <c r="OCE113" s="274"/>
      <c r="OCF113" s="275"/>
      <c r="OCG113" s="275"/>
      <c r="OCH113" s="275"/>
      <c r="OCI113" s="275"/>
      <c r="OCJ113" s="275"/>
      <c r="OCK113" s="275"/>
      <c r="OCL113" s="275"/>
      <c r="OCM113" s="48"/>
      <c r="OCN113" s="48"/>
      <c r="OCO113" s="48"/>
      <c r="OCP113" s="48"/>
      <c r="OCQ113" s="274"/>
      <c r="OCR113" s="274"/>
      <c r="OCS113" s="275"/>
      <c r="OCT113" s="275"/>
      <c r="OCU113" s="275"/>
      <c r="OCV113" s="275"/>
      <c r="OCW113" s="275"/>
      <c r="OCX113" s="275"/>
      <c r="OCY113" s="275"/>
      <c r="OCZ113" s="48"/>
      <c r="ODA113" s="48"/>
      <c r="ODB113" s="48"/>
      <c r="ODC113" s="48"/>
      <c r="ODD113" s="274"/>
      <c r="ODE113" s="274"/>
      <c r="ODF113" s="275"/>
      <c r="ODG113" s="275"/>
      <c r="ODH113" s="275"/>
      <c r="ODI113" s="275"/>
      <c r="ODJ113" s="275"/>
      <c r="ODK113" s="275"/>
      <c r="ODL113" s="275"/>
      <c r="ODM113" s="48"/>
      <c r="ODN113" s="48"/>
      <c r="ODO113" s="48"/>
      <c r="ODP113" s="48"/>
      <c r="ODQ113" s="274"/>
      <c r="ODR113" s="274"/>
      <c r="ODS113" s="275"/>
      <c r="ODT113" s="275"/>
      <c r="ODU113" s="275"/>
      <c r="ODV113" s="275"/>
      <c r="ODW113" s="275"/>
      <c r="ODX113" s="275"/>
      <c r="ODY113" s="275"/>
      <c r="ODZ113" s="48"/>
      <c r="OEA113" s="48"/>
      <c r="OEB113" s="48"/>
      <c r="OEC113" s="48"/>
      <c r="OED113" s="274"/>
      <c r="OEE113" s="274"/>
      <c r="OEF113" s="275"/>
      <c r="OEG113" s="275"/>
      <c r="OEH113" s="275"/>
      <c r="OEI113" s="275"/>
      <c r="OEJ113" s="275"/>
      <c r="OEK113" s="275"/>
      <c r="OEL113" s="275"/>
      <c r="OEM113" s="48"/>
      <c r="OEN113" s="48"/>
      <c r="OEO113" s="48"/>
      <c r="OEP113" s="48"/>
      <c r="OEQ113" s="274"/>
      <c r="OER113" s="274"/>
      <c r="OES113" s="275"/>
      <c r="OET113" s="275"/>
      <c r="OEU113" s="275"/>
      <c r="OEV113" s="275"/>
      <c r="OEW113" s="275"/>
      <c r="OEX113" s="275"/>
      <c r="OEY113" s="275"/>
      <c r="OEZ113" s="48"/>
      <c r="OFA113" s="48"/>
      <c r="OFB113" s="48"/>
      <c r="OFC113" s="48"/>
      <c r="OFD113" s="274"/>
      <c r="OFE113" s="274"/>
      <c r="OFF113" s="275"/>
      <c r="OFG113" s="275"/>
      <c r="OFH113" s="275"/>
      <c r="OFI113" s="275"/>
      <c r="OFJ113" s="275"/>
      <c r="OFK113" s="275"/>
      <c r="OFL113" s="275"/>
      <c r="OFM113" s="48"/>
      <c r="OFN113" s="48"/>
      <c r="OFO113" s="48"/>
      <c r="OFP113" s="48"/>
      <c r="OFQ113" s="274"/>
      <c r="OFR113" s="274"/>
      <c r="OFS113" s="275"/>
      <c r="OFT113" s="275"/>
      <c r="OFU113" s="275"/>
      <c r="OFV113" s="275"/>
      <c r="OFW113" s="275"/>
      <c r="OFX113" s="275"/>
      <c r="OFY113" s="275"/>
      <c r="OFZ113" s="48"/>
      <c r="OGA113" s="48"/>
      <c r="OGB113" s="48"/>
      <c r="OGC113" s="48"/>
      <c r="OGD113" s="274"/>
      <c r="OGE113" s="274"/>
      <c r="OGF113" s="275"/>
      <c r="OGG113" s="275"/>
      <c r="OGH113" s="275"/>
      <c r="OGI113" s="275"/>
      <c r="OGJ113" s="275"/>
      <c r="OGK113" s="275"/>
      <c r="OGL113" s="275"/>
      <c r="OGM113" s="48"/>
      <c r="OGN113" s="48"/>
      <c r="OGO113" s="48"/>
      <c r="OGP113" s="48"/>
      <c r="OGQ113" s="274"/>
      <c r="OGR113" s="274"/>
      <c r="OGS113" s="275"/>
      <c r="OGT113" s="275"/>
      <c r="OGU113" s="275"/>
      <c r="OGV113" s="275"/>
      <c r="OGW113" s="275"/>
      <c r="OGX113" s="275"/>
      <c r="OGY113" s="275"/>
      <c r="OGZ113" s="48"/>
      <c r="OHA113" s="48"/>
      <c r="OHB113" s="48"/>
      <c r="OHC113" s="48"/>
      <c r="OHD113" s="274"/>
      <c r="OHE113" s="274"/>
      <c r="OHF113" s="275"/>
      <c r="OHG113" s="275"/>
      <c r="OHH113" s="275"/>
      <c r="OHI113" s="275"/>
      <c r="OHJ113" s="275"/>
      <c r="OHK113" s="275"/>
      <c r="OHL113" s="275"/>
      <c r="OHM113" s="48"/>
      <c r="OHN113" s="48"/>
      <c r="OHO113" s="48"/>
      <c r="OHP113" s="48"/>
      <c r="OHQ113" s="274"/>
      <c r="OHR113" s="274"/>
      <c r="OHS113" s="275"/>
      <c r="OHT113" s="275"/>
      <c r="OHU113" s="275"/>
      <c r="OHV113" s="275"/>
      <c r="OHW113" s="275"/>
      <c r="OHX113" s="275"/>
      <c r="OHY113" s="275"/>
      <c r="OHZ113" s="48"/>
      <c r="OIA113" s="48"/>
      <c r="OIB113" s="48"/>
      <c r="OIC113" s="48"/>
      <c r="OID113" s="274"/>
      <c r="OIE113" s="274"/>
      <c r="OIF113" s="275"/>
      <c r="OIG113" s="275"/>
      <c r="OIH113" s="275"/>
      <c r="OII113" s="275"/>
      <c r="OIJ113" s="275"/>
      <c r="OIK113" s="275"/>
      <c r="OIL113" s="275"/>
      <c r="OIM113" s="48"/>
      <c r="OIN113" s="48"/>
      <c r="OIO113" s="48"/>
      <c r="OIP113" s="48"/>
      <c r="OIQ113" s="274"/>
      <c r="OIR113" s="274"/>
      <c r="OIS113" s="275"/>
      <c r="OIT113" s="275"/>
      <c r="OIU113" s="275"/>
      <c r="OIV113" s="275"/>
      <c r="OIW113" s="275"/>
      <c r="OIX113" s="275"/>
      <c r="OIY113" s="275"/>
      <c r="OIZ113" s="48"/>
      <c r="OJA113" s="48"/>
      <c r="OJB113" s="48"/>
      <c r="OJC113" s="48"/>
      <c r="OJD113" s="274"/>
      <c r="OJE113" s="274"/>
      <c r="OJF113" s="275"/>
      <c r="OJG113" s="275"/>
      <c r="OJH113" s="275"/>
      <c r="OJI113" s="275"/>
      <c r="OJJ113" s="275"/>
      <c r="OJK113" s="275"/>
      <c r="OJL113" s="275"/>
      <c r="OJM113" s="48"/>
      <c r="OJN113" s="48"/>
      <c r="OJO113" s="48"/>
      <c r="OJP113" s="48"/>
      <c r="OJQ113" s="274"/>
      <c r="OJR113" s="274"/>
      <c r="OJS113" s="275"/>
      <c r="OJT113" s="275"/>
      <c r="OJU113" s="275"/>
      <c r="OJV113" s="275"/>
      <c r="OJW113" s="275"/>
      <c r="OJX113" s="275"/>
      <c r="OJY113" s="275"/>
      <c r="OJZ113" s="48"/>
      <c r="OKA113" s="48"/>
      <c r="OKB113" s="48"/>
      <c r="OKC113" s="48"/>
      <c r="OKD113" s="274"/>
      <c r="OKE113" s="274"/>
      <c r="OKF113" s="275"/>
      <c r="OKG113" s="275"/>
      <c r="OKH113" s="275"/>
      <c r="OKI113" s="275"/>
      <c r="OKJ113" s="275"/>
      <c r="OKK113" s="275"/>
      <c r="OKL113" s="275"/>
      <c r="OKM113" s="48"/>
      <c r="OKN113" s="48"/>
      <c r="OKO113" s="48"/>
      <c r="OKP113" s="48"/>
      <c r="OKQ113" s="274"/>
      <c r="OKR113" s="274"/>
      <c r="OKS113" s="275"/>
      <c r="OKT113" s="275"/>
      <c r="OKU113" s="275"/>
      <c r="OKV113" s="275"/>
      <c r="OKW113" s="275"/>
      <c r="OKX113" s="275"/>
      <c r="OKY113" s="275"/>
      <c r="OKZ113" s="48"/>
      <c r="OLA113" s="48"/>
      <c r="OLB113" s="48"/>
      <c r="OLC113" s="48"/>
      <c r="OLD113" s="274"/>
      <c r="OLE113" s="274"/>
      <c r="OLF113" s="275"/>
      <c r="OLG113" s="275"/>
      <c r="OLH113" s="275"/>
      <c r="OLI113" s="275"/>
      <c r="OLJ113" s="275"/>
      <c r="OLK113" s="275"/>
      <c r="OLL113" s="275"/>
      <c r="OLM113" s="48"/>
      <c r="OLN113" s="48"/>
      <c r="OLO113" s="48"/>
      <c r="OLP113" s="48"/>
      <c r="OLQ113" s="274"/>
      <c r="OLR113" s="274"/>
      <c r="OLS113" s="275"/>
      <c r="OLT113" s="275"/>
      <c r="OLU113" s="275"/>
      <c r="OLV113" s="275"/>
      <c r="OLW113" s="275"/>
      <c r="OLX113" s="275"/>
      <c r="OLY113" s="275"/>
      <c r="OLZ113" s="48"/>
      <c r="OMA113" s="48"/>
      <c r="OMB113" s="48"/>
      <c r="OMC113" s="48"/>
      <c r="OMD113" s="274"/>
      <c r="OME113" s="274"/>
      <c r="OMF113" s="275"/>
      <c r="OMG113" s="275"/>
      <c r="OMH113" s="275"/>
      <c r="OMI113" s="275"/>
      <c r="OMJ113" s="275"/>
      <c r="OMK113" s="275"/>
      <c r="OML113" s="275"/>
      <c r="OMM113" s="48"/>
      <c r="OMN113" s="48"/>
      <c r="OMO113" s="48"/>
      <c r="OMP113" s="48"/>
      <c r="OMQ113" s="274"/>
      <c r="OMR113" s="274"/>
      <c r="OMS113" s="275"/>
      <c r="OMT113" s="275"/>
      <c r="OMU113" s="275"/>
      <c r="OMV113" s="275"/>
      <c r="OMW113" s="275"/>
      <c r="OMX113" s="275"/>
      <c r="OMY113" s="275"/>
      <c r="OMZ113" s="48"/>
      <c r="ONA113" s="48"/>
      <c r="ONB113" s="48"/>
      <c r="ONC113" s="48"/>
      <c r="OND113" s="274"/>
      <c r="ONE113" s="274"/>
      <c r="ONF113" s="275"/>
      <c r="ONG113" s="275"/>
      <c r="ONH113" s="275"/>
      <c r="ONI113" s="275"/>
      <c r="ONJ113" s="275"/>
      <c r="ONK113" s="275"/>
      <c r="ONL113" s="275"/>
      <c r="ONM113" s="48"/>
      <c r="ONN113" s="48"/>
      <c r="ONO113" s="48"/>
      <c r="ONP113" s="48"/>
      <c r="ONQ113" s="274"/>
      <c r="ONR113" s="274"/>
      <c r="ONS113" s="275"/>
      <c r="ONT113" s="275"/>
      <c r="ONU113" s="275"/>
      <c r="ONV113" s="275"/>
      <c r="ONW113" s="275"/>
      <c r="ONX113" s="275"/>
      <c r="ONY113" s="275"/>
      <c r="ONZ113" s="48"/>
      <c r="OOA113" s="48"/>
      <c r="OOB113" s="48"/>
      <c r="OOC113" s="48"/>
      <c r="OOD113" s="274"/>
      <c r="OOE113" s="274"/>
      <c r="OOF113" s="275"/>
      <c r="OOG113" s="275"/>
      <c r="OOH113" s="275"/>
      <c r="OOI113" s="275"/>
      <c r="OOJ113" s="275"/>
      <c r="OOK113" s="275"/>
      <c r="OOL113" s="275"/>
      <c r="OOM113" s="48"/>
      <c r="OON113" s="48"/>
      <c r="OOO113" s="48"/>
      <c r="OOP113" s="48"/>
      <c r="OOQ113" s="274"/>
      <c r="OOR113" s="274"/>
      <c r="OOS113" s="275"/>
      <c r="OOT113" s="275"/>
      <c r="OOU113" s="275"/>
      <c r="OOV113" s="275"/>
      <c r="OOW113" s="275"/>
      <c r="OOX113" s="275"/>
      <c r="OOY113" s="275"/>
      <c r="OOZ113" s="48"/>
      <c r="OPA113" s="48"/>
      <c r="OPB113" s="48"/>
      <c r="OPC113" s="48"/>
      <c r="OPD113" s="274"/>
      <c r="OPE113" s="274"/>
      <c r="OPF113" s="275"/>
      <c r="OPG113" s="275"/>
      <c r="OPH113" s="275"/>
      <c r="OPI113" s="275"/>
      <c r="OPJ113" s="275"/>
      <c r="OPK113" s="275"/>
      <c r="OPL113" s="275"/>
      <c r="OPM113" s="48"/>
      <c r="OPN113" s="48"/>
      <c r="OPO113" s="48"/>
      <c r="OPP113" s="48"/>
      <c r="OPQ113" s="274"/>
      <c r="OPR113" s="274"/>
      <c r="OPS113" s="275"/>
      <c r="OPT113" s="275"/>
      <c r="OPU113" s="275"/>
      <c r="OPV113" s="275"/>
      <c r="OPW113" s="275"/>
      <c r="OPX113" s="275"/>
      <c r="OPY113" s="275"/>
      <c r="OPZ113" s="48"/>
      <c r="OQA113" s="48"/>
      <c r="OQB113" s="48"/>
      <c r="OQC113" s="48"/>
      <c r="OQD113" s="274"/>
      <c r="OQE113" s="274"/>
      <c r="OQF113" s="275"/>
      <c r="OQG113" s="275"/>
      <c r="OQH113" s="275"/>
      <c r="OQI113" s="275"/>
      <c r="OQJ113" s="275"/>
      <c r="OQK113" s="275"/>
      <c r="OQL113" s="275"/>
      <c r="OQM113" s="48"/>
      <c r="OQN113" s="48"/>
      <c r="OQO113" s="48"/>
      <c r="OQP113" s="48"/>
      <c r="OQQ113" s="274"/>
      <c r="OQR113" s="274"/>
      <c r="OQS113" s="275"/>
      <c r="OQT113" s="275"/>
      <c r="OQU113" s="275"/>
      <c r="OQV113" s="275"/>
      <c r="OQW113" s="275"/>
      <c r="OQX113" s="275"/>
      <c r="OQY113" s="275"/>
      <c r="OQZ113" s="48"/>
      <c r="ORA113" s="48"/>
      <c r="ORB113" s="48"/>
      <c r="ORC113" s="48"/>
      <c r="ORD113" s="274"/>
      <c r="ORE113" s="274"/>
      <c r="ORF113" s="275"/>
      <c r="ORG113" s="275"/>
      <c r="ORH113" s="275"/>
      <c r="ORI113" s="275"/>
      <c r="ORJ113" s="275"/>
      <c r="ORK113" s="275"/>
      <c r="ORL113" s="275"/>
      <c r="ORM113" s="48"/>
      <c r="ORN113" s="48"/>
      <c r="ORO113" s="48"/>
      <c r="ORP113" s="48"/>
      <c r="ORQ113" s="274"/>
      <c r="ORR113" s="274"/>
      <c r="ORS113" s="275"/>
      <c r="ORT113" s="275"/>
      <c r="ORU113" s="275"/>
      <c r="ORV113" s="275"/>
      <c r="ORW113" s="275"/>
      <c r="ORX113" s="275"/>
      <c r="ORY113" s="275"/>
      <c r="ORZ113" s="48"/>
      <c r="OSA113" s="48"/>
      <c r="OSB113" s="48"/>
      <c r="OSC113" s="48"/>
      <c r="OSD113" s="274"/>
      <c r="OSE113" s="274"/>
      <c r="OSF113" s="275"/>
      <c r="OSG113" s="275"/>
      <c r="OSH113" s="275"/>
      <c r="OSI113" s="275"/>
      <c r="OSJ113" s="275"/>
      <c r="OSK113" s="275"/>
      <c r="OSL113" s="275"/>
      <c r="OSM113" s="48"/>
      <c r="OSN113" s="48"/>
      <c r="OSO113" s="48"/>
      <c r="OSP113" s="48"/>
      <c r="OSQ113" s="274"/>
      <c r="OSR113" s="274"/>
      <c r="OSS113" s="275"/>
      <c r="OST113" s="275"/>
      <c r="OSU113" s="275"/>
      <c r="OSV113" s="275"/>
      <c r="OSW113" s="275"/>
      <c r="OSX113" s="275"/>
      <c r="OSY113" s="275"/>
      <c r="OSZ113" s="48"/>
      <c r="OTA113" s="48"/>
      <c r="OTB113" s="48"/>
      <c r="OTC113" s="48"/>
      <c r="OTD113" s="274"/>
      <c r="OTE113" s="274"/>
      <c r="OTF113" s="275"/>
      <c r="OTG113" s="275"/>
      <c r="OTH113" s="275"/>
      <c r="OTI113" s="275"/>
      <c r="OTJ113" s="275"/>
      <c r="OTK113" s="275"/>
      <c r="OTL113" s="275"/>
      <c r="OTM113" s="48"/>
      <c r="OTN113" s="48"/>
      <c r="OTO113" s="48"/>
      <c r="OTP113" s="48"/>
      <c r="OTQ113" s="274"/>
      <c r="OTR113" s="274"/>
      <c r="OTS113" s="275"/>
      <c r="OTT113" s="275"/>
      <c r="OTU113" s="275"/>
      <c r="OTV113" s="275"/>
      <c r="OTW113" s="275"/>
      <c r="OTX113" s="275"/>
      <c r="OTY113" s="275"/>
      <c r="OTZ113" s="48"/>
      <c r="OUA113" s="48"/>
      <c r="OUB113" s="48"/>
      <c r="OUC113" s="48"/>
      <c r="OUD113" s="274"/>
      <c r="OUE113" s="274"/>
      <c r="OUF113" s="275"/>
      <c r="OUG113" s="275"/>
      <c r="OUH113" s="275"/>
      <c r="OUI113" s="275"/>
      <c r="OUJ113" s="275"/>
      <c r="OUK113" s="275"/>
      <c r="OUL113" s="275"/>
      <c r="OUM113" s="48"/>
      <c r="OUN113" s="48"/>
      <c r="OUO113" s="48"/>
      <c r="OUP113" s="48"/>
      <c r="OUQ113" s="274"/>
      <c r="OUR113" s="274"/>
      <c r="OUS113" s="275"/>
      <c r="OUT113" s="275"/>
      <c r="OUU113" s="275"/>
      <c r="OUV113" s="275"/>
      <c r="OUW113" s="275"/>
      <c r="OUX113" s="275"/>
      <c r="OUY113" s="275"/>
      <c r="OUZ113" s="48"/>
      <c r="OVA113" s="48"/>
      <c r="OVB113" s="48"/>
      <c r="OVC113" s="48"/>
      <c r="OVD113" s="274"/>
      <c r="OVE113" s="274"/>
      <c r="OVF113" s="275"/>
      <c r="OVG113" s="275"/>
      <c r="OVH113" s="275"/>
      <c r="OVI113" s="275"/>
      <c r="OVJ113" s="275"/>
      <c r="OVK113" s="275"/>
      <c r="OVL113" s="275"/>
      <c r="OVM113" s="48"/>
      <c r="OVN113" s="48"/>
      <c r="OVO113" s="48"/>
      <c r="OVP113" s="48"/>
      <c r="OVQ113" s="274"/>
      <c r="OVR113" s="274"/>
      <c r="OVS113" s="275"/>
      <c r="OVT113" s="275"/>
      <c r="OVU113" s="275"/>
      <c r="OVV113" s="275"/>
      <c r="OVW113" s="275"/>
      <c r="OVX113" s="275"/>
      <c r="OVY113" s="275"/>
      <c r="OVZ113" s="48"/>
      <c r="OWA113" s="48"/>
      <c r="OWB113" s="48"/>
      <c r="OWC113" s="48"/>
      <c r="OWD113" s="274"/>
      <c r="OWE113" s="274"/>
      <c r="OWF113" s="275"/>
      <c r="OWG113" s="275"/>
      <c r="OWH113" s="275"/>
      <c r="OWI113" s="275"/>
      <c r="OWJ113" s="275"/>
      <c r="OWK113" s="275"/>
      <c r="OWL113" s="275"/>
      <c r="OWM113" s="48"/>
      <c r="OWN113" s="48"/>
      <c r="OWO113" s="48"/>
      <c r="OWP113" s="48"/>
      <c r="OWQ113" s="274"/>
      <c r="OWR113" s="274"/>
      <c r="OWS113" s="275"/>
      <c r="OWT113" s="275"/>
      <c r="OWU113" s="275"/>
      <c r="OWV113" s="275"/>
      <c r="OWW113" s="275"/>
      <c r="OWX113" s="275"/>
      <c r="OWY113" s="275"/>
      <c r="OWZ113" s="48"/>
      <c r="OXA113" s="48"/>
      <c r="OXB113" s="48"/>
      <c r="OXC113" s="48"/>
      <c r="OXD113" s="274"/>
      <c r="OXE113" s="274"/>
      <c r="OXF113" s="275"/>
      <c r="OXG113" s="275"/>
      <c r="OXH113" s="275"/>
      <c r="OXI113" s="275"/>
      <c r="OXJ113" s="275"/>
      <c r="OXK113" s="275"/>
      <c r="OXL113" s="275"/>
      <c r="OXM113" s="48"/>
      <c r="OXN113" s="48"/>
      <c r="OXO113" s="48"/>
      <c r="OXP113" s="48"/>
      <c r="OXQ113" s="274"/>
      <c r="OXR113" s="274"/>
      <c r="OXS113" s="275"/>
      <c r="OXT113" s="275"/>
      <c r="OXU113" s="275"/>
      <c r="OXV113" s="275"/>
      <c r="OXW113" s="275"/>
      <c r="OXX113" s="275"/>
      <c r="OXY113" s="275"/>
      <c r="OXZ113" s="48"/>
      <c r="OYA113" s="48"/>
      <c r="OYB113" s="48"/>
      <c r="OYC113" s="48"/>
      <c r="OYD113" s="274"/>
      <c r="OYE113" s="274"/>
      <c r="OYF113" s="275"/>
      <c r="OYG113" s="275"/>
      <c r="OYH113" s="275"/>
      <c r="OYI113" s="275"/>
      <c r="OYJ113" s="275"/>
      <c r="OYK113" s="275"/>
      <c r="OYL113" s="275"/>
      <c r="OYM113" s="48"/>
      <c r="OYN113" s="48"/>
      <c r="OYO113" s="48"/>
      <c r="OYP113" s="48"/>
      <c r="OYQ113" s="274"/>
      <c r="OYR113" s="274"/>
      <c r="OYS113" s="275"/>
      <c r="OYT113" s="275"/>
      <c r="OYU113" s="275"/>
      <c r="OYV113" s="275"/>
      <c r="OYW113" s="275"/>
      <c r="OYX113" s="275"/>
      <c r="OYY113" s="275"/>
      <c r="OYZ113" s="48"/>
      <c r="OZA113" s="48"/>
      <c r="OZB113" s="48"/>
      <c r="OZC113" s="48"/>
      <c r="OZD113" s="274"/>
      <c r="OZE113" s="274"/>
      <c r="OZF113" s="275"/>
      <c r="OZG113" s="275"/>
      <c r="OZH113" s="275"/>
      <c r="OZI113" s="275"/>
      <c r="OZJ113" s="275"/>
      <c r="OZK113" s="275"/>
      <c r="OZL113" s="275"/>
      <c r="OZM113" s="48"/>
      <c r="OZN113" s="48"/>
      <c r="OZO113" s="48"/>
      <c r="OZP113" s="48"/>
      <c r="OZQ113" s="274"/>
      <c r="OZR113" s="274"/>
      <c r="OZS113" s="275"/>
      <c r="OZT113" s="275"/>
      <c r="OZU113" s="275"/>
      <c r="OZV113" s="275"/>
      <c r="OZW113" s="275"/>
      <c r="OZX113" s="275"/>
      <c r="OZY113" s="275"/>
      <c r="OZZ113" s="48"/>
      <c r="PAA113" s="48"/>
      <c r="PAB113" s="48"/>
      <c r="PAC113" s="48"/>
      <c r="PAD113" s="274"/>
      <c r="PAE113" s="274"/>
      <c r="PAF113" s="275"/>
      <c r="PAG113" s="275"/>
      <c r="PAH113" s="275"/>
      <c r="PAI113" s="275"/>
      <c r="PAJ113" s="275"/>
      <c r="PAK113" s="275"/>
      <c r="PAL113" s="275"/>
      <c r="PAM113" s="48"/>
      <c r="PAN113" s="48"/>
      <c r="PAO113" s="48"/>
      <c r="PAP113" s="48"/>
      <c r="PAQ113" s="274"/>
      <c r="PAR113" s="274"/>
      <c r="PAS113" s="275"/>
      <c r="PAT113" s="275"/>
      <c r="PAU113" s="275"/>
      <c r="PAV113" s="275"/>
      <c r="PAW113" s="275"/>
      <c r="PAX113" s="275"/>
      <c r="PAY113" s="275"/>
      <c r="PAZ113" s="48"/>
      <c r="PBA113" s="48"/>
      <c r="PBB113" s="48"/>
      <c r="PBC113" s="48"/>
      <c r="PBD113" s="274"/>
      <c r="PBE113" s="274"/>
      <c r="PBF113" s="275"/>
      <c r="PBG113" s="275"/>
      <c r="PBH113" s="275"/>
      <c r="PBI113" s="275"/>
      <c r="PBJ113" s="275"/>
      <c r="PBK113" s="275"/>
      <c r="PBL113" s="275"/>
      <c r="PBM113" s="48"/>
      <c r="PBN113" s="48"/>
      <c r="PBO113" s="48"/>
      <c r="PBP113" s="48"/>
      <c r="PBQ113" s="274"/>
      <c r="PBR113" s="274"/>
      <c r="PBS113" s="275"/>
      <c r="PBT113" s="275"/>
      <c r="PBU113" s="275"/>
      <c r="PBV113" s="275"/>
      <c r="PBW113" s="275"/>
      <c r="PBX113" s="275"/>
      <c r="PBY113" s="275"/>
      <c r="PBZ113" s="48"/>
      <c r="PCA113" s="48"/>
      <c r="PCB113" s="48"/>
      <c r="PCC113" s="48"/>
      <c r="PCD113" s="274"/>
      <c r="PCE113" s="274"/>
      <c r="PCF113" s="275"/>
      <c r="PCG113" s="275"/>
      <c r="PCH113" s="275"/>
      <c r="PCI113" s="275"/>
      <c r="PCJ113" s="275"/>
      <c r="PCK113" s="275"/>
      <c r="PCL113" s="275"/>
      <c r="PCM113" s="48"/>
      <c r="PCN113" s="48"/>
      <c r="PCO113" s="48"/>
      <c r="PCP113" s="48"/>
      <c r="PCQ113" s="274"/>
      <c r="PCR113" s="274"/>
      <c r="PCS113" s="275"/>
      <c r="PCT113" s="275"/>
      <c r="PCU113" s="275"/>
      <c r="PCV113" s="275"/>
      <c r="PCW113" s="275"/>
      <c r="PCX113" s="275"/>
      <c r="PCY113" s="275"/>
      <c r="PCZ113" s="48"/>
      <c r="PDA113" s="48"/>
      <c r="PDB113" s="48"/>
      <c r="PDC113" s="48"/>
      <c r="PDD113" s="274"/>
      <c r="PDE113" s="274"/>
      <c r="PDF113" s="275"/>
      <c r="PDG113" s="275"/>
      <c r="PDH113" s="275"/>
      <c r="PDI113" s="275"/>
      <c r="PDJ113" s="275"/>
      <c r="PDK113" s="275"/>
      <c r="PDL113" s="275"/>
      <c r="PDM113" s="48"/>
      <c r="PDN113" s="48"/>
      <c r="PDO113" s="48"/>
      <c r="PDP113" s="48"/>
      <c r="PDQ113" s="274"/>
      <c r="PDR113" s="274"/>
      <c r="PDS113" s="275"/>
      <c r="PDT113" s="275"/>
      <c r="PDU113" s="275"/>
      <c r="PDV113" s="275"/>
      <c r="PDW113" s="275"/>
      <c r="PDX113" s="275"/>
      <c r="PDY113" s="275"/>
      <c r="PDZ113" s="48"/>
      <c r="PEA113" s="48"/>
      <c r="PEB113" s="48"/>
      <c r="PEC113" s="48"/>
      <c r="PED113" s="274"/>
      <c r="PEE113" s="274"/>
      <c r="PEF113" s="275"/>
      <c r="PEG113" s="275"/>
      <c r="PEH113" s="275"/>
      <c r="PEI113" s="275"/>
      <c r="PEJ113" s="275"/>
      <c r="PEK113" s="275"/>
      <c r="PEL113" s="275"/>
      <c r="PEM113" s="48"/>
      <c r="PEN113" s="48"/>
      <c r="PEO113" s="48"/>
      <c r="PEP113" s="48"/>
      <c r="PEQ113" s="274"/>
      <c r="PER113" s="274"/>
      <c r="PES113" s="275"/>
      <c r="PET113" s="275"/>
      <c r="PEU113" s="275"/>
      <c r="PEV113" s="275"/>
      <c r="PEW113" s="275"/>
      <c r="PEX113" s="275"/>
      <c r="PEY113" s="275"/>
      <c r="PEZ113" s="48"/>
      <c r="PFA113" s="48"/>
      <c r="PFB113" s="48"/>
      <c r="PFC113" s="48"/>
      <c r="PFD113" s="274"/>
      <c r="PFE113" s="274"/>
      <c r="PFF113" s="275"/>
      <c r="PFG113" s="275"/>
      <c r="PFH113" s="275"/>
      <c r="PFI113" s="275"/>
      <c r="PFJ113" s="275"/>
      <c r="PFK113" s="275"/>
      <c r="PFL113" s="275"/>
      <c r="PFM113" s="48"/>
      <c r="PFN113" s="48"/>
      <c r="PFO113" s="48"/>
      <c r="PFP113" s="48"/>
      <c r="PFQ113" s="274"/>
      <c r="PFR113" s="274"/>
      <c r="PFS113" s="275"/>
      <c r="PFT113" s="275"/>
      <c r="PFU113" s="275"/>
      <c r="PFV113" s="275"/>
      <c r="PFW113" s="275"/>
      <c r="PFX113" s="275"/>
      <c r="PFY113" s="275"/>
      <c r="PFZ113" s="48"/>
      <c r="PGA113" s="48"/>
      <c r="PGB113" s="48"/>
      <c r="PGC113" s="48"/>
      <c r="PGD113" s="274"/>
      <c r="PGE113" s="274"/>
      <c r="PGF113" s="275"/>
      <c r="PGG113" s="275"/>
      <c r="PGH113" s="275"/>
      <c r="PGI113" s="275"/>
      <c r="PGJ113" s="275"/>
      <c r="PGK113" s="275"/>
      <c r="PGL113" s="275"/>
      <c r="PGM113" s="48"/>
      <c r="PGN113" s="48"/>
      <c r="PGO113" s="48"/>
      <c r="PGP113" s="48"/>
      <c r="PGQ113" s="274"/>
      <c r="PGR113" s="274"/>
      <c r="PGS113" s="275"/>
      <c r="PGT113" s="275"/>
      <c r="PGU113" s="275"/>
      <c r="PGV113" s="275"/>
      <c r="PGW113" s="275"/>
      <c r="PGX113" s="275"/>
      <c r="PGY113" s="275"/>
      <c r="PGZ113" s="48"/>
      <c r="PHA113" s="48"/>
      <c r="PHB113" s="48"/>
      <c r="PHC113" s="48"/>
      <c r="PHD113" s="274"/>
      <c r="PHE113" s="274"/>
      <c r="PHF113" s="275"/>
      <c r="PHG113" s="275"/>
      <c r="PHH113" s="275"/>
      <c r="PHI113" s="275"/>
      <c r="PHJ113" s="275"/>
      <c r="PHK113" s="275"/>
      <c r="PHL113" s="275"/>
      <c r="PHM113" s="48"/>
      <c r="PHN113" s="48"/>
      <c r="PHO113" s="48"/>
      <c r="PHP113" s="48"/>
      <c r="PHQ113" s="274"/>
      <c r="PHR113" s="274"/>
      <c r="PHS113" s="275"/>
      <c r="PHT113" s="275"/>
      <c r="PHU113" s="275"/>
      <c r="PHV113" s="275"/>
      <c r="PHW113" s="275"/>
      <c r="PHX113" s="275"/>
      <c r="PHY113" s="275"/>
      <c r="PHZ113" s="48"/>
      <c r="PIA113" s="48"/>
      <c r="PIB113" s="48"/>
      <c r="PIC113" s="48"/>
      <c r="PID113" s="274"/>
      <c r="PIE113" s="274"/>
      <c r="PIF113" s="275"/>
      <c r="PIG113" s="275"/>
      <c r="PIH113" s="275"/>
      <c r="PII113" s="275"/>
      <c r="PIJ113" s="275"/>
      <c r="PIK113" s="275"/>
      <c r="PIL113" s="275"/>
      <c r="PIM113" s="48"/>
      <c r="PIN113" s="48"/>
      <c r="PIO113" s="48"/>
      <c r="PIP113" s="48"/>
      <c r="PIQ113" s="274"/>
      <c r="PIR113" s="274"/>
      <c r="PIS113" s="275"/>
      <c r="PIT113" s="275"/>
      <c r="PIU113" s="275"/>
      <c r="PIV113" s="275"/>
      <c r="PIW113" s="275"/>
      <c r="PIX113" s="275"/>
      <c r="PIY113" s="275"/>
      <c r="PIZ113" s="48"/>
      <c r="PJA113" s="48"/>
      <c r="PJB113" s="48"/>
      <c r="PJC113" s="48"/>
      <c r="PJD113" s="274"/>
      <c r="PJE113" s="274"/>
      <c r="PJF113" s="275"/>
      <c r="PJG113" s="275"/>
      <c r="PJH113" s="275"/>
      <c r="PJI113" s="275"/>
      <c r="PJJ113" s="275"/>
      <c r="PJK113" s="275"/>
      <c r="PJL113" s="275"/>
      <c r="PJM113" s="48"/>
      <c r="PJN113" s="48"/>
      <c r="PJO113" s="48"/>
      <c r="PJP113" s="48"/>
      <c r="PJQ113" s="274"/>
      <c r="PJR113" s="274"/>
      <c r="PJS113" s="275"/>
      <c r="PJT113" s="275"/>
      <c r="PJU113" s="275"/>
      <c r="PJV113" s="275"/>
      <c r="PJW113" s="275"/>
      <c r="PJX113" s="275"/>
      <c r="PJY113" s="275"/>
      <c r="PJZ113" s="48"/>
      <c r="PKA113" s="48"/>
      <c r="PKB113" s="48"/>
      <c r="PKC113" s="48"/>
      <c r="PKD113" s="274"/>
      <c r="PKE113" s="274"/>
      <c r="PKF113" s="275"/>
      <c r="PKG113" s="275"/>
      <c r="PKH113" s="275"/>
      <c r="PKI113" s="275"/>
      <c r="PKJ113" s="275"/>
      <c r="PKK113" s="275"/>
      <c r="PKL113" s="275"/>
      <c r="PKM113" s="48"/>
      <c r="PKN113" s="48"/>
      <c r="PKO113" s="48"/>
      <c r="PKP113" s="48"/>
      <c r="PKQ113" s="274"/>
      <c r="PKR113" s="274"/>
      <c r="PKS113" s="275"/>
      <c r="PKT113" s="275"/>
      <c r="PKU113" s="275"/>
      <c r="PKV113" s="275"/>
      <c r="PKW113" s="275"/>
      <c r="PKX113" s="275"/>
      <c r="PKY113" s="275"/>
      <c r="PKZ113" s="48"/>
      <c r="PLA113" s="48"/>
      <c r="PLB113" s="48"/>
      <c r="PLC113" s="48"/>
      <c r="PLD113" s="274"/>
      <c r="PLE113" s="274"/>
      <c r="PLF113" s="275"/>
      <c r="PLG113" s="275"/>
      <c r="PLH113" s="275"/>
      <c r="PLI113" s="275"/>
      <c r="PLJ113" s="275"/>
      <c r="PLK113" s="275"/>
      <c r="PLL113" s="275"/>
      <c r="PLM113" s="48"/>
      <c r="PLN113" s="48"/>
      <c r="PLO113" s="48"/>
      <c r="PLP113" s="48"/>
      <c r="PLQ113" s="274"/>
      <c r="PLR113" s="274"/>
      <c r="PLS113" s="275"/>
      <c r="PLT113" s="275"/>
      <c r="PLU113" s="275"/>
      <c r="PLV113" s="275"/>
      <c r="PLW113" s="275"/>
      <c r="PLX113" s="275"/>
      <c r="PLY113" s="275"/>
      <c r="PLZ113" s="48"/>
      <c r="PMA113" s="48"/>
      <c r="PMB113" s="48"/>
      <c r="PMC113" s="48"/>
      <c r="PMD113" s="274"/>
      <c r="PME113" s="274"/>
      <c r="PMF113" s="275"/>
      <c r="PMG113" s="275"/>
      <c r="PMH113" s="275"/>
      <c r="PMI113" s="275"/>
      <c r="PMJ113" s="275"/>
      <c r="PMK113" s="275"/>
      <c r="PML113" s="275"/>
      <c r="PMM113" s="48"/>
      <c r="PMN113" s="48"/>
      <c r="PMO113" s="48"/>
      <c r="PMP113" s="48"/>
      <c r="PMQ113" s="274"/>
      <c r="PMR113" s="274"/>
      <c r="PMS113" s="275"/>
      <c r="PMT113" s="275"/>
      <c r="PMU113" s="275"/>
      <c r="PMV113" s="275"/>
      <c r="PMW113" s="275"/>
      <c r="PMX113" s="275"/>
      <c r="PMY113" s="275"/>
      <c r="PMZ113" s="48"/>
      <c r="PNA113" s="48"/>
      <c r="PNB113" s="48"/>
      <c r="PNC113" s="48"/>
      <c r="PND113" s="274"/>
      <c r="PNE113" s="274"/>
      <c r="PNF113" s="275"/>
      <c r="PNG113" s="275"/>
      <c r="PNH113" s="275"/>
      <c r="PNI113" s="275"/>
      <c r="PNJ113" s="275"/>
      <c r="PNK113" s="275"/>
      <c r="PNL113" s="275"/>
      <c r="PNM113" s="48"/>
      <c r="PNN113" s="48"/>
      <c r="PNO113" s="48"/>
      <c r="PNP113" s="48"/>
      <c r="PNQ113" s="274"/>
      <c r="PNR113" s="274"/>
      <c r="PNS113" s="275"/>
      <c r="PNT113" s="275"/>
      <c r="PNU113" s="275"/>
      <c r="PNV113" s="275"/>
      <c r="PNW113" s="275"/>
      <c r="PNX113" s="275"/>
      <c r="PNY113" s="275"/>
      <c r="PNZ113" s="48"/>
      <c r="POA113" s="48"/>
      <c r="POB113" s="48"/>
      <c r="POC113" s="48"/>
      <c r="POD113" s="274"/>
      <c r="POE113" s="274"/>
      <c r="POF113" s="275"/>
      <c r="POG113" s="275"/>
      <c r="POH113" s="275"/>
      <c r="POI113" s="275"/>
      <c r="POJ113" s="275"/>
      <c r="POK113" s="275"/>
      <c r="POL113" s="275"/>
      <c r="POM113" s="48"/>
      <c r="PON113" s="48"/>
      <c r="POO113" s="48"/>
      <c r="POP113" s="48"/>
      <c r="POQ113" s="274"/>
      <c r="POR113" s="274"/>
      <c r="POS113" s="275"/>
      <c r="POT113" s="275"/>
      <c r="POU113" s="275"/>
      <c r="POV113" s="275"/>
      <c r="POW113" s="275"/>
      <c r="POX113" s="275"/>
      <c r="POY113" s="275"/>
      <c r="POZ113" s="48"/>
      <c r="PPA113" s="48"/>
      <c r="PPB113" s="48"/>
      <c r="PPC113" s="48"/>
      <c r="PPD113" s="274"/>
      <c r="PPE113" s="274"/>
      <c r="PPF113" s="275"/>
      <c r="PPG113" s="275"/>
      <c r="PPH113" s="275"/>
      <c r="PPI113" s="275"/>
      <c r="PPJ113" s="275"/>
      <c r="PPK113" s="275"/>
      <c r="PPL113" s="275"/>
      <c r="PPM113" s="48"/>
      <c r="PPN113" s="48"/>
      <c r="PPO113" s="48"/>
      <c r="PPP113" s="48"/>
      <c r="PPQ113" s="274"/>
      <c r="PPR113" s="274"/>
      <c r="PPS113" s="275"/>
      <c r="PPT113" s="275"/>
      <c r="PPU113" s="275"/>
      <c r="PPV113" s="275"/>
      <c r="PPW113" s="275"/>
      <c r="PPX113" s="275"/>
      <c r="PPY113" s="275"/>
      <c r="PPZ113" s="48"/>
      <c r="PQA113" s="48"/>
      <c r="PQB113" s="48"/>
      <c r="PQC113" s="48"/>
      <c r="PQD113" s="274"/>
      <c r="PQE113" s="274"/>
      <c r="PQF113" s="275"/>
      <c r="PQG113" s="275"/>
      <c r="PQH113" s="275"/>
      <c r="PQI113" s="275"/>
      <c r="PQJ113" s="275"/>
      <c r="PQK113" s="275"/>
      <c r="PQL113" s="275"/>
      <c r="PQM113" s="48"/>
      <c r="PQN113" s="48"/>
      <c r="PQO113" s="48"/>
      <c r="PQP113" s="48"/>
      <c r="PQQ113" s="274"/>
      <c r="PQR113" s="274"/>
      <c r="PQS113" s="275"/>
      <c r="PQT113" s="275"/>
      <c r="PQU113" s="275"/>
      <c r="PQV113" s="275"/>
      <c r="PQW113" s="275"/>
      <c r="PQX113" s="275"/>
      <c r="PQY113" s="275"/>
      <c r="PQZ113" s="48"/>
      <c r="PRA113" s="48"/>
      <c r="PRB113" s="48"/>
      <c r="PRC113" s="48"/>
      <c r="PRD113" s="274"/>
      <c r="PRE113" s="274"/>
      <c r="PRF113" s="275"/>
      <c r="PRG113" s="275"/>
      <c r="PRH113" s="275"/>
      <c r="PRI113" s="275"/>
      <c r="PRJ113" s="275"/>
      <c r="PRK113" s="275"/>
      <c r="PRL113" s="275"/>
      <c r="PRM113" s="48"/>
      <c r="PRN113" s="48"/>
      <c r="PRO113" s="48"/>
      <c r="PRP113" s="48"/>
      <c r="PRQ113" s="274"/>
      <c r="PRR113" s="274"/>
      <c r="PRS113" s="275"/>
      <c r="PRT113" s="275"/>
      <c r="PRU113" s="275"/>
      <c r="PRV113" s="275"/>
      <c r="PRW113" s="275"/>
      <c r="PRX113" s="275"/>
      <c r="PRY113" s="275"/>
      <c r="PRZ113" s="48"/>
      <c r="PSA113" s="48"/>
      <c r="PSB113" s="48"/>
      <c r="PSC113" s="48"/>
      <c r="PSD113" s="274"/>
      <c r="PSE113" s="274"/>
      <c r="PSF113" s="275"/>
      <c r="PSG113" s="275"/>
      <c r="PSH113" s="275"/>
      <c r="PSI113" s="275"/>
      <c r="PSJ113" s="275"/>
      <c r="PSK113" s="275"/>
      <c r="PSL113" s="275"/>
      <c r="PSM113" s="48"/>
      <c r="PSN113" s="48"/>
      <c r="PSO113" s="48"/>
      <c r="PSP113" s="48"/>
      <c r="PSQ113" s="274"/>
      <c r="PSR113" s="274"/>
      <c r="PSS113" s="275"/>
      <c r="PST113" s="275"/>
      <c r="PSU113" s="275"/>
      <c r="PSV113" s="275"/>
      <c r="PSW113" s="275"/>
      <c r="PSX113" s="275"/>
      <c r="PSY113" s="275"/>
      <c r="PSZ113" s="48"/>
      <c r="PTA113" s="48"/>
      <c r="PTB113" s="48"/>
      <c r="PTC113" s="48"/>
      <c r="PTD113" s="274"/>
      <c r="PTE113" s="274"/>
      <c r="PTF113" s="275"/>
      <c r="PTG113" s="275"/>
      <c r="PTH113" s="275"/>
      <c r="PTI113" s="275"/>
      <c r="PTJ113" s="275"/>
      <c r="PTK113" s="275"/>
      <c r="PTL113" s="275"/>
      <c r="PTM113" s="48"/>
      <c r="PTN113" s="48"/>
      <c r="PTO113" s="48"/>
      <c r="PTP113" s="48"/>
      <c r="PTQ113" s="274"/>
      <c r="PTR113" s="274"/>
      <c r="PTS113" s="275"/>
      <c r="PTT113" s="275"/>
      <c r="PTU113" s="275"/>
      <c r="PTV113" s="275"/>
      <c r="PTW113" s="275"/>
      <c r="PTX113" s="275"/>
      <c r="PTY113" s="275"/>
      <c r="PTZ113" s="48"/>
      <c r="PUA113" s="48"/>
      <c r="PUB113" s="48"/>
      <c r="PUC113" s="48"/>
      <c r="PUD113" s="274"/>
      <c r="PUE113" s="274"/>
      <c r="PUF113" s="275"/>
      <c r="PUG113" s="275"/>
      <c r="PUH113" s="275"/>
      <c r="PUI113" s="275"/>
      <c r="PUJ113" s="275"/>
      <c r="PUK113" s="275"/>
      <c r="PUL113" s="275"/>
      <c r="PUM113" s="48"/>
      <c r="PUN113" s="48"/>
      <c r="PUO113" s="48"/>
      <c r="PUP113" s="48"/>
      <c r="PUQ113" s="274"/>
      <c r="PUR113" s="274"/>
      <c r="PUS113" s="275"/>
      <c r="PUT113" s="275"/>
      <c r="PUU113" s="275"/>
      <c r="PUV113" s="275"/>
      <c r="PUW113" s="275"/>
      <c r="PUX113" s="275"/>
      <c r="PUY113" s="275"/>
      <c r="PUZ113" s="48"/>
      <c r="PVA113" s="48"/>
      <c r="PVB113" s="48"/>
      <c r="PVC113" s="48"/>
      <c r="PVD113" s="274"/>
      <c r="PVE113" s="274"/>
      <c r="PVF113" s="275"/>
      <c r="PVG113" s="275"/>
      <c r="PVH113" s="275"/>
      <c r="PVI113" s="275"/>
      <c r="PVJ113" s="275"/>
      <c r="PVK113" s="275"/>
      <c r="PVL113" s="275"/>
      <c r="PVM113" s="48"/>
      <c r="PVN113" s="48"/>
      <c r="PVO113" s="48"/>
      <c r="PVP113" s="48"/>
      <c r="PVQ113" s="274"/>
      <c r="PVR113" s="274"/>
      <c r="PVS113" s="275"/>
      <c r="PVT113" s="275"/>
      <c r="PVU113" s="275"/>
      <c r="PVV113" s="275"/>
      <c r="PVW113" s="275"/>
      <c r="PVX113" s="275"/>
      <c r="PVY113" s="275"/>
      <c r="PVZ113" s="48"/>
      <c r="PWA113" s="48"/>
      <c r="PWB113" s="48"/>
      <c r="PWC113" s="48"/>
      <c r="PWD113" s="274"/>
      <c r="PWE113" s="274"/>
      <c r="PWF113" s="275"/>
      <c r="PWG113" s="275"/>
      <c r="PWH113" s="275"/>
      <c r="PWI113" s="275"/>
      <c r="PWJ113" s="275"/>
      <c r="PWK113" s="275"/>
      <c r="PWL113" s="275"/>
      <c r="PWM113" s="48"/>
      <c r="PWN113" s="48"/>
      <c r="PWO113" s="48"/>
      <c r="PWP113" s="48"/>
      <c r="PWQ113" s="274"/>
      <c r="PWR113" s="274"/>
      <c r="PWS113" s="275"/>
      <c r="PWT113" s="275"/>
      <c r="PWU113" s="275"/>
      <c r="PWV113" s="275"/>
      <c r="PWW113" s="275"/>
      <c r="PWX113" s="275"/>
      <c r="PWY113" s="275"/>
      <c r="PWZ113" s="48"/>
      <c r="PXA113" s="48"/>
      <c r="PXB113" s="48"/>
      <c r="PXC113" s="48"/>
      <c r="PXD113" s="274"/>
      <c r="PXE113" s="274"/>
      <c r="PXF113" s="275"/>
      <c r="PXG113" s="275"/>
      <c r="PXH113" s="275"/>
      <c r="PXI113" s="275"/>
      <c r="PXJ113" s="275"/>
      <c r="PXK113" s="275"/>
      <c r="PXL113" s="275"/>
      <c r="PXM113" s="48"/>
      <c r="PXN113" s="48"/>
      <c r="PXO113" s="48"/>
      <c r="PXP113" s="48"/>
      <c r="PXQ113" s="274"/>
      <c r="PXR113" s="274"/>
      <c r="PXS113" s="275"/>
      <c r="PXT113" s="275"/>
      <c r="PXU113" s="275"/>
      <c r="PXV113" s="275"/>
      <c r="PXW113" s="275"/>
      <c r="PXX113" s="275"/>
      <c r="PXY113" s="275"/>
      <c r="PXZ113" s="48"/>
      <c r="PYA113" s="48"/>
      <c r="PYB113" s="48"/>
      <c r="PYC113" s="48"/>
      <c r="PYD113" s="274"/>
      <c r="PYE113" s="274"/>
      <c r="PYF113" s="275"/>
      <c r="PYG113" s="275"/>
      <c r="PYH113" s="275"/>
      <c r="PYI113" s="275"/>
      <c r="PYJ113" s="275"/>
      <c r="PYK113" s="275"/>
      <c r="PYL113" s="275"/>
      <c r="PYM113" s="48"/>
      <c r="PYN113" s="48"/>
      <c r="PYO113" s="48"/>
      <c r="PYP113" s="48"/>
      <c r="PYQ113" s="274"/>
      <c r="PYR113" s="274"/>
      <c r="PYS113" s="275"/>
      <c r="PYT113" s="275"/>
      <c r="PYU113" s="275"/>
      <c r="PYV113" s="275"/>
      <c r="PYW113" s="275"/>
      <c r="PYX113" s="275"/>
      <c r="PYY113" s="275"/>
      <c r="PYZ113" s="48"/>
      <c r="PZA113" s="48"/>
      <c r="PZB113" s="48"/>
      <c r="PZC113" s="48"/>
      <c r="PZD113" s="274"/>
      <c r="PZE113" s="274"/>
      <c r="PZF113" s="275"/>
      <c r="PZG113" s="275"/>
      <c r="PZH113" s="275"/>
      <c r="PZI113" s="275"/>
      <c r="PZJ113" s="275"/>
      <c r="PZK113" s="275"/>
      <c r="PZL113" s="275"/>
      <c r="PZM113" s="48"/>
      <c r="PZN113" s="48"/>
      <c r="PZO113" s="48"/>
      <c r="PZP113" s="48"/>
      <c r="PZQ113" s="274"/>
      <c r="PZR113" s="274"/>
      <c r="PZS113" s="275"/>
      <c r="PZT113" s="275"/>
      <c r="PZU113" s="275"/>
      <c r="PZV113" s="275"/>
      <c r="PZW113" s="275"/>
      <c r="PZX113" s="275"/>
      <c r="PZY113" s="275"/>
      <c r="PZZ113" s="48"/>
      <c r="QAA113" s="48"/>
      <c r="QAB113" s="48"/>
      <c r="QAC113" s="48"/>
      <c r="QAD113" s="274"/>
      <c r="QAE113" s="274"/>
      <c r="QAF113" s="275"/>
      <c r="QAG113" s="275"/>
      <c r="QAH113" s="275"/>
      <c r="QAI113" s="275"/>
      <c r="QAJ113" s="275"/>
      <c r="QAK113" s="275"/>
      <c r="QAL113" s="275"/>
      <c r="QAM113" s="48"/>
      <c r="QAN113" s="48"/>
      <c r="QAO113" s="48"/>
      <c r="QAP113" s="48"/>
      <c r="QAQ113" s="274"/>
      <c r="QAR113" s="274"/>
      <c r="QAS113" s="275"/>
      <c r="QAT113" s="275"/>
      <c r="QAU113" s="275"/>
      <c r="QAV113" s="275"/>
      <c r="QAW113" s="275"/>
      <c r="QAX113" s="275"/>
      <c r="QAY113" s="275"/>
      <c r="QAZ113" s="48"/>
      <c r="QBA113" s="48"/>
      <c r="QBB113" s="48"/>
      <c r="QBC113" s="48"/>
      <c r="QBD113" s="274"/>
      <c r="QBE113" s="274"/>
      <c r="QBF113" s="275"/>
      <c r="QBG113" s="275"/>
      <c r="QBH113" s="275"/>
      <c r="QBI113" s="275"/>
      <c r="QBJ113" s="275"/>
      <c r="QBK113" s="275"/>
      <c r="QBL113" s="275"/>
      <c r="QBM113" s="48"/>
      <c r="QBN113" s="48"/>
      <c r="QBO113" s="48"/>
      <c r="QBP113" s="48"/>
      <c r="QBQ113" s="274"/>
      <c r="QBR113" s="274"/>
      <c r="QBS113" s="275"/>
      <c r="QBT113" s="275"/>
      <c r="QBU113" s="275"/>
      <c r="QBV113" s="275"/>
      <c r="QBW113" s="275"/>
      <c r="QBX113" s="275"/>
      <c r="QBY113" s="275"/>
      <c r="QBZ113" s="48"/>
      <c r="QCA113" s="48"/>
      <c r="QCB113" s="48"/>
      <c r="QCC113" s="48"/>
      <c r="QCD113" s="274"/>
      <c r="QCE113" s="274"/>
      <c r="QCF113" s="275"/>
      <c r="QCG113" s="275"/>
      <c r="QCH113" s="275"/>
      <c r="QCI113" s="275"/>
      <c r="QCJ113" s="275"/>
      <c r="QCK113" s="275"/>
      <c r="QCL113" s="275"/>
      <c r="QCM113" s="48"/>
      <c r="QCN113" s="48"/>
      <c r="QCO113" s="48"/>
      <c r="QCP113" s="48"/>
      <c r="QCQ113" s="274"/>
      <c r="QCR113" s="274"/>
      <c r="QCS113" s="275"/>
      <c r="QCT113" s="275"/>
      <c r="QCU113" s="275"/>
      <c r="QCV113" s="275"/>
      <c r="QCW113" s="275"/>
      <c r="QCX113" s="275"/>
      <c r="QCY113" s="275"/>
      <c r="QCZ113" s="48"/>
      <c r="QDA113" s="48"/>
      <c r="QDB113" s="48"/>
      <c r="QDC113" s="48"/>
      <c r="QDD113" s="274"/>
      <c r="QDE113" s="274"/>
      <c r="QDF113" s="275"/>
      <c r="QDG113" s="275"/>
      <c r="QDH113" s="275"/>
      <c r="QDI113" s="275"/>
      <c r="QDJ113" s="275"/>
      <c r="QDK113" s="275"/>
      <c r="QDL113" s="275"/>
      <c r="QDM113" s="48"/>
      <c r="QDN113" s="48"/>
      <c r="QDO113" s="48"/>
      <c r="QDP113" s="48"/>
      <c r="QDQ113" s="274"/>
      <c r="QDR113" s="274"/>
      <c r="QDS113" s="275"/>
      <c r="QDT113" s="275"/>
      <c r="QDU113" s="275"/>
      <c r="QDV113" s="275"/>
      <c r="QDW113" s="275"/>
      <c r="QDX113" s="275"/>
      <c r="QDY113" s="275"/>
      <c r="QDZ113" s="48"/>
      <c r="QEA113" s="48"/>
      <c r="QEB113" s="48"/>
      <c r="QEC113" s="48"/>
      <c r="QED113" s="274"/>
      <c r="QEE113" s="274"/>
      <c r="QEF113" s="275"/>
      <c r="QEG113" s="275"/>
      <c r="QEH113" s="275"/>
      <c r="QEI113" s="275"/>
      <c r="QEJ113" s="275"/>
      <c r="QEK113" s="275"/>
      <c r="QEL113" s="275"/>
      <c r="QEM113" s="48"/>
      <c r="QEN113" s="48"/>
      <c r="QEO113" s="48"/>
      <c r="QEP113" s="48"/>
      <c r="QEQ113" s="274"/>
      <c r="QER113" s="274"/>
      <c r="QES113" s="275"/>
      <c r="QET113" s="275"/>
      <c r="QEU113" s="275"/>
      <c r="QEV113" s="275"/>
      <c r="QEW113" s="275"/>
      <c r="QEX113" s="275"/>
      <c r="QEY113" s="275"/>
      <c r="QEZ113" s="48"/>
      <c r="QFA113" s="48"/>
      <c r="QFB113" s="48"/>
      <c r="QFC113" s="48"/>
      <c r="QFD113" s="274"/>
      <c r="QFE113" s="274"/>
      <c r="QFF113" s="275"/>
      <c r="QFG113" s="275"/>
      <c r="QFH113" s="275"/>
      <c r="QFI113" s="275"/>
      <c r="QFJ113" s="275"/>
      <c r="QFK113" s="275"/>
      <c r="QFL113" s="275"/>
      <c r="QFM113" s="48"/>
      <c r="QFN113" s="48"/>
      <c r="QFO113" s="48"/>
      <c r="QFP113" s="48"/>
      <c r="QFQ113" s="274"/>
      <c r="QFR113" s="274"/>
      <c r="QFS113" s="275"/>
      <c r="QFT113" s="275"/>
      <c r="QFU113" s="275"/>
      <c r="QFV113" s="275"/>
      <c r="QFW113" s="275"/>
      <c r="QFX113" s="275"/>
      <c r="QFY113" s="275"/>
      <c r="QFZ113" s="48"/>
      <c r="QGA113" s="48"/>
      <c r="QGB113" s="48"/>
      <c r="QGC113" s="48"/>
      <c r="QGD113" s="274"/>
      <c r="QGE113" s="274"/>
      <c r="QGF113" s="275"/>
      <c r="QGG113" s="275"/>
      <c r="QGH113" s="275"/>
      <c r="QGI113" s="275"/>
      <c r="QGJ113" s="275"/>
      <c r="QGK113" s="275"/>
      <c r="QGL113" s="275"/>
      <c r="QGM113" s="48"/>
      <c r="QGN113" s="48"/>
      <c r="QGO113" s="48"/>
      <c r="QGP113" s="48"/>
      <c r="QGQ113" s="274"/>
      <c r="QGR113" s="274"/>
      <c r="QGS113" s="275"/>
      <c r="QGT113" s="275"/>
      <c r="QGU113" s="275"/>
      <c r="QGV113" s="275"/>
      <c r="QGW113" s="275"/>
      <c r="QGX113" s="275"/>
      <c r="QGY113" s="275"/>
      <c r="QGZ113" s="48"/>
      <c r="QHA113" s="48"/>
      <c r="QHB113" s="48"/>
      <c r="QHC113" s="48"/>
      <c r="QHD113" s="274"/>
      <c r="QHE113" s="274"/>
      <c r="QHF113" s="275"/>
      <c r="QHG113" s="275"/>
      <c r="QHH113" s="275"/>
      <c r="QHI113" s="275"/>
      <c r="QHJ113" s="275"/>
      <c r="QHK113" s="275"/>
      <c r="QHL113" s="275"/>
      <c r="QHM113" s="48"/>
      <c r="QHN113" s="48"/>
      <c r="QHO113" s="48"/>
      <c r="QHP113" s="48"/>
      <c r="QHQ113" s="274"/>
      <c r="QHR113" s="274"/>
      <c r="QHS113" s="275"/>
      <c r="QHT113" s="275"/>
      <c r="QHU113" s="275"/>
      <c r="QHV113" s="275"/>
      <c r="QHW113" s="275"/>
      <c r="QHX113" s="275"/>
      <c r="QHY113" s="275"/>
      <c r="QHZ113" s="48"/>
      <c r="QIA113" s="48"/>
      <c r="QIB113" s="48"/>
      <c r="QIC113" s="48"/>
      <c r="QID113" s="274"/>
      <c r="QIE113" s="274"/>
      <c r="QIF113" s="275"/>
      <c r="QIG113" s="275"/>
      <c r="QIH113" s="275"/>
      <c r="QII113" s="275"/>
      <c r="QIJ113" s="275"/>
      <c r="QIK113" s="275"/>
      <c r="QIL113" s="275"/>
      <c r="QIM113" s="48"/>
      <c r="QIN113" s="48"/>
      <c r="QIO113" s="48"/>
      <c r="QIP113" s="48"/>
      <c r="QIQ113" s="274"/>
      <c r="QIR113" s="274"/>
      <c r="QIS113" s="275"/>
      <c r="QIT113" s="275"/>
      <c r="QIU113" s="275"/>
      <c r="QIV113" s="275"/>
      <c r="QIW113" s="275"/>
      <c r="QIX113" s="275"/>
      <c r="QIY113" s="275"/>
      <c r="QIZ113" s="48"/>
      <c r="QJA113" s="48"/>
      <c r="QJB113" s="48"/>
      <c r="QJC113" s="48"/>
      <c r="QJD113" s="274"/>
      <c r="QJE113" s="274"/>
      <c r="QJF113" s="275"/>
      <c r="QJG113" s="275"/>
      <c r="QJH113" s="275"/>
      <c r="QJI113" s="275"/>
      <c r="QJJ113" s="275"/>
      <c r="QJK113" s="275"/>
      <c r="QJL113" s="275"/>
      <c r="QJM113" s="48"/>
      <c r="QJN113" s="48"/>
      <c r="QJO113" s="48"/>
      <c r="QJP113" s="48"/>
      <c r="QJQ113" s="274"/>
      <c r="QJR113" s="274"/>
      <c r="QJS113" s="275"/>
      <c r="QJT113" s="275"/>
      <c r="QJU113" s="275"/>
      <c r="QJV113" s="275"/>
      <c r="QJW113" s="275"/>
      <c r="QJX113" s="275"/>
      <c r="QJY113" s="275"/>
      <c r="QJZ113" s="48"/>
      <c r="QKA113" s="48"/>
      <c r="QKB113" s="48"/>
      <c r="QKC113" s="48"/>
      <c r="QKD113" s="274"/>
      <c r="QKE113" s="274"/>
      <c r="QKF113" s="275"/>
      <c r="QKG113" s="275"/>
      <c r="QKH113" s="275"/>
      <c r="QKI113" s="275"/>
      <c r="QKJ113" s="275"/>
      <c r="QKK113" s="275"/>
      <c r="QKL113" s="275"/>
      <c r="QKM113" s="48"/>
      <c r="QKN113" s="48"/>
      <c r="QKO113" s="48"/>
      <c r="QKP113" s="48"/>
      <c r="QKQ113" s="274"/>
      <c r="QKR113" s="274"/>
      <c r="QKS113" s="275"/>
      <c r="QKT113" s="275"/>
      <c r="QKU113" s="275"/>
      <c r="QKV113" s="275"/>
      <c r="QKW113" s="275"/>
      <c r="QKX113" s="275"/>
      <c r="QKY113" s="275"/>
      <c r="QKZ113" s="48"/>
      <c r="QLA113" s="48"/>
      <c r="QLB113" s="48"/>
      <c r="QLC113" s="48"/>
      <c r="QLD113" s="274"/>
      <c r="QLE113" s="274"/>
      <c r="QLF113" s="275"/>
      <c r="QLG113" s="275"/>
      <c r="QLH113" s="275"/>
      <c r="QLI113" s="275"/>
      <c r="QLJ113" s="275"/>
      <c r="QLK113" s="275"/>
      <c r="QLL113" s="275"/>
      <c r="QLM113" s="48"/>
      <c r="QLN113" s="48"/>
      <c r="QLO113" s="48"/>
      <c r="QLP113" s="48"/>
      <c r="QLQ113" s="274"/>
      <c r="QLR113" s="274"/>
      <c r="QLS113" s="275"/>
      <c r="QLT113" s="275"/>
      <c r="QLU113" s="275"/>
      <c r="QLV113" s="275"/>
      <c r="QLW113" s="275"/>
      <c r="QLX113" s="275"/>
      <c r="QLY113" s="275"/>
      <c r="QLZ113" s="48"/>
      <c r="QMA113" s="48"/>
      <c r="QMB113" s="48"/>
      <c r="QMC113" s="48"/>
      <c r="QMD113" s="274"/>
      <c r="QME113" s="274"/>
      <c r="QMF113" s="275"/>
      <c r="QMG113" s="275"/>
      <c r="QMH113" s="275"/>
      <c r="QMI113" s="275"/>
      <c r="QMJ113" s="275"/>
      <c r="QMK113" s="275"/>
      <c r="QML113" s="275"/>
      <c r="QMM113" s="48"/>
      <c r="QMN113" s="48"/>
      <c r="QMO113" s="48"/>
      <c r="QMP113" s="48"/>
      <c r="QMQ113" s="274"/>
      <c r="QMR113" s="274"/>
      <c r="QMS113" s="275"/>
      <c r="QMT113" s="275"/>
      <c r="QMU113" s="275"/>
      <c r="QMV113" s="275"/>
      <c r="QMW113" s="275"/>
      <c r="QMX113" s="275"/>
      <c r="QMY113" s="275"/>
      <c r="QMZ113" s="48"/>
      <c r="QNA113" s="48"/>
      <c r="QNB113" s="48"/>
      <c r="QNC113" s="48"/>
      <c r="QND113" s="274"/>
      <c r="QNE113" s="274"/>
      <c r="QNF113" s="275"/>
      <c r="QNG113" s="275"/>
      <c r="QNH113" s="275"/>
      <c r="QNI113" s="275"/>
      <c r="QNJ113" s="275"/>
      <c r="QNK113" s="275"/>
      <c r="QNL113" s="275"/>
      <c r="QNM113" s="48"/>
      <c r="QNN113" s="48"/>
      <c r="QNO113" s="48"/>
      <c r="QNP113" s="48"/>
      <c r="QNQ113" s="274"/>
      <c r="QNR113" s="274"/>
      <c r="QNS113" s="275"/>
      <c r="QNT113" s="275"/>
      <c r="QNU113" s="275"/>
      <c r="QNV113" s="275"/>
      <c r="QNW113" s="275"/>
      <c r="QNX113" s="275"/>
      <c r="QNY113" s="275"/>
      <c r="QNZ113" s="48"/>
      <c r="QOA113" s="48"/>
      <c r="QOB113" s="48"/>
      <c r="QOC113" s="48"/>
      <c r="QOD113" s="274"/>
      <c r="QOE113" s="274"/>
      <c r="QOF113" s="275"/>
      <c r="QOG113" s="275"/>
      <c r="QOH113" s="275"/>
      <c r="QOI113" s="275"/>
      <c r="QOJ113" s="275"/>
      <c r="QOK113" s="275"/>
      <c r="QOL113" s="275"/>
      <c r="QOM113" s="48"/>
      <c r="QON113" s="48"/>
      <c r="QOO113" s="48"/>
      <c r="QOP113" s="48"/>
      <c r="QOQ113" s="274"/>
      <c r="QOR113" s="274"/>
      <c r="QOS113" s="275"/>
      <c r="QOT113" s="275"/>
      <c r="QOU113" s="275"/>
      <c r="QOV113" s="275"/>
      <c r="QOW113" s="275"/>
      <c r="QOX113" s="275"/>
      <c r="QOY113" s="275"/>
      <c r="QOZ113" s="48"/>
      <c r="QPA113" s="48"/>
      <c r="QPB113" s="48"/>
      <c r="QPC113" s="48"/>
      <c r="QPD113" s="274"/>
      <c r="QPE113" s="274"/>
      <c r="QPF113" s="275"/>
      <c r="QPG113" s="275"/>
      <c r="QPH113" s="275"/>
      <c r="QPI113" s="275"/>
      <c r="QPJ113" s="275"/>
      <c r="QPK113" s="275"/>
      <c r="QPL113" s="275"/>
      <c r="QPM113" s="48"/>
      <c r="QPN113" s="48"/>
      <c r="QPO113" s="48"/>
      <c r="QPP113" s="48"/>
      <c r="QPQ113" s="274"/>
      <c r="QPR113" s="274"/>
      <c r="QPS113" s="275"/>
      <c r="QPT113" s="275"/>
      <c r="QPU113" s="275"/>
      <c r="QPV113" s="275"/>
      <c r="QPW113" s="275"/>
      <c r="QPX113" s="275"/>
      <c r="QPY113" s="275"/>
      <c r="QPZ113" s="48"/>
      <c r="QQA113" s="48"/>
      <c r="QQB113" s="48"/>
      <c r="QQC113" s="48"/>
      <c r="QQD113" s="274"/>
      <c r="QQE113" s="274"/>
      <c r="QQF113" s="275"/>
      <c r="QQG113" s="275"/>
      <c r="QQH113" s="275"/>
      <c r="QQI113" s="275"/>
      <c r="QQJ113" s="275"/>
      <c r="QQK113" s="275"/>
      <c r="QQL113" s="275"/>
      <c r="QQM113" s="48"/>
      <c r="QQN113" s="48"/>
      <c r="QQO113" s="48"/>
      <c r="QQP113" s="48"/>
      <c r="QQQ113" s="274"/>
      <c r="QQR113" s="274"/>
      <c r="QQS113" s="275"/>
      <c r="QQT113" s="275"/>
      <c r="QQU113" s="275"/>
      <c r="QQV113" s="275"/>
      <c r="QQW113" s="275"/>
      <c r="QQX113" s="275"/>
      <c r="QQY113" s="275"/>
      <c r="QQZ113" s="48"/>
      <c r="QRA113" s="48"/>
      <c r="QRB113" s="48"/>
      <c r="QRC113" s="48"/>
      <c r="QRD113" s="274"/>
      <c r="QRE113" s="274"/>
      <c r="QRF113" s="275"/>
      <c r="QRG113" s="275"/>
      <c r="QRH113" s="275"/>
      <c r="QRI113" s="275"/>
      <c r="QRJ113" s="275"/>
      <c r="QRK113" s="275"/>
      <c r="QRL113" s="275"/>
      <c r="QRM113" s="48"/>
      <c r="QRN113" s="48"/>
      <c r="QRO113" s="48"/>
      <c r="QRP113" s="48"/>
      <c r="QRQ113" s="274"/>
      <c r="QRR113" s="274"/>
      <c r="QRS113" s="275"/>
      <c r="QRT113" s="275"/>
      <c r="QRU113" s="275"/>
      <c r="QRV113" s="275"/>
      <c r="QRW113" s="275"/>
      <c r="QRX113" s="275"/>
      <c r="QRY113" s="275"/>
      <c r="QRZ113" s="48"/>
      <c r="QSA113" s="48"/>
      <c r="QSB113" s="48"/>
      <c r="QSC113" s="48"/>
      <c r="QSD113" s="274"/>
      <c r="QSE113" s="274"/>
      <c r="QSF113" s="275"/>
      <c r="QSG113" s="275"/>
      <c r="QSH113" s="275"/>
      <c r="QSI113" s="275"/>
      <c r="QSJ113" s="275"/>
      <c r="QSK113" s="275"/>
      <c r="QSL113" s="275"/>
      <c r="QSM113" s="48"/>
      <c r="QSN113" s="48"/>
      <c r="QSO113" s="48"/>
      <c r="QSP113" s="48"/>
      <c r="QSQ113" s="274"/>
      <c r="QSR113" s="274"/>
      <c r="QSS113" s="275"/>
      <c r="QST113" s="275"/>
      <c r="QSU113" s="275"/>
      <c r="QSV113" s="275"/>
      <c r="QSW113" s="275"/>
      <c r="QSX113" s="275"/>
      <c r="QSY113" s="275"/>
      <c r="QSZ113" s="48"/>
      <c r="QTA113" s="48"/>
      <c r="QTB113" s="48"/>
      <c r="QTC113" s="48"/>
      <c r="QTD113" s="274"/>
      <c r="QTE113" s="274"/>
      <c r="QTF113" s="275"/>
      <c r="QTG113" s="275"/>
      <c r="QTH113" s="275"/>
      <c r="QTI113" s="275"/>
      <c r="QTJ113" s="275"/>
      <c r="QTK113" s="275"/>
      <c r="QTL113" s="275"/>
      <c r="QTM113" s="48"/>
      <c r="QTN113" s="48"/>
      <c r="QTO113" s="48"/>
      <c r="QTP113" s="48"/>
      <c r="QTQ113" s="274"/>
      <c r="QTR113" s="274"/>
      <c r="QTS113" s="275"/>
      <c r="QTT113" s="275"/>
      <c r="QTU113" s="275"/>
      <c r="QTV113" s="275"/>
      <c r="QTW113" s="275"/>
      <c r="QTX113" s="275"/>
      <c r="QTY113" s="275"/>
      <c r="QTZ113" s="48"/>
      <c r="QUA113" s="48"/>
      <c r="QUB113" s="48"/>
      <c r="QUC113" s="48"/>
      <c r="QUD113" s="274"/>
      <c r="QUE113" s="274"/>
      <c r="QUF113" s="275"/>
      <c r="QUG113" s="275"/>
      <c r="QUH113" s="275"/>
      <c r="QUI113" s="275"/>
      <c r="QUJ113" s="275"/>
      <c r="QUK113" s="275"/>
      <c r="QUL113" s="275"/>
      <c r="QUM113" s="48"/>
      <c r="QUN113" s="48"/>
      <c r="QUO113" s="48"/>
      <c r="QUP113" s="48"/>
      <c r="QUQ113" s="274"/>
      <c r="QUR113" s="274"/>
      <c r="QUS113" s="275"/>
      <c r="QUT113" s="275"/>
      <c r="QUU113" s="275"/>
      <c r="QUV113" s="275"/>
      <c r="QUW113" s="275"/>
      <c r="QUX113" s="275"/>
      <c r="QUY113" s="275"/>
      <c r="QUZ113" s="48"/>
      <c r="QVA113" s="48"/>
      <c r="QVB113" s="48"/>
      <c r="QVC113" s="48"/>
      <c r="QVD113" s="274"/>
      <c r="QVE113" s="274"/>
      <c r="QVF113" s="275"/>
      <c r="QVG113" s="275"/>
      <c r="QVH113" s="275"/>
      <c r="QVI113" s="275"/>
      <c r="QVJ113" s="275"/>
      <c r="QVK113" s="275"/>
      <c r="QVL113" s="275"/>
      <c r="QVM113" s="48"/>
      <c r="QVN113" s="48"/>
      <c r="QVO113" s="48"/>
      <c r="QVP113" s="48"/>
      <c r="QVQ113" s="274"/>
      <c r="QVR113" s="274"/>
      <c r="QVS113" s="275"/>
      <c r="QVT113" s="275"/>
      <c r="QVU113" s="275"/>
      <c r="QVV113" s="275"/>
      <c r="QVW113" s="275"/>
      <c r="QVX113" s="275"/>
      <c r="QVY113" s="275"/>
      <c r="QVZ113" s="48"/>
      <c r="QWA113" s="48"/>
      <c r="QWB113" s="48"/>
      <c r="QWC113" s="48"/>
      <c r="QWD113" s="274"/>
      <c r="QWE113" s="274"/>
      <c r="QWF113" s="275"/>
      <c r="QWG113" s="275"/>
      <c r="QWH113" s="275"/>
      <c r="QWI113" s="275"/>
      <c r="QWJ113" s="275"/>
      <c r="QWK113" s="275"/>
      <c r="QWL113" s="275"/>
      <c r="QWM113" s="48"/>
      <c r="QWN113" s="48"/>
      <c r="QWO113" s="48"/>
      <c r="QWP113" s="48"/>
      <c r="QWQ113" s="274"/>
      <c r="QWR113" s="274"/>
      <c r="QWS113" s="275"/>
      <c r="QWT113" s="275"/>
      <c r="QWU113" s="275"/>
      <c r="QWV113" s="275"/>
      <c r="QWW113" s="275"/>
      <c r="QWX113" s="275"/>
      <c r="QWY113" s="275"/>
      <c r="QWZ113" s="48"/>
      <c r="QXA113" s="48"/>
      <c r="QXB113" s="48"/>
      <c r="QXC113" s="48"/>
      <c r="QXD113" s="274"/>
      <c r="QXE113" s="274"/>
      <c r="QXF113" s="275"/>
      <c r="QXG113" s="275"/>
      <c r="QXH113" s="275"/>
      <c r="QXI113" s="275"/>
      <c r="QXJ113" s="275"/>
      <c r="QXK113" s="275"/>
      <c r="QXL113" s="275"/>
      <c r="QXM113" s="48"/>
      <c r="QXN113" s="48"/>
      <c r="QXO113" s="48"/>
      <c r="QXP113" s="48"/>
      <c r="QXQ113" s="274"/>
      <c r="QXR113" s="274"/>
      <c r="QXS113" s="275"/>
      <c r="QXT113" s="275"/>
      <c r="QXU113" s="275"/>
      <c r="QXV113" s="275"/>
      <c r="QXW113" s="275"/>
      <c r="QXX113" s="275"/>
      <c r="QXY113" s="275"/>
      <c r="QXZ113" s="48"/>
      <c r="QYA113" s="48"/>
      <c r="QYB113" s="48"/>
      <c r="QYC113" s="48"/>
      <c r="QYD113" s="274"/>
      <c r="QYE113" s="274"/>
      <c r="QYF113" s="275"/>
      <c r="QYG113" s="275"/>
      <c r="QYH113" s="275"/>
      <c r="QYI113" s="275"/>
      <c r="QYJ113" s="275"/>
      <c r="QYK113" s="275"/>
      <c r="QYL113" s="275"/>
      <c r="QYM113" s="48"/>
      <c r="QYN113" s="48"/>
      <c r="QYO113" s="48"/>
      <c r="QYP113" s="48"/>
      <c r="QYQ113" s="274"/>
      <c r="QYR113" s="274"/>
      <c r="QYS113" s="275"/>
      <c r="QYT113" s="275"/>
      <c r="QYU113" s="275"/>
      <c r="QYV113" s="275"/>
      <c r="QYW113" s="275"/>
      <c r="QYX113" s="275"/>
      <c r="QYY113" s="275"/>
      <c r="QYZ113" s="48"/>
      <c r="QZA113" s="48"/>
      <c r="QZB113" s="48"/>
      <c r="QZC113" s="48"/>
      <c r="QZD113" s="274"/>
      <c r="QZE113" s="274"/>
      <c r="QZF113" s="275"/>
      <c r="QZG113" s="275"/>
      <c r="QZH113" s="275"/>
      <c r="QZI113" s="275"/>
      <c r="QZJ113" s="275"/>
      <c r="QZK113" s="275"/>
      <c r="QZL113" s="275"/>
      <c r="QZM113" s="48"/>
      <c r="QZN113" s="48"/>
      <c r="QZO113" s="48"/>
      <c r="QZP113" s="48"/>
      <c r="QZQ113" s="274"/>
      <c r="QZR113" s="274"/>
      <c r="QZS113" s="275"/>
      <c r="QZT113" s="275"/>
      <c r="QZU113" s="275"/>
      <c r="QZV113" s="275"/>
      <c r="QZW113" s="275"/>
      <c r="QZX113" s="275"/>
      <c r="QZY113" s="275"/>
      <c r="QZZ113" s="48"/>
      <c r="RAA113" s="48"/>
      <c r="RAB113" s="48"/>
      <c r="RAC113" s="48"/>
      <c r="RAD113" s="274"/>
      <c r="RAE113" s="274"/>
      <c r="RAF113" s="275"/>
      <c r="RAG113" s="275"/>
      <c r="RAH113" s="275"/>
      <c r="RAI113" s="275"/>
      <c r="RAJ113" s="275"/>
      <c r="RAK113" s="275"/>
      <c r="RAL113" s="275"/>
      <c r="RAM113" s="48"/>
      <c r="RAN113" s="48"/>
      <c r="RAO113" s="48"/>
      <c r="RAP113" s="48"/>
      <c r="RAQ113" s="274"/>
      <c r="RAR113" s="274"/>
      <c r="RAS113" s="275"/>
      <c r="RAT113" s="275"/>
      <c r="RAU113" s="275"/>
      <c r="RAV113" s="275"/>
      <c r="RAW113" s="275"/>
      <c r="RAX113" s="275"/>
      <c r="RAY113" s="275"/>
      <c r="RAZ113" s="48"/>
      <c r="RBA113" s="48"/>
      <c r="RBB113" s="48"/>
      <c r="RBC113" s="48"/>
      <c r="RBD113" s="274"/>
      <c r="RBE113" s="274"/>
      <c r="RBF113" s="275"/>
      <c r="RBG113" s="275"/>
      <c r="RBH113" s="275"/>
      <c r="RBI113" s="275"/>
      <c r="RBJ113" s="275"/>
      <c r="RBK113" s="275"/>
      <c r="RBL113" s="275"/>
      <c r="RBM113" s="48"/>
      <c r="RBN113" s="48"/>
      <c r="RBO113" s="48"/>
      <c r="RBP113" s="48"/>
      <c r="RBQ113" s="274"/>
      <c r="RBR113" s="274"/>
      <c r="RBS113" s="275"/>
      <c r="RBT113" s="275"/>
      <c r="RBU113" s="275"/>
      <c r="RBV113" s="275"/>
      <c r="RBW113" s="275"/>
      <c r="RBX113" s="275"/>
      <c r="RBY113" s="275"/>
      <c r="RBZ113" s="48"/>
      <c r="RCA113" s="48"/>
      <c r="RCB113" s="48"/>
      <c r="RCC113" s="48"/>
      <c r="RCD113" s="274"/>
      <c r="RCE113" s="274"/>
      <c r="RCF113" s="275"/>
      <c r="RCG113" s="275"/>
      <c r="RCH113" s="275"/>
      <c r="RCI113" s="275"/>
      <c r="RCJ113" s="275"/>
      <c r="RCK113" s="275"/>
      <c r="RCL113" s="275"/>
      <c r="RCM113" s="48"/>
      <c r="RCN113" s="48"/>
      <c r="RCO113" s="48"/>
      <c r="RCP113" s="48"/>
      <c r="RCQ113" s="274"/>
      <c r="RCR113" s="274"/>
      <c r="RCS113" s="275"/>
      <c r="RCT113" s="275"/>
      <c r="RCU113" s="275"/>
      <c r="RCV113" s="275"/>
      <c r="RCW113" s="275"/>
      <c r="RCX113" s="275"/>
      <c r="RCY113" s="275"/>
      <c r="RCZ113" s="48"/>
      <c r="RDA113" s="48"/>
      <c r="RDB113" s="48"/>
      <c r="RDC113" s="48"/>
      <c r="RDD113" s="274"/>
      <c r="RDE113" s="274"/>
      <c r="RDF113" s="275"/>
      <c r="RDG113" s="275"/>
      <c r="RDH113" s="275"/>
      <c r="RDI113" s="275"/>
      <c r="RDJ113" s="275"/>
      <c r="RDK113" s="275"/>
      <c r="RDL113" s="275"/>
      <c r="RDM113" s="48"/>
      <c r="RDN113" s="48"/>
      <c r="RDO113" s="48"/>
      <c r="RDP113" s="48"/>
      <c r="RDQ113" s="274"/>
      <c r="RDR113" s="274"/>
      <c r="RDS113" s="275"/>
      <c r="RDT113" s="275"/>
      <c r="RDU113" s="275"/>
      <c r="RDV113" s="275"/>
      <c r="RDW113" s="275"/>
      <c r="RDX113" s="275"/>
      <c r="RDY113" s="275"/>
      <c r="RDZ113" s="48"/>
      <c r="REA113" s="48"/>
      <c r="REB113" s="48"/>
      <c r="REC113" s="48"/>
      <c r="RED113" s="274"/>
      <c r="REE113" s="274"/>
      <c r="REF113" s="275"/>
      <c r="REG113" s="275"/>
      <c r="REH113" s="275"/>
      <c r="REI113" s="275"/>
      <c r="REJ113" s="275"/>
      <c r="REK113" s="275"/>
      <c r="REL113" s="275"/>
      <c r="REM113" s="48"/>
      <c r="REN113" s="48"/>
      <c r="REO113" s="48"/>
      <c r="REP113" s="48"/>
      <c r="REQ113" s="274"/>
      <c r="RER113" s="274"/>
      <c r="RES113" s="275"/>
      <c r="RET113" s="275"/>
      <c r="REU113" s="275"/>
      <c r="REV113" s="275"/>
      <c r="REW113" s="275"/>
      <c r="REX113" s="275"/>
      <c r="REY113" s="275"/>
      <c r="REZ113" s="48"/>
      <c r="RFA113" s="48"/>
      <c r="RFB113" s="48"/>
      <c r="RFC113" s="48"/>
      <c r="RFD113" s="274"/>
      <c r="RFE113" s="274"/>
      <c r="RFF113" s="275"/>
      <c r="RFG113" s="275"/>
      <c r="RFH113" s="275"/>
      <c r="RFI113" s="275"/>
      <c r="RFJ113" s="275"/>
      <c r="RFK113" s="275"/>
      <c r="RFL113" s="275"/>
      <c r="RFM113" s="48"/>
      <c r="RFN113" s="48"/>
      <c r="RFO113" s="48"/>
      <c r="RFP113" s="48"/>
      <c r="RFQ113" s="274"/>
      <c r="RFR113" s="274"/>
      <c r="RFS113" s="275"/>
      <c r="RFT113" s="275"/>
      <c r="RFU113" s="275"/>
      <c r="RFV113" s="275"/>
      <c r="RFW113" s="275"/>
      <c r="RFX113" s="275"/>
      <c r="RFY113" s="275"/>
      <c r="RFZ113" s="48"/>
      <c r="RGA113" s="48"/>
      <c r="RGB113" s="48"/>
      <c r="RGC113" s="48"/>
      <c r="RGD113" s="274"/>
      <c r="RGE113" s="274"/>
      <c r="RGF113" s="275"/>
      <c r="RGG113" s="275"/>
      <c r="RGH113" s="275"/>
      <c r="RGI113" s="275"/>
      <c r="RGJ113" s="275"/>
      <c r="RGK113" s="275"/>
      <c r="RGL113" s="275"/>
      <c r="RGM113" s="48"/>
      <c r="RGN113" s="48"/>
      <c r="RGO113" s="48"/>
      <c r="RGP113" s="48"/>
      <c r="RGQ113" s="274"/>
      <c r="RGR113" s="274"/>
      <c r="RGS113" s="275"/>
      <c r="RGT113" s="275"/>
      <c r="RGU113" s="275"/>
      <c r="RGV113" s="275"/>
      <c r="RGW113" s="275"/>
      <c r="RGX113" s="275"/>
      <c r="RGY113" s="275"/>
      <c r="RGZ113" s="48"/>
      <c r="RHA113" s="48"/>
      <c r="RHB113" s="48"/>
      <c r="RHC113" s="48"/>
      <c r="RHD113" s="274"/>
      <c r="RHE113" s="274"/>
      <c r="RHF113" s="275"/>
      <c r="RHG113" s="275"/>
      <c r="RHH113" s="275"/>
      <c r="RHI113" s="275"/>
      <c r="RHJ113" s="275"/>
      <c r="RHK113" s="275"/>
      <c r="RHL113" s="275"/>
      <c r="RHM113" s="48"/>
      <c r="RHN113" s="48"/>
      <c r="RHO113" s="48"/>
      <c r="RHP113" s="48"/>
      <c r="RHQ113" s="274"/>
      <c r="RHR113" s="274"/>
      <c r="RHS113" s="275"/>
      <c r="RHT113" s="275"/>
      <c r="RHU113" s="275"/>
      <c r="RHV113" s="275"/>
      <c r="RHW113" s="275"/>
      <c r="RHX113" s="275"/>
      <c r="RHY113" s="275"/>
      <c r="RHZ113" s="48"/>
      <c r="RIA113" s="48"/>
      <c r="RIB113" s="48"/>
      <c r="RIC113" s="48"/>
      <c r="RID113" s="274"/>
      <c r="RIE113" s="274"/>
      <c r="RIF113" s="275"/>
      <c r="RIG113" s="275"/>
      <c r="RIH113" s="275"/>
      <c r="RII113" s="275"/>
      <c r="RIJ113" s="275"/>
      <c r="RIK113" s="275"/>
      <c r="RIL113" s="275"/>
      <c r="RIM113" s="48"/>
      <c r="RIN113" s="48"/>
      <c r="RIO113" s="48"/>
      <c r="RIP113" s="48"/>
      <c r="RIQ113" s="274"/>
      <c r="RIR113" s="274"/>
      <c r="RIS113" s="275"/>
      <c r="RIT113" s="275"/>
      <c r="RIU113" s="275"/>
      <c r="RIV113" s="275"/>
      <c r="RIW113" s="275"/>
      <c r="RIX113" s="275"/>
      <c r="RIY113" s="275"/>
      <c r="RIZ113" s="48"/>
      <c r="RJA113" s="48"/>
      <c r="RJB113" s="48"/>
      <c r="RJC113" s="48"/>
      <c r="RJD113" s="274"/>
      <c r="RJE113" s="274"/>
      <c r="RJF113" s="275"/>
      <c r="RJG113" s="275"/>
      <c r="RJH113" s="275"/>
      <c r="RJI113" s="275"/>
      <c r="RJJ113" s="275"/>
      <c r="RJK113" s="275"/>
      <c r="RJL113" s="275"/>
      <c r="RJM113" s="48"/>
      <c r="RJN113" s="48"/>
      <c r="RJO113" s="48"/>
      <c r="RJP113" s="48"/>
      <c r="RJQ113" s="274"/>
      <c r="RJR113" s="274"/>
      <c r="RJS113" s="275"/>
      <c r="RJT113" s="275"/>
      <c r="RJU113" s="275"/>
      <c r="RJV113" s="275"/>
      <c r="RJW113" s="275"/>
      <c r="RJX113" s="275"/>
      <c r="RJY113" s="275"/>
      <c r="RJZ113" s="48"/>
      <c r="RKA113" s="48"/>
      <c r="RKB113" s="48"/>
      <c r="RKC113" s="48"/>
      <c r="RKD113" s="274"/>
      <c r="RKE113" s="274"/>
      <c r="RKF113" s="275"/>
      <c r="RKG113" s="275"/>
      <c r="RKH113" s="275"/>
      <c r="RKI113" s="275"/>
      <c r="RKJ113" s="275"/>
      <c r="RKK113" s="275"/>
      <c r="RKL113" s="275"/>
      <c r="RKM113" s="48"/>
      <c r="RKN113" s="48"/>
      <c r="RKO113" s="48"/>
      <c r="RKP113" s="48"/>
      <c r="RKQ113" s="274"/>
      <c r="RKR113" s="274"/>
      <c r="RKS113" s="275"/>
      <c r="RKT113" s="275"/>
      <c r="RKU113" s="275"/>
      <c r="RKV113" s="275"/>
      <c r="RKW113" s="275"/>
      <c r="RKX113" s="275"/>
      <c r="RKY113" s="275"/>
      <c r="RKZ113" s="48"/>
      <c r="RLA113" s="48"/>
      <c r="RLB113" s="48"/>
      <c r="RLC113" s="48"/>
      <c r="RLD113" s="274"/>
      <c r="RLE113" s="274"/>
      <c r="RLF113" s="275"/>
      <c r="RLG113" s="275"/>
      <c r="RLH113" s="275"/>
      <c r="RLI113" s="275"/>
      <c r="RLJ113" s="275"/>
      <c r="RLK113" s="275"/>
      <c r="RLL113" s="275"/>
      <c r="RLM113" s="48"/>
      <c r="RLN113" s="48"/>
      <c r="RLO113" s="48"/>
      <c r="RLP113" s="48"/>
      <c r="RLQ113" s="274"/>
      <c r="RLR113" s="274"/>
      <c r="RLS113" s="275"/>
      <c r="RLT113" s="275"/>
      <c r="RLU113" s="275"/>
      <c r="RLV113" s="275"/>
      <c r="RLW113" s="275"/>
      <c r="RLX113" s="275"/>
      <c r="RLY113" s="275"/>
      <c r="RLZ113" s="48"/>
      <c r="RMA113" s="48"/>
      <c r="RMB113" s="48"/>
      <c r="RMC113" s="48"/>
      <c r="RMD113" s="274"/>
      <c r="RME113" s="274"/>
      <c r="RMF113" s="275"/>
      <c r="RMG113" s="275"/>
      <c r="RMH113" s="275"/>
      <c r="RMI113" s="275"/>
      <c r="RMJ113" s="275"/>
      <c r="RMK113" s="275"/>
      <c r="RML113" s="275"/>
      <c r="RMM113" s="48"/>
      <c r="RMN113" s="48"/>
      <c r="RMO113" s="48"/>
      <c r="RMP113" s="48"/>
      <c r="RMQ113" s="274"/>
      <c r="RMR113" s="274"/>
      <c r="RMS113" s="275"/>
      <c r="RMT113" s="275"/>
      <c r="RMU113" s="275"/>
      <c r="RMV113" s="275"/>
      <c r="RMW113" s="275"/>
      <c r="RMX113" s="275"/>
      <c r="RMY113" s="275"/>
      <c r="RMZ113" s="48"/>
      <c r="RNA113" s="48"/>
      <c r="RNB113" s="48"/>
      <c r="RNC113" s="48"/>
      <c r="RND113" s="274"/>
      <c r="RNE113" s="274"/>
      <c r="RNF113" s="275"/>
      <c r="RNG113" s="275"/>
      <c r="RNH113" s="275"/>
      <c r="RNI113" s="275"/>
      <c r="RNJ113" s="275"/>
      <c r="RNK113" s="275"/>
      <c r="RNL113" s="275"/>
      <c r="RNM113" s="48"/>
      <c r="RNN113" s="48"/>
      <c r="RNO113" s="48"/>
      <c r="RNP113" s="48"/>
      <c r="RNQ113" s="274"/>
      <c r="RNR113" s="274"/>
      <c r="RNS113" s="275"/>
      <c r="RNT113" s="275"/>
      <c r="RNU113" s="275"/>
      <c r="RNV113" s="275"/>
      <c r="RNW113" s="275"/>
      <c r="RNX113" s="275"/>
      <c r="RNY113" s="275"/>
      <c r="RNZ113" s="48"/>
      <c r="ROA113" s="48"/>
      <c r="ROB113" s="48"/>
      <c r="ROC113" s="48"/>
      <c r="ROD113" s="274"/>
      <c r="ROE113" s="274"/>
      <c r="ROF113" s="275"/>
      <c r="ROG113" s="275"/>
      <c r="ROH113" s="275"/>
      <c r="ROI113" s="275"/>
      <c r="ROJ113" s="275"/>
      <c r="ROK113" s="275"/>
      <c r="ROL113" s="275"/>
      <c r="ROM113" s="48"/>
      <c r="RON113" s="48"/>
      <c r="ROO113" s="48"/>
      <c r="ROP113" s="48"/>
      <c r="ROQ113" s="274"/>
      <c r="ROR113" s="274"/>
      <c r="ROS113" s="275"/>
      <c r="ROT113" s="275"/>
      <c r="ROU113" s="275"/>
      <c r="ROV113" s="275"/>
      <c r="ROW113" s="275"/>
      <c r="ROX113" s="275"/>
      <c r="ROY113" s="275"/>
      <c r="ROZ113" s="48"/>
      <c r="RPA113" s="48"/>
      <c r="RPB113" s="48"/>
      <c r="RPC113" s="48"/>
      <c r="RPD113" s="274"/>
      <c r="RPE113" s="274"/>
      <c r="RPF113" s="275"/>
      <c r="RPG113" s="275"/>
      <c r="RPH113" s="275"/>
      <c r="RPI113" s="275"/>
      <c r="RPJ113" s="275"/>
      <c r="RPK113" s="275"/>
      <c r="RPL113" s="275"/>
      <c r="RPM113" s="48"/>
      <c r="RPN113" s="48"/>
      <c r="RPO113" s="48"/>
      <c r="RPP113" s="48"/>
      <c r="RPQ113" s="274"/>
      <c r="RPR113" s="274"/>
      <c r="RPS113" s="275"/>
      <c r="RPT113" s="275"/>
      <c r="RPU113" s="275"/>
      <c r="RPV113" s="275"/>
      <c r="RPW113" s="275"/>
      <c r="RPX113" s="275"/>
      <c r="RPY113" s="275"/>
      <c r="RPZ113" s="48"/>
      <c r="RQA113" s="48"/>
      <c r="RQB113" s="48"/>
      <c r="RQC113" s="48"/>
      <c r="RQD113" s="274"/>
      <c r="RQE113" s="274"/>
      <c r="RQF113" s="275"/>
      <c r="RQG113" s="275"/>
      <c r="RQH113" s="275"/>
      <c r="RQI113" s="275"/>
      <c r="RQJ113" s="275"/>
      <c r="RQK113" s="275"/>
      <c r="RQL113" s="275"/>
      <c r="RQM113" s="48"/>
      <c r="RQN113" s="48"/>
      <c r="RQO113" s="48"/>
      <c r="RQP113" s="48"/>
      <c r="RQQ113" s="274"/>
      <c r="RQR113" s="274"/>
      <c r="RQS113" s="275"/>
      <c r="RQT113" s="275"/>
      <c r="RQU113" s="275"/>
      <c r="RQV113" s="275"/>
      <c r="RQW113" s="275"/>
      <c r="RQX113" s="275"/>
      <c r="RQY113" s="275"/>
      <c r="RQZ113" s="48"/>
      <c r="RRA113" s="48"/>
      <c r="RRB113" s="48"/>
      <c r="RRC113" s="48"/>
      <c r="RRD113" s="274"/>
      <c r="RRE113" s="274"/>
      <c r="RRF113" s="275"/>
      <c r="RRG113" s="275"/>
      <c r="RRH113" s="275"/>
      <c r="RRI113" s="275"/>
      <c r="RRJ113" s="275"/>
      <c r="RRK113" s="275"/>
      <c r="RRL113" s="275"/>
      <c r="RRM113" s="48"/>
      <c r="RRN113" s="48"/>
      <c r="RRO113" s="48"/>
      <c r="RRP113" s="48"/>
      <c r="RRQ113" s="274"/>
      <c r="RRR113" s="274"/>
      <c r="RRS113" s="275"/>
      <c r="RRT113" s="275"/>
      <c r="RRU113" s="275"/>
      <c r="RRV113" s="275"/>
      <c r="RRW113" s="275"/>
      <c r="RRX113" s="275"/>
      <c r="RRY113" s="275"/>
      <c r="RRZ113" s="48"/>
      <c r="RSA113" s="48"/>
      <c r="RSB113" s="48"/>
      <c r="RSC113" s="48"/>
      <c r="RSD113" s="274"/>
      <c r="RSE113" s="274"/>
      <c r="RSF113" s="275"/>
      <c r="RSG113" s="275"/>
      <c r="RSH113" s="275"/>
      <c r="RSI113" s="275"/>
      <c r="RSJ113" s="275"/>
      <c r="RSK113" s="275"/>
      <c r="RSL113" s="275"/>
      <c r="RSM113" s="48"/>
      <c r="RSN113" s="48"/>
      <c r="RSO113" s="48"/>
      <c r="RSP113" s="48"/>
      <c r="RSQ113" s="274"/>
      <c r="RSR113" s="274"/>
      <c r="RSS113" s="275"/>
      <c r="RST113" s="275"/>
      <c r="RSU113" s="275"/>
      <c r="RSV113" s="275"/>
      <c r="RSW113" s="275"/>
      <c r="RSX113" s="275"/>
      <c r="RSY113" s="275"/>
      <c r="RSZ113" s="48"/>
      <c r="RTA113" s="48"/>
      <c r="RTB113" s="48"/>
      <c r="RTC113" s="48"/>
      <c r="RTD113" s="274"/>
      <c r="RTE113" s="274"/>
      <c r="RTF113" s="275"/>
      <c r="RTG113" s="275"/>
      <c r="RTH113" s="275"/>
      <c r="RTI113" s="275"/>
      <c r="RTJ113" s="275"/>
      <c r="RTK113" s="275"/>
      <c r="RTL113" s="275"/>
      <c r="RTM113" s="48"/>
      <c r="RTN113" s="48"/>
      <c r="RTO113" s="48"/>
      <c r="RTP113" s="48"/>
      <c r="RTQ113" s="274"/>
      <c r="RTR113" s="274"/>
      <c r="RTS113" s="275"/>
      <c r="RTT113" s="275"/>
      <c r="RTU113" s="275"/>
      <c r="RTV113" s="275"/>
      <c r="RTW113" s="275"/>
      <c r="RTX113" s="275"/>
      <c r="RTY113" s="275"/>
      <c r="RTZ113" s="48"/>
      <c r="RUA113" s="48"/>
      <c r="RUB113" s="48"/>
      <c r="RUC113" s="48"/>
      <c r="RUD113" s="274"/>
      <c r="RUE113" s="274"/>
      <c r="RUF113" s="275"/>
      <c r="RUG113" s="275"/>
      <c r="RUH113" s="275"/>
      <c r="RUI113" s="275"/>
      <c r="RUJ113" s="275"/>
      <c r="RUK113" s="275"/>
      <c r="RUL113" s="275"/>
      <c r="RUM113" s="48"/>
      <c r="RUN113" s="48"/>
      <c r="RUO113" s="48"/>
      <c r="RUP113" s="48"/>
      <c r="RUQ113" s="274"/>
      <c r="RUR113" s="274"/>
      <c r="RUS113" s="275"/>
      <c r="RUT113" s="275"/>
      <c r="RUU113" s="275"/>
      <c r="RUV113" s="275"/>
      <c r="RUW113" s="275"/>
      <c r="RUX113" s="275"/>
      <c r="RUY113" s="275"/>
      <c r="RUZ113" s="48"/>
      <c r="RVA113" s="48"/>
      <c r="RVB113" s="48"/>
      <c r="RVC113" s="48"/>
      <c r="RVD113" s="274"/>
      <c r="RVE113" s="274"/>
      <c r="RVF113" s="275"/>
      <c r="RVG113" s="275"/>
      <c r="RVH113" s="275"/>
      <c r="RVI113" s="275"/>
      <c r="RVJ113" s="275"/>
      <c r="RVK113" s="275"/>
      <c r="RVL113" s="275"/>
      <c r="RVM113" s="48"/>
      <c r="RVN113" s="48"/>
      <c r="RVO113" s="48"/>
      <c r="RVP113" s="48"/>
      <c r="RVQ113" s="274"/>
      <c r="RVR113" s="274"/>
      <c r="RVS113" s="275"/>
      <c r="RVT113" s="275"/>
      <c r="RVU113" s="275"/>
      <c r="RVV113" s="275"/>
      <c r="RVW113" s="275"/>
      <c r="RVX113" s="275"/>
      <c r="RVY113" s="275"/>
      <c r="RVZ113" s="48"/>
      <c r="RWA113" s="48"/>
      <c r="RWB113" s="48"/>
      <c r="RWC113" s="48"/>
      <c r="RWD113" s="274"/>
      <c r="RWE113" s="274"/>
      <c r="RWF113" s="275"/>
      <c r="RWG113" s="275"/>
      <c r="RWH113" s="275"/>
      <c r="RWI113" s="275"/>
      <c r="RWJ113" s="275"/>
      <c r="RWK113" s="275"/>
      <c r="RWL113" s="275"/>
      <c r="RWM113" s="48"/>
      <c r="RWN113" s="48"/>
      <c r="RWO113" s="48"/>
      <c r="RWP113" s="48"/>
      <c r="RWQ113" s="274"/>
      <c r="RWR113" s="274"/>
      <c r="RWS113" s="275"/>
      <c r="RWT113" s="275"/>
      <c r="RWU113" s="275"/>
      <c r="RWV113" s="275"/>
      <c r="RWW113" s="275"/>
      <c r="RWX113" s="275"/>
      <c r="RWY113" s="275"/>
      <c r="RWZ113" s="48"/>
      <c r="RXA113" s="48"/>
      <c r="RXB113" s="48"/>
      <c r="RXC113" s="48"/>
      <c r="RXD113" s="274"/>
      <c r="RXE113" s="274"/>
      <c r="RXF113" s="275"/>
      <c r="RXG113" s="275"/>
      <c r="RXH113" s="275"/>
      <c r="RXI113" s="275"/>
      <c r="RXJ113" s="275"/>
      <c r="RXK113" s="275"/>
      <c r="RXL113" s="275"/>
      <c r="RXM113" s="48"/>
      <c r="RXN113" s="48"/>
      <c r="RXO113" s="48"/>
      <c r="RXP113" s="48"/>
      <c r="RXQ113" s="274"/>
      <c r="RXR113" s="274"/>
      <c r="RXS113" s="275"/>
      <c r="RXT113" s="275"/>
      <c r="RXU113" s="275"/>
      <c r="RXV113" s="275"/>
      <c r="RXW113" s="275"/>
      <c r="RXX113" s="275"/>
      <c r="RXY113" s="275"/>
      <c r="RXZ113" s="48"/>
      <c r="RYA113" s="48"/>
      <c r="RYB113" s="48"/>
      <c r="RYC113" s="48"/>
      <c r="RYD113" s="274"/>
      <c r="RYE113" s="274"/>
      <c r="RYF113" s="275"/>
      <c r="RYG113" s="275"/>
      <c r="RYH113" s="275"/>
      <c r="RYI113" s="275"/>
      <c r="RYJ113" s="275"/>
      <c r="RYK113" s="275"/>
      <c r="RYL113" s="275"/>
      <c r="RYM113" s="48"/>
      <c r="RYN113" s="48"/>
      <c r="RYO113" s="48"/>
      <c r="RYP113" s="48"/>
      <c r="RYQ113" s="274"/>
      <c r="RYR113" s="274"/>
      <c r="RYS113" s="275"/>
      <c r="RYT113" s="275"/>
      <c r="RYU113" s="275"/>
      <c r="RYV113" s="275"/>
      <c r="RYW113" s="275"/>
      <c r="RYX113" s="275"/>
      <c r="RYY113" s="275"/>
      <c r="RYZ113" s="48"/>
      <c r="RZA113" s="48"/>
      <c r="RZB113" s="48"/>
      <c r="RZC113" s="48"/>
      <c r="RZD113" s="274"/>
      <c r="RZE113" s="274"/>
      <c r="RZF113" s="275"/>
      <c r="RZG113" s="275"/>
      <c r="RZH113" s="275"/>
      <c r="RZI113" s="275"/>
      <c r="RZJ113" s="275"/>
      <c r="RZK113" s="275"/>
      <c r="RZL113" s="275"/>
      <c r="RZM113" s="48"/>
      <c r="RZN113" s="48"/>
      <c r="RZO113" s="48"/>
      <c r="RZP113" s="48"/>
      <c r="RZQ113" s="274"/>
      <c r="RZR113" s="274"/>
      <c r="RZS113" s="275"/>
      <c r="RZT113" s="275"/>
      <c r="RZU113" s="275"/>
      <c r="RZV113" s="275"/>
      <c r="RZW113" s="275"/>
      <c r="RZX113" s="275"/>
      <c r="RZY113" s="275"/>
      <c r="RZZ113" s="48"/>
      <c r="SAA113" s="48"/>
      <c r="SAB113" s="48"/>
      <c r="SAC113" s="48"/>
      <c r="SAD113" s="274"/>
      <c r="SAE113" s="274"/>
      <c r="SAF113" s="275"/>
      <c r="SAG113" s="275"/>
      <c r="SAH113" s="275"/>
      <c r="SAI113" s="275"/>
      <c r="SAJ113" s="275"/>
      <c r="SAK113" s="275"/>
      <c r="SAL113" s="275"/>
      <c r="SAM113" s="48"/>
      <c r="SAN113" s="48"/>
      <c r="SAO113" s="48"/>
      <c r="SAP113" s="48"/>
      <c r="SAQ113" s="274"/>
      <c r="SAR113" s="274"/>
      <c r="SAS113" s="275"/>
      <c r="SAT113" s="275"/>
      <c r="SAU113" s="275"/>
      <c r="SAV113" s="275"/>
      <c r="SAW113" s="275"/>
      <c r="SAX113" s="275"/>
      <c r="SAY113" s="275"/>
      <c r="SAZ113" s="48"/>
      <c r="SBA113" s="48"/>
      <c r="SBB113" s="48"/>
      <c r="SBC113" s="48"/>
      <c r="SBD113" s="274"/>
      <c r="SBE113" s="274"/>
      <c r="SBF113" s="275"/>
      <c r="SBG113" s="275"/>
      <c r="SBH113" s="275"/>
      <c r="SBI113" s="275"/>
      <c r="SBJ113" s="275"/>
      <c r="SBK113" s="275"/>
      <c r="SBL113" s="275"/>
      <c r="SBM113" s="48"/>
      <c r="SBN113" s="48"/>
      <c r="SBO113" s="48"/>
      <c r="SBP113" s="48"/>
      <c r="SBQ113" s="274"/>
      <c r="SBR113" s="274"/>
      <c r="SBS113" s="275"/>
      <c r="SBT113" s="275"/>
      <c r="SBU113" s="275"/>
      <c r="SBV113" s="275"/>
      <c r="SBW113" s="275"/>
      <c r="SBX113" s="275"/>
      <c r="SBY113" s="275"/>
      <c r="SBZ113" s="48"/>
      <c r="SCA113" s="48"/>
      <c r="SCB113" s="48"/>
      <c r="SCC113" s="48"/>
      <c r="SCD113" s="274"/>
      <c r="SCE113" s="274"/>
      <c r="SCF113" s="275"/>
      <c r="SCG113" s="275"/>
      <c r="SCH113" s="275"/>
      <c r="SCI113" s="275"/>
      <c r="SCJ113" s="275"/>
      <c r="SCK113" s="275"/>
      <c r="SCL113" s="275"/>
      <c r="SCM113" s="48"/>
      <c r="SCN113" s="48"/>
      <c r="SCO113" s="48"/>
      <c r="SCP113" s="48"/>
      <c r="SCQ113" s="274"/>
      <c r="SCR113" s="274"/>
      <c r="SCS113" s="275"/>
      <c r="SCT113" s="275"/>
      <c r="SCU113" s="275"/>
      <c r="SCV113" s="275"/>
      <c r="SCW113" s="275"/>
      <c r="SCX113" s="275"/>
      <c r="SCY113" s="275"/>
      <c r="SCZ113" s="48"/>
      <c r="SDA113" s="48"/>
      <c r="SDB113" s="48"/>
      <c r="SDC113" s="48"/>
      <c r="SDD113" s="274"/>
      <c r="SDE113" s="274"/>
      <c r="SDF113" s="275"/>
      <c r="SDG113" s="275"/>
      <c r="SDH113" s="275"/>
      <c r="SDI113" s="275"/>
      <c r="SDJ113" s="275"/>
      <c r="SDK113" s="275"/>
      <c r="SDL113" s="275"/>
      <c r="SDM113" s="48"/>
      <c r="SDN113" s="48"/>
      <c r="SDO113" s="48"/>
      <c r="SDP113" s="48"/>
      <c r="SDQ113" s="274"/>
      <c r="SDR113" s="274"/>
      <c r="SDS113" s="275"/>
      <c r="SDT113" s="275"/>
      <c r="SDU113" s="275"/>
      <c r="SDV113" s="275"/>
      <c r="SDW113" s="275"/>
      <c r="SDX113" s="275"/>
      <c r="SDY113" s="275"/>
      <c r="SDZ113" s="48"/>
      <c r="SEA113" s="48"/>
      <c r="SEB113" s="48"/>
      <c r="SEC113" s="48"/>
      <c r="SED113" s="274"/>
      <c r="SEE113" s="274"/>
      <c r="SEF113" s="275"/>
      <c r="SEG113" s="275"/>
      <c r="SEH113" s="275"/>
      <c r="SEI113" s="275"/>
      <c r="SEJ113" s="275"/>
      <c r="SEK113" s="275"/>
      <c r="SEL113" s="275"/>
      <c r="SEM113" s="48"/>
      <c r="SEN113" s="48"/>
      <c r="SEO113" s="48"/>
      <c r="SEP113" s="48"/>
      <c r="SEQ113" s="274"/>
      <c r="SER113" s="274"/>
      <c r="SES113" s="275"/>
      <c r="SET113" s="275"/>
      <c r="SEU113" s="275"/>
      <c r="SEV113" s="275"/>
      <c r="SEW113" s="275"/>
      <c r="SEX113" s="275"/>
      <c r="SEY113" s="275"/>
      <c r="SEZ113" s="48"/>
      <c r="SFA113" s="48"/>
      <c r="SFB113" s="48"/>
      <c r="SFC113" s="48"/>
      <c r="SFD113" s="274"/>
      <c r="SFE113" s="274"/>
      <c r="SFF113" s="275"/>
      <c r="SFG113" s="275"/>
      <c r="SFH113" s="275"/>
      <c r="SFI113" s="275"/>
      <c r="SFJ113" s="275"/>
      <c r="SFK113" s="275"/>
      <c r="SFL113" s="275"/>
      <c r="SFM113" s="48"/>
      <c r="SFN113" s="48"/>
      <c r="SFO113" s="48"/>
      <c r="SFP113" s="48"/>
      <c r="SFQ113" s="274"/>
      <c r="SFR113" s="274"/>
      <c r="SFS113" s="275"/>
      <c r="SFT113" s="275"/>
      <c r="SFU113" s="275"/>
      <c r="SFV113" s="275"/>
      <c r="SFW113" s="275"/>
      <c r="SFX113" s="275"/>
      <c r="SFY113" s="275"/>
      <c r="SFZ113" s="48"/>
      <c r="SGA113" s="48"/>
      <c r="SGB113" s="48"/>
      <c r="SGC113" s="48"/>
      <c r="SGD113" s="274"/>
      <c r="SGE113" s="274"/>
      <c r="SGF113" s="275"/>
      <c r="SGG113" s="275"/>
      <c r="SGH113" s="275"/>
      <c r="SGI113" s="275"/>
      <c r="SGJ113" s="275"/>
      <c r="SGK113" s="275"/>
      <c r="SGL113" s="275"/>
      <c r="SGM113" s="48"/>
      <c r="SGN113" s="48"/>
      <c r="SGO113" s="48"/>
      <c r="SGP113" s="48"/>
      <c r="SGQ113" s="274"/>
      <c r="SGR113" s="274"/>
      <c r="SGS113" s="275"/>
      <c r="SGT113" s="275"/>
      <c r="SGU113" s="275"/>
      <c r="SGV113" s="275"/>
      <c r="SGW113" s="275"/>
      <c r="SGX113" s="275"/>
      <c r="SGY113" s="275"/>
      <c r="SGZ113" s="48"/>
      <c r="SHA113" s="48"/>
      <c r="SHB113" s="48"/>
      <c r="SHC113" s="48"/>
      <c r="SHD113" s="274"/>
      <c r="SHE113" s="274"/>
      <c r="SHF113" s="275"/>
      <c r="SHG113" s="275"/>
      <c r="SHH113" s="275"/>
      <c r="SHI113" s="275"/>
      <c r="SHJ113" s="275"/>
      <c r="SHK113" s="275"/>
      <c r="SHL113" s="275"/>
      <c r="SHM113" s="48"/>
      <c r="SHN113" s="48"/>
      <c r="SHO113" s="48"/>
      <c r="SHP113" s="48"/>
      <c r="SHQ113" s="274"/>
      <c r="SHR113" s="274"/>
      <c r="SHS113" s="275"/>
      <c r="SHT113" s="275"/>
      <c r="SHU113" s="275"/>
      <c r="SHV113" s="275"/>
      <c r="SHW113" s="275"/>
      <c r="SHX113" s="275"/>
      <c r="SHY113" s="275"/>
      <c r="SHZ113" s="48"/>
      <c r="SIA113" s="48"/>
      <c r="SIB113" s="48"/>
      <c r="SIC113" s="48"/>
      <c r="SID113" s="274"/>
      <c r="SIE113" s="274"/>
      <c r="SIF113" s="275"/>
      <c r="SIG113" s="275"/>
      <c r="SIH113" s="275"/>
      <c r="SII113" s="275"/>
      <c r="SIJ113" s="275"/>
      <c r="SIK113" s="275"/>
      <c r="SIL113" s="275"/>
      <c r="SIM113" s="48"/>
      <c r="SIN113" s="48"/>
      <c r="SIO113" s="48"/>
      <c r="SIP113" s="48"/>
      <c r="SIQ113" s="274"/>
      <c r="SIR113" s="274"/>
      <c r="SIS113" s="275"/>
      <c r="SIT113" s="275"/>
      <c r="SIU113" s="275"/>
      <c r="SIV113" s="275"/>
      <c r="SIW113" s="275"/>
      <c r="SIX113" s="275"/>
      <c r="SIY113" s="275"/>
      <c r="SIZ113" s="48"/>
      <c r="SJA113" s="48"/>
      <c r="SJB113" s="48"/>
      <c r="SJC113" s="48"/>
      <c r="SJD113" s="274"/>
      <c r="SJE113" s="274"/>
      <c r="SJF113" s="275"/>
      <c r="SJG113" s="275"/>
      <c r="SJH113" s="275"/>
      <c r="SJI113" s="275"/>
      <c r="SJJ113" s="275"/>
      <c r="SJK113" s="275"/>
      <c r="SJL113" s="275"/>
      <c r="SJM113" s="48"/>
      <c r="SJN113" s="48"/>
      <c r="SJO113" s="48"/>
      <c r="SJP113" s="48"/>
      <c r="SJQ113" s="274"/>
      <c r="SJR113" s="274"/>
      <c r="SJS113" s="275"/>
      <c r="SJT113" s="275"/>
      <c r="SJU113" s="275"/>
      <c r="SJV113" s="275"/>
      <c r="SJW113" s="275"/>
      <c r="SJX113" s="275"/>
      <c r="SJY113" s="275"/>
      <c r="SJZ113" s="48"/>
      <c r="SKA113" s="48"/>
      <c r="SKB113" s="48"/>
      <c r="SKC113" s="48"/>
      <c r="SKD113" s="274"/>
      <c r="SKE113" s="274"/>
      <c r="SKF113" s="275"/>
      <c r="SKG113" s="275"/>
      <c r="SKH113" s="275"/>
      <c r="SKI113" s="275"/>
      <c r="SKJ113" s="275"/>
      <c r="SKK113" s="275"/>
      <c r="SKL113" s="275"/>
      <c r="SKM113" s="48"/>
      <c r="SKN113" s="48"/>
      <c r="SKO113" s="48"/>
      <c r="SKP113" s="48"/>
      <c r="SKQ113" s="274"/>
      <c r="SKR113" s="274"/>
      <c r="SKS113" s="275"/>
      <c r="SKT113" s="275"/>
      <c r="SKU113" s="275"/>
      <c r="SKV113" s="275"/>
      <c r="SKW113" s="275"/>
      <c r="SKX113" s="275"/>
      <c r="SKY113" s="275"/>
      <c r="SKZ113" s="48"/>
      <c r="SLA113" s="48"/>
      <c r="SLB113" s="48"/>
      <c r="SLC113" s="48"/>
      <c r="SLD113" s="274"/>
      <c r="SLE113" s="274"/>
      <c r="SLF113" s="275"/>
      <c r="SLG113" s="275"/>
      <c r="SLH113" s="275"/>
      <c r="SLI113" s="275"/>
      <c r="SLJ113" s="275"/>
      <c r="SLK113" s="275"/>
      <c r="SLL113" s="275"/>
      <c r="SLM113" s="48"/>
      <c r="SLN113" s="48"/>
      <c r="SLO113" s="48"/>
      <c r="SLP113" s="48"/>
      <c r="SLQ113" s="274"/>
      <c r="SLR113" s="274"/>
      <c r="SLS113" s="275"/>
      <c r="SLT113" s="275"/>
      <c r="SLU113" s="275"/>
      <c r="SLV113" s="275"/>
      <c r="SLW113" s="275"/>
      <c r="SLX113" s="275"/>
      <c r="SLY113" s="275"/>
      <c r="SLZ113" s="48"/>
      <c r="SMA113" s="48"/>
      <c r="SMB113" s="48"/>
      <c r="SMC113" s="48"/>
      <c r="SMD113" s="274"/>
      <c r="SME113" s="274"/>
      <c r="SMF113" s="275"/>
      <c r="SMG113" s="275"/>
      <c r="SMH113" s="275"/>
      <c r="SMI113" s="275"/>
      <c r="SMJ113" s="275"/>
      <c r="SMK113" s="275"/>
      <c r="SML113" s="275"/>
      <c r="SMM113" s="48"/>
      <c r="SMN113" s="48"/>
      <c r="SMO113" s="48"/>
      <c r="SMP113" s="48"/>
      <c r="SMQ113" s="274"/>
      <c r="SMR113" s="274"/>
      <c r="SMS113" s="275"/>
      <c r="SMT113" s="275"/>
      <c r="SMU113" s="275"/>
      <c r="SMV113" s="275"/>
      <c r="SMW113" s="275"/>
      <c r="SMX113" s="275"/>
      <c r="SMY113" s="275"/>
      <c r="SMZ113" s="48"/>
      <c r="SNA113" s="48"/>
      <c r="SNB113" s="48"/>
      <c r="SNC113" s="48"/>
      <c r="SND113" s="274"/>
      <c r="SNE113" s="274"/>
      <c r="SNF113" s="275"/>
      <c r="SNG113" s="275"/>
      <c r="SNH113" s="275"/>
      <c r="SNI113" s="275"/>
      <c r="SNJ113" s="275"/>
      <c r="SNK113" s="275"/>
      <c r="SNL113" s="275"/>
      <c r="SNM113" s="48"/>
      <c r="SNN113" s="48"/>
      <c r="SNO113" s="48"/>
      <c r="SNP113" s="48"/>
      <c r="SNQ113" s="274"/>
      <c r="SNR113" s="274"/>
      <c r="SNS113" s="275"/>
      <c r="SNT113" s="275"/>
      <c r="SNU113" s="275"/>
      <c r="SNV113" s="275"/>
      <c r="SNW113" s="275"/>
      <c r="SNX113" s="275"/>
      <c r="SNY113" s="275"/>
      <c r="SNZ113" s="48"/>
      <c r="SOA113" s="48"/>
      <c r="SOB113" s="48"/>
      <c r="SOC113" s="48"/>
      <c r="SOD113" s="274"/>
      <c r="SOE113" s="274"/>
      <c r="SOF113" s="275"/>
      <c r="SOG113" s="275"/>
      <c r="SOH113" s="275"/>
      <c r="SOI113" s="275"/>
      <c r="SOJ113" s="275"/>
      <c r="SOK113" s="275"/>
      <c r="SOL113" s="275"/>
      <c r="SOM113" s="48"/>
      <c r="SON113" s="48"/>
      <c r="SOO113" s="48"/>
      <c r="SOP113" s="48"/>
      <c r="SOQ113" s="274"/>
      <c r="SOR113" s="274"/>
      <c r="SOS113" s="275"/>
      <c r="SOT113" s="275"/>
      <c r="SOU113" s="275"/>
      <c r="SOV113" s="275"/>
      <c r="SOW113" s="275"/>
      <c r="SOX113" s="275"/>
      <c r="SOY113" s="275"/>
      <c r="SOZ113" s="48"/>
      <c r="SPA113" s="48"/>
      <c r="SPB113" s="48"/>
      <c r="SPC113" s="48"/>
      <c r="SPD113" s="274"/>
      <c r="SPE113" s="274"/>
      <c r="SPF113" s="275"/>
      <c r="SPG113" s="275"/>
      <c r="SPH113" s="275"/>
      <c r="SPI113" s="275"/>
      <c r="SPJ113" s="275"/>
      <c r="SPK113" s="275"/>
      <c r="SPL113" s="275"/>
      <c r="SPM113" s="48"/>
      <c r="SPN113" s="48"/>
      <c r="SPO113" s="48"/>
      <c r="SPP113" s="48"/>
      <c r="SPQ113" s="274"/>
      <c r="SPR113" s="274"/>
      <c r="SPS113" s="275"/>
      <c r="SPT113" s="275"/>
      <c r="SPU113" s="275"/>
      <c r="SPV113" s="275"/>
      <c r="SPW113" s="275"/>
      <c r="SPX113" s="275"/>
      <c r="SPY113" s="275"/>
      <c r="SPZ113" s="48"/>
      <c r="SQA113" s="48"/>
      <c r="SQB113" s="48"/>
      <c r="SQC113" s="48"/>
      <c r="SQD113" s="274"/>
      <c r="SQE113" s="274"/>
      <c r="SQF113" s="275"/>
      <c r="SQG113" s="275"/>
      <c r="SQH113" s="275"/>
      <c r="SQI113" s="275"/>
      <c r="SQJ113" s="275"/>
      <c r="SQK113" s="275"/>
      <c r="SQL113" s="275"/>
      <c r="SQM113" s="48"/>
      <c r="SQN113" s="48"/>
      <c r="SQO113" s="48"/>
      <c r="SQP113" s="48"/>
      <c r="SQQ113" s="274"/>
      <c r="SQR113" s="274"/>
      <c r="SQS113" s="275"/>
      <c r="SQT113" s="275"/>
      <c r="SQU113" s="275"/>
      <c r="SQV113" s="275"/>
      <c r="SQW113" s="275"/>
      <c r="SQX113" s="275"/>
      <c r="SQY113" s="275"/>
      <c r="SQZ113" s="48"/>
      <c r="SRA113" s="48"/>
      <c r="SRB113" s="48"/>
      <c r="SRC113" s="48"/>
      <c r="SRD113" s="274"/>
      <c r="SRE113" s="274"/>
      <c r="SRF113" s="275"/>
      <c r="SRG113" s="275"/>
      <c r="SRH113" s="275"/>
      <c r="SRI113" s="275"/>
      <c r="SRJ113" s="275"/>
      <c r="SRK113" s="275"/>
      <c r="SRL113" s="275"/>
      <c r="SRM113" s="48"/>
      <c r="SRN113" s="48"/>
      <c r="SRO113" s="48"/>
      <c r="SRP113" s="48"/>
      <c r="SRQ113" s="274"/>
      <c r="SRR113" s="274"/>
      <c r="SRS113" s="275"/>
      <c r="SRT113" s="275"/>
      <c r="SRU113" s="275"/>
      <c r="SRV113" s="275"/>
      <c r="SRW113" s="275"/>
      <c r="SRX113" s="275"/>
      <c r="SRY113" s="275"/>
      <c r="SRZ113" s="48"/>
      <c r="SSA113" s="48"/>
      <c r="SSB113" s="48"/>
      <c r="SSC113" s="48"/>
      <c r="SSD113" s="274"/>
      <c r="SSE113" s="274"/>
      <c r="SSF113" s="275"/>
      <c r="SSG113" s="275"/>
      <c r="SSH113" s="275"/>
      <c r="SSI113" s="275"/>
      <c r="SSJ113" s="275"/>
      <c r="SSK113" s="275"/>
      <c r="SSL113" s="275"/>
      <c r="SSM113" s="48"/>
      <c r="SSN113" s="48"/>
      <c r="SSO113" s="48"/>
      <c r="SSP113" s="48"/>
      <c r="SSQ113" s="274"/>
      <c r="SSR113" s="274"/>
      <c r="SSS113" s="275"/>
      <c r="SST113" s="275"/>
      <c r="SSU113" s="275"/>
      <c r="SSV113" s="275"/>
      <c r="SSW113" s="275"/>
      <c r="SSX113" s="275"/>
      <c r="SSY113" s="275"/>
      <c r="SSZ113" s="48"/>
      <c r="STA113" s="48"/>
      <c r="STB113" s="48"/>
      <c r="STC113" s="48"/>
      <c r="STD113" s="274"/>
      <c r="STE113" s="274"/>
      <c r="STF113" s="275"/>
      <c r="STG113" s="275"/>
      <c r="STH113" s="275"/>
      <c r="STI113" s="275"/>
      <c r="STJ113" s="275"/>
      <c r="STK113" s="275"/>
      <c r="STL113" s="275"/>
      <c r="STM113" s="48"/>
      <c r="STN113" s="48"/>
      <c r="STO113" s="48"/>
      <c r="STP113" s="48"/>
      <c r="STQ113" s="274"/>
      <c r="STR113" s="274"/>
      <c r="STS113" s="275"/>
      <c r="STT113" s="275"/>
      <c r="STU113" s="275"/>
      <c r="STV113" s="275"/>
      <c r="STW113" s="275"/>
      <c r="STX113" s="275"/>
      <c r="STY113" s="275"/>
      <c r="STZ113" s="48"/>
      <c r="SUA113" s="48"/>
      <c r="SUB113" s="48"/>
      <c r="SUC113" s="48"/>
      <c r="SUD113" s="274"/>
      <c r="SUE113" s="274"/>
      <c r="SUF113" s="275"/>
      <c r="SUG113" s="275"/>
      <c r="SUH113" s="275"/>
      <c r="SUI113" s="275"/>
      <c r="SUJ113" s="275"/>
      <c r="SUK113" s="275"/>
      <c r="SUL113" s="275"/>
      <c r="SUM113" s="48"/>
      <c r="SUN113" s="48"/>
      <c r="SUO113" s="48"/>
      <c r="SUP113" s="48"/>
      <c r="SUQ113" s="274"/>
      <c r="SUR113" s="274"/>
      <c r="SUS113" s="275"/>
      <c r="SUT113" s="275"/>
      <c r="SUU113" s="275"/>
      <c r="SUV113" s="275"/>
      <c r="SUW113" s="275"/>
      <c r="SUX113" s="275"/>
      <c r="SUY113" s="275"/>
      <c r="SUZ113" s="48"/>
      <c r="SVA113" s="48"/>
      <c r="SVB113" s="48"/>
      <c r="SVC113" s="48"/>
      <c r="SVD113" s="274"/>
      <c r="SVE113" s="274"/>
      <c r="SVF113" s="275"/>
      <c r="SVG113" s="275"/>
      <c r="SVH113" s="275"/>
      <c r="SVI113" s="275"/>
      <c r="SVJ113" s="275"/>
      <c r="SVK113" s="275"/>
      <c r="SVL113" s="275"/>
      <c r="SVM113" s="48"/>
      <c r="SVN113" s="48"/>
      <c r="SVO113" s="48"/>
      <c r="SVP113" s="48"/>
      <c r="SVQ113" s="274"/>
      <c r="SVR113" s="274"/>
      <c r="SVS113" s="275"/>
      <c r="SVT113" s="275"/>
      <c r="SVU113" s="275"/>
      <c r="SVV113" s="275"/>
      <c r="SVW113" s="275"/>
      <c r="SVX113" s="275"/>
      <c r="SVY113" s="275"/>
      <c r="SVZ113" s="48"/>
      <c r="SWA113" s="48"/>
      <c r="SWB113" s="48"/>
      <c r="SWC113" s="48"/>
      <c r="SWD113" s="274"/>
      <c r="SWE113" s="274"/>
      <c r="SWF113" s="275"/>
      <c r="SWG113" s="275"/>
      <c r="SWH113" s="275"/>
      <c r="SWI113" s="275"/>
      <c r="SWJ113" s="275"/>
      <c r="SWK113" s="275"/>
      <c r="SWL113" s="275"/>
      <c r="SWM113" s="48"/>
      <c r="SWN113" s="48"/>
      <c r="SWO113" s="48"/>
      <c r="SWP113" s="48"/>
      <c r="SWQ113" s="274"/>
      <c r="SWR113" s="274"/>
      <c r="SWS113" s="275"/>
      <c r="SWT113" s="275"/>
      <c r="SWU113" s="275"/>
      <c r="SWV113" s="275"/>
      <c r="SWW113" s="275"/>
      <c r="SWX113" s="275"/>
      <c r="SWY113" s="275"/>
      <c r="SWZ113" s="48"/>
      <c r="SXA113" s="48"/>
      <c r="SXB113" s="48"/>
      <c r="SXC113" s="48"/>
      <c r="SXD113" s="274"/>
      <c r="SXE113" s="274"/>
      <c r="SXF113" s="275"/>
      <c r="SXG113" s="275"/>
      <c r="SXH113" s="275"/>
      <c r="SXI113" s="275"/>
      <c r="SXJ113" s="275"/>
      <c r="SXK113" s="275"/>
      <c r="SXL113" s="275"/>
      <c r="SXM113" s="48"/>
      <c r="SXN113" s="48"/>
      <c r="SXO113" s="48"/>
      <c r="SXP113" s="48"/>
      <c r="SXQ113" s="274"/>
      <c r="SXR113" s="274"/>
      <c r="SXS113" s="275"/>
      <c r="SXT113" s="275"/>
      <c r="SXU113" s="275"/>
      <c r="SXV113" s="275"/>
      <c r="SXW113" s="275"/>
      <c r="SXX113" s="275"/>
      <c r="SXY113" s="275"/>
      <c r="SXZ113" s="48"/>
      <c r="SYA113" s="48"/>
      <c r="SYB113" s="48"/>
      <c r="SYC113" s="48"/>
      <c r="SYD113" s="274"/>
      <c r="SYE113" s="274"/>
      <c r="SYF113" s="275"/>
      <c r="SYG113" s="275"/>
      <c r="SYH113" s="275"/>
      <c r="SYI113" s="275"/>
      <c r="SYJ113" s="275"/>
      <c r="SYK113" s="275"/>
      <c r="SYL113" s="275"/>
      <c r="SYM113" s="48"/>
      <c r="SYN113" s="48"/>
      <c r="SYO113" s="48"/>
      <c r="SYP113" s="48"/>
      <c r="SYQ113" s="274"/>
      <c r="SYR113" s="274"/>
      <c r="SYS113" s="275"/>
      <c r="SYT113" s="275"/>
      <c r="SYU113" s="275"/>
      <c r="SYV113" s="275"/>
      <c r="SYW113" s="275"/>
      <c r="SYX113" s="275"/>
      <c r="SYY113" s="275"/>
      <c r="SYZ113" s="48"/>
      <c r="SZA113" s="48"/>
      <c r="SZB113" s="48"/>
      <c r="SZC113" s="48"/>
      <c r="SZD113" s="274"/>
      <c r="SZE113" s="274"/>
      <c r="SZF113" s="275"/>
      <c r="SZG113" s="275"/>
      <c r="SZH113" s="275"/>
      <c r="SZI113" s="275"/>
      <c r="SZJ113" s="275"/>
      <c r="SZK113" s="275"/>
      <c r="SZL113" s="275"/>
      <c r="SZM113" s="48"/>
      <c r="SZN113" s="48"/>
      <c r="SZO113" s="48"/>
      <c r="SZP113" s="48"/>
      <c r="SZQ113" s="274"/>
      <c r="SZR113" s="274"/>
      <c r="SZS113" s="275"/>
      <c r="SZT113" s="275"/>
      <c r="SZU113" s="275"/>
      <c r="SZV113" s="275"/>
      <c r="SZW113" s="275"/>
      <c r="SZX113" s="275"/>
      <c r="SZY113" s="275"/>
      <c r="SZZ113" s="48"/>
      <c r="TAA113" s="48"/>
      <c r="TAB113" s="48"/>
      <c r="TAC113" s="48"/>
      <c r="TAD113" s="274"/>
      <c r="TAE113" s="274"/>
      <c r="TAF113" s="275"/>
      <c r="TAG113" s="275"/>
      <c r="TAH113" s="275"/>
      <c r="TAI113" s="275"/>
      <c r="TAJ113" s="275"/>
      <c r="TAK113" s="275"/>
      <c r="TAL113" s="275"/>
      <c r="TAM113" s="48"/>
      <c r="TAN113" s="48"/>
      <c r="TAO113" s="48"/>
      <c r="TAP113" s="48"/>
      <c r="TAQ113" s="274"/>
      <c r="TAR113" s="274"/>
      <c r="TAS113" s="275"/>
      <c r="TAT113" s="275"/>
      <c r="TAU113" s="275"/>
      <c r="TAV113" s="275"/>
      <c r="TAW113" s="275"/>
      <c r="TAX113" s="275"/>
      <c r="TAY113" s="275"/>
      <c r="TAZ113" s="48"/>
      <c r="TBA113" s="48"/>
      <c r="TBB113" s="48"/>
      <c r="TBC113" s="48"/>
      <c r="TBD113" s="274"/>
      <c r="TBE113" s="274"/>
      <c r="TBF113" s="275"/>
      <c r="TBG113" s="275"/>
      <c r="TBH113" s="275"/>
      <c r="TBI113" s="275"/>
      <c r="TBJ113" s="275"/>
      <c r="TBK113" s="275"/>
      <c r="TBL113" s="275"/>
      <c r="TBM113" s="48"/>
      <c r="TBN113" s="48"/>
      <c r="TBO113" s="48"/>
      <c r="TBP113" s="48"/>
      <c r="TBQ113" s="274"/>
      <c r="TBR113" s="274"/>
      <c r="TBS113" s="275"/>
      <c r="TBT113" s="275"/>
      <c r="TBU113" s="275"/>
      <c r="TBV113" s="275"/>
      <c r="TBW113" s="275"/>
      <c r="TBX113" s="275"/>
      <c r="TBY113" s="275"/>
      <c r="TBZ113" s="48"/>
      <c r="TCA113" s="48"/>
      <c r="TCB113" s="48"/>
      <c r="TCC113" s="48"/>
      <c r="TCD113" s="274"/>
      <c r="TCE113" s="274"/>
      <c r="TCF113" s="275"/>
      <c r="TCG113" s="275"/>
      <c r="TCH113" s="275"/>
      <c r="TCI113" s="275"/>
      <c r="TCJ113" s="275"/>
      <c r="TCK113" s="275"/>
      <c r="TCL113" s="275"/>
      <c r="TCM113" s="48"/>
      <c r="TCN113" s="48"/>
      <c r="TCO113" s="48"/>
      <c r="TCP113" s="48"/>
      <c r="TCQ113" s="274"/>
      <c r="TCR113" s="274"/>
      <c r="TCS113" s="275"/>
      <c r="TCT113" s="275"/>
      <c r="TCU113" s="275"/>
      <c r="TCV113" s="275"/>
      <c r="TCW113" s="275"/>
      <c r="TCX113" s="275"/>
      <c r="TCY113" s="275"/>
      <c r="TCZ113" s="48"/>
      <c r="TDA113" s="48"/>
      <c r="TDB113" s="48"/>
      <c r="TDC113" s="48"/>
      <c r="TDD113" s="274"/>
      <c r="TDE113" s="274"/>
      <c r="TDF113" s="275"/>
      <c r="TDG113" s="275"/>
      <c r="TDH113" s="275"/>
      <c r="TDI113" s="275"/>
      <c r="TDJ113" s="275"/>
      <c r="TDK113" s="275"/>
      <c r="TDL113" s="275"/>
      <c r="TDM113" s="48"/>
      <c r="TDN113" s="48"/>
      <c r="TDO113" s="48"/>
      <c r="TDP113" s="48"/>
      <c r="TDQ113" s="274"/>
      <c r="TDR113" s="274"/>
      <c r="TDS113" s="275"/>
      <c r="TDT113" s="275"/>
      <c r="TDU113" s="275"/>
      <c r="TDV113" s="275"/>
      <c r="TDW113" s="275"/>
      <c r="TDX113" s="275"/>
      <c r="TDY113" s="275"/>
      <c r="TDZ113" s="48"/>
      <c r="TEA113" s="48"/>
      <c r="TEB113" s="48"/>
      <c r="TEC113" s="48"/>
      <c r="TED113" s="274"/>
      <c r="TEE113" s="274"/>
      <c r="TEF113" s="275"/>
      <c r="TEG113" s="275"/>
      <c r="TEH113" s="275"/>
      <c r="TEI113" s="275"/>
      <c r="TEJ113" s="275"/>
      <c r="TEK113" s="275"/>
      <c r="TEL113" s="275"/>
      <c r="TEM113" s="48"/>
      <c r="TEN113" s="48"/>
      <c r="TEO113" s="48"/>
      <c r="TEP113" s="48"/>
      <c r="TEQ113" s="274"/>
      <c r="TER113" s="274"/>
      <c r="TES113" s="275"/>
      <c r="TET113" s="275"/>
      <c r="TEU113" s="275"/>
      <c r="TEV113" s="275"/>
      <c r="TEW113" s="275"/>
      <c r="TEX113" s="275"/>
      <c r="TEY113" s="275"/>
      <c r="TEZ113" s="48"/>
      <c r="TFA113" s="48"/>
      <c r="TFB113" s="48"/>
      <c r="TFC113" s="48"/>
      <c r="TFD113" s="274"/>
      <c r="TFE113" s="274"/>
      <c r="TFF113" s="275"/>
      <c r="TFG113" s="275"/>
      <c r="TFH113" s="275"/>
      <c r="TFI113" s="275"/>
      <c r="TFJ113" s="275"/>
      <c r="TFK113" s="275"/>
      <c r="TFL113" s="275"/>
      <c r="TFM113" s="48"/>
      <c r="TFN113" s="48"/>
      <c r="TFO113" s="48"/>
      <c r="TFP113" s="48"/>
      <c r="TFQ113" s="274"/>
      <c r="TFR113" s="274"/>
      <c r="TFS113" s="275"/>
      <c r="TFT113" s="275"/>
      <c r="TFU113" s="275"/>
      <c r="TFV113" s="275"/>
      <c r="TFW113" s="275"/>
      <c r="TFX113" s="275"/>
      <c r="TFY113" s="275"/>
      <c r="TFZ113" s="48"/>
      <c r="TGA113" s="48"/>
      <c r="TGB113" s="48"/>
      <c r="TGC113" s="48"/>
      <c r="TGD113" s="274"/>
      <c r="TGE113" s="274"/>
      <c r="TGF113" s="275"/>
      <c r="TGG113" s="275"/>
      <c r="TGH113" s="275"/>
      <c r="TGI113" s="275"/>
      <c r="TGJ113" s="275"/>
      <c r="TGK113" s="275"/>
      <c r="TGL113" s="275"/>
      <c r="TGM113" s="48"/>
      <c r="TGN113" s="48"/>
      <c r="TGO113" s="48"/>
      <c r="TGP113" s="48"/>
      <c r="TGQ113" s="274"/>
      <c r="TGR113" s="274"/>
      <c r="TGS113" s="275"/>
      <c r="TGT113" s="275"/>
      <c r="TGU113" s="275"/>
      <c r="TGV113" s="275"/>
      <c r="TGW113" s="275"/>
      <c r="TGX113" s="275"/>
      <c r="TGY113" s="275"/>
      <c r="TGZ113" s="48"/>
      <c r="THA113" s="48"/>
      <c r="THB113" s="48"/>
      <c r="THC113" s="48"/>
      <c r="THD113" s="274"/>
      <c r="THE113" s="274"/>
      <c r="THF113" s="275"/>
      <c r="THG113" s="275"/>
      <c r="THH113" s="275"/>
      <c r="THI113" s="275"/>
      <c r="THJ113" s="275"/>
      <c r="THK113" s="275"/>
      <c r="THL113" s="275"/>
      <c r="THM113" s="48"/>
      <c r="THN113" s="48"/>
      <c r="THO113" s="48"/>
      <c r="THP113" s="48"/>
      <c r="THQ113" s="274"/>
      <c r="THR113" s="274"/>
      <c r="THS113" s="275"/>
      <c r="THT113" s="275"/>
      <c r="THU113" s="275"/>
      <c r="THV113" s="275"/>
      <c r="THW113" s="275"/>
      <c r="THX113" s="275"/>
      <c r="THY113" s="275"/>
      <c r="THZ113" s="48"/>
      <c r="TIA113" s="48"/>
      <c r="TIB113" s="48"/>
      <c r="TIC113" s="48"/>
      <c r="TID113" s="274"/>
      <c r="TIE113" s="274"/>
      <c r="TIF113" s="275"/>
      <c r="TIG113" s="275"/>
      <c r="TIH113" s="275"/>
      <c r="TII113" s="275"/>
      <c r="TIJ113" s="275"/>
      <c r="TIK113" s="275"/>
      <c r="TIL113" s="275"/>
      <c r="TIM113" s="48"/>
      <c r="TIN113" s="48"/>
      <c r="TIO113" s="48"/>
      <c r="TIP113" s="48"/>
      <c r="TIQ113" s="274"/>
      <c r="TIR113" s="274"/>
      <c r="TIS113" s="275"/>
      <c r="TIT113" s="275"/>
      <c r="TIU113" s="275"/>
      <c r="TIV113" s="275"/>
      <c r="TIW113" s="275"/>
      <c r="TIX113" s="275"/>
      <c r="TIY113" s="275"/>
      <c r="TIZ113" s="48"/>
      <c r="TJA113" s="48"/>
      <c r="TJB113" s="48"/>
      <c r="TJC113" s="48"/>
      <c r="TJD113" s="274"/>
      <c r="TJE113" s="274"/>
      <c r="TJF113" s="275"/>
      <c r="TJG113" s="275"/>
      <c r="TJH113" s="275"/>
      <c r="TJI113" s="275"/>
      <c r="TJJ113" s="275"/>
      <c r="TJK113" s="275"/>
      <c r="TJL113" s="275"/>
      <c r="TJM113" s="48"/>
      <c r="TJN113" s="48"/>
      <c r="TJO113" s="48"/>
      <c r="TJP113" s="48"/>
      <c r="TJQ113" s="274"/>
      <c r="TJR113" s="274"/>
      <c r="TJS113" s="275"/>
      <c r="TJT113" s="275"/>
      <c r="TJU113" s="275"/>
      <c r="TJV113" s="275"/>
      <c r="TJW113" s="275"/>
      <c r="TJX113" s="275"/>
      <c r="TJY113" s="275"/>
      <c r="TJZ113" s="48"/>
      <c r="TKA113" s="48"/>
      <c r="TKB113" s="48"/>
      <c r="TKC113" s="48"/>
      <c r="TKD113" s="274"/>
      <c r="TKE113" s="274"/>
      <c r="TKF113" s="275"/>
      <c r="TKG113" s="275"/>
      <c r="TKH113" s="275"/>
      <c r="TKI113" s="275"/>
      <c r="TKJ113" s="275"/>
      <c r="TKK113" s="275"/>
      <c r="TKL113" s="275"/>
      <c r="TKM113" s="48"/>
      <c r="TKN113" s="48"/>
      <c r="TKO113" s="48"/>
      <c r="TKP113" s="48"/>
      <c r="TKQ113" s="274"/>
      <c r="TKR113" s="274"/>
      <c r="TKS113" s="275"/>
      <c r="TKT113" s="275"/>
      <c r="TKU113" s="275"/>
      <c r="TKV113" s="275"/>
      <c r="TKW113" s="275"/>
      <c r="TKX113" s="275"/>
      <c r="TKY113" s="275"/>
      <c r="TKZ113" s="48"/>
      <c r="TLA113" s="48"/>
      <c r="TLB113" s="48"/>
      <c r="TLC113" s="48"/>
      <c r="TLD113" s="274"/>
      <c r="TLE113" s="274"/>
      <c r="TLF113" s="275"/>
      <c r="TLG113" s="275"/>
      <c r="TLH113" s="275"/>
      <c r="TLI113" s="275"/>
      <c r="TLJ113" s="275"/>
      <c r="TLK113" s="275"/>
      <c r="TLL113" s="275"/>
      <c r="TLM113" s="48"/>
      <c r="TLN113" s="48"/>
      <c r="TLO113" s="48"/>
      <c r="TLP113" s="48"/>
      <c r="TLQ113" s="274"/>
      <c r="TLR113" s="274"/>
      <c r="TLS113" s="275"/>
      <c r="TLT113" s="275"/>
      <c r="TLU113" s="275"/>
      <c r="TLV113" s="275"/>
      <c r="TLW113" s="275"/>
      <c r="TLX113" s="275"/>
      <c r="TLY113" s="275"/>
      <c r="TLZ113" s="48"/>
      <c r="TMA113" s="48"/>
      <c r="TMB113" s="48"/>
      <c r="TMC113" s="48"/>
      <c r="TMD113" s="274"/>
      <c r="TME113" s="274"/>
      <c r="TMF113" s="275"/>
      <c r="TMG113" s="275"/>
      <c r="TMH113" s="275"/>
      <c r="TMI113" s="275"/>
      <c r="TMJ113" s="275"/>
      <c r="TMK113" s="275"/>
      <c r="TML113" s="275"/>
      <c r="TMM113" s="48"/>
      <c r="TMN113" s="48"/>
      <c r="TMO113" s="48"/>
      <c r="TMP113" s="48"/>
      <c r="TMQ113" s="274"/>
      <c r="TMR113" s="274"/>
      <c r="TMS113" s="275"/>
      <c r="TMT113" s="275"/>
      <c r="TMU113" s="275"/>
      <c r="TMV113" s="275"/>
      <c r="TMW113" s="275"/>
      <c r="TMX113" s="275"/>
      <c r="TMY113" s="275"/>
      <c r="TMZ113" s="48"/>
      <c r="TNA113" s="48"/>
      <c r="TNB113" s="48"/>
      <c r="TNC113" s="48"/>
      <c r="TND113" s="274"/>
      <c r="TNE113" s="274"/>
      <c r="TNF113" s="275"/>
      <c r="TNG113" s="275"/>
      <c r="TNH113" s="275"/>
      <c r="TNI113" s="275"/>
      <c r="TNJ113" s="275"/>
      <c r="TNK113" s="275"/>
      <c r="TNL113" s="275"/>
      <c r="TNM113" s="48"/>
      <c r="TNN113" s="48"/>
      <c r="TNO113" s="48"/>
      <c r="TNP113" s="48"/>
      <c r="TNQ113" s="274"/>
      <c r="TNR113" s="274"/>
      <c r="TNS113" s="275"/>
      <c r="TNT113" s="275"/>
      <c r="TNU113" s="275"/>
      <c r="TNV113" s="275"/>
      <c r="TNW113" s="275"/>
      <c r="TNX113" s="275"/>
      <c r="TNY113" s="275"/>
      <c r="TNZ113" s="48"/>
      <c r="TOA113" s="48"/>
      <c r="TOB113" s="48"/>
      <c r="TOC113" s="48"/>
      <c r="TOD113" s="274"/>
      <c r="TOE113" s="274"/>
      <c r="TOF113" s="275"/>
      <c r="TOG113" s="275"/>
      <c r="TOH113" s="275"/>
      <c r="TOI113" s="275"/>
      <c r="TOJ113" s="275"/>
      <c r="TOK113" s="275"/>
      <c r="TOL113" s="275"/>
      <c r="TOM113" s="48"/>
      <c r="TON113" s="48"/>
      <c r="TOO113" s="48"/>
      <c r="TOP113" s="48"/>
      <c r="TOQ113" s="274"/>
      <c r="TOR113" s="274"/>
      <c r="TOS113" s="275"/>
      <c r="TOT113" s="275"/>
      <c r="TOU113" s="275"/>
      <c r="TOV113" s="275"/>
      <c r="TOW113" s="275"/>
      <c r="TOX113" s="275"/>
      <c r="TOY113" s="275"/>
      <c r="TOZ113" s="48"/>
      <c r="TPA113" s="48"/>
      <c r="TPB113" s="48"/>
      <c r="TPC113" s="48"/>
      <c r="TPD113" s="274"/>
      <c r="TPE113" s="274"/>
      <c r="TPF113" s="275"/>
      <c r="TPG113" s="275"/>
      <c r="TPH113" s="275"/>
      <c r="TPI113" s="275"/>
      <c r="TPJ113" s="275"/>
      <c r="TPK113" s="275"/>
      <c r="TPL113" s="275"/>
      <c r="TPM113" s="48"/>
      <c r="TPN113" s="48"/>
      <c r="TPO113" s="48"/>
      <c r="TPP113" s="48"/>
      <c r="TPQ113" s="274"/>
      <c r="TPR113" s="274"/>
      <c r="TPS113" s="275"/>
      <c r="TPT113" s="275"/>
      <c r="TPU113" s="275"/>
      <c r="TPV113" s="275"/>
      <c r="TPW113" s="275"/>
      <c r="TPX113" s="275"/>
      <c r="TPY113" s="275"/>
      <c r="TPZ113" s="48"/>
      <c r="TQA113" s="48"/>
      <c r="TQB113" s="48"/>
      <c r="TQC113" s="48"/>
      <c r="TQD113" s="274"/>
      <c r="TQE113" s="274"/>
      <c r="TQF113" s="275"/>
      <c r="TQG113" s="275"/>
      <c r="TQH113" s="275"/>
      <c r="TQI113" s="275"/>
      <c r="TQJ113" s="275"/>
      <c r="TQK113" s="275"/>
      <c r="TQL113" s="275"/>
      <c r="TQM113" s="48"/>
      <c r="TQN113" s="48"/>
      <c r="TQO113" s="48"/>
      <c r="TQP113" s="48"/>
      <c r="TQQ113" s="274"/>
      <c r="TQR113" s="274"/>
      <c r="TQS113" s="275"/>
      <c r="TQT113" s="275"/>
      <c r="TQU113" s="275"/>
      <c r="TQV113" s="275"/>
      <c r="TQW113" s="275"/>
      <c r="TQX113" s="275"/>
      <c r="TQY113" s="275"/>
      <c r="TQZ113" s="48"/>
      <c r="TRA113" s="48"/>
      <c r="TRB113" s="48"/>
      <c r="TRC113" s="48"/>
      <c r="TRD113" s="274"/>
      <c r="TRE113" s="274"/>
      <c r="TRF113" s="275"/>
      <c r="TRG113" s="275"/>
      <c r="TRH113" s="275"/>
      <c r="TRI113" s="275"/>
      <c r="TRJ113" s="275"/>
      <c r="TRK113" s="275"/>
      <c r="TRL113" s="275"/>
      <c r="TRM113" s="48"/>
      <c r="TRN113" s="48"/>
      <c r="TRO113" s="48"/>
      <c r="TRP113" s="48"/>
      <c r="TRQ113" s="274"/>
      <c r="TRR113" s="274"/>
      <c r="TRS113" s="275"/>
      <c r="TRT113" s="275"/>
      <c r="TRU113" s="275"/>
      <c r="TRV113" s="275"/>
      <c r="TRW113" s="275"/>
      <c r="TRX113" s="275"/>
      <c r="TRY113" s="275"/>
      <c r="TRZ113" s="48"/>
      <c r="TSA113" s="48"/>
      <c r="TSB113" s="48"/>
      <c r="TSC113" s="48"/>
      <c r="TSD113" s="274"/>
      <c r="TSE113" s="274"/>
      <c r="TSF113" s="275"/>
      <c r="TSG113" s="275"/>
      <c r="TSH113" s="275"/>
      <c r="TSI113" s="275"/>
      <c r="TSJ113" s="275"/>
      <c r="TSK113" s="275"/>
      <c r="TSL113" s="275"/>
      <c r="TSM113" s="48"/>
      <c r="TSN113" s="48"/>
      <c r="TSO113" s="48"/>
      <c r="TSP113" s="48"/>
      <c r="TSQ113" s="274"/>
      <c r="TSR113" s="274"/>
      <c r="TSS113" s="275"/>
      <c r="TST113" s="275"/>
      <c r="TSU113" s="275"/>
      <c r="TSV113" s="275"/>
      <c r="TSW113" s="275"/>
      <c r="TSX113" s="275"/>
      <c r="TSY113" s="275"/>
      <c r="TSZ113" s="48"/>
      <c r="TTA113" s="48"/>
      <c r="TTB113" s="48"/>
      <c r="TTC113" s="48"/>
      <c r="TTD113" s="274"/>
      <c r="TTE113" s="274"/>
      <c r="TTF113" s="275"/>
      <c r="TTG113" s="275"/>
      <c r="TTH113" s="275"/>
      <c r="TTI113" s="275"/>
      <c r="TTJ113" s="275"/>
      <c r="TTK113" s="275"/>
      <c r="TTL113" s="275"/>
      <c r="TTM113" s="48"/>
      <c r="TTN113" s="48"/>
      <c r="TTO113" s="48"/>
      <c r="TTP113" s="48"/>
      <c r="TTQ113" s="274"/>
      <c r="TTR113" s="274"/>
      <c r="TTS113" s="275"/>
      <c r="TTT113" s="275"/>
      <c r="TTU113" s="275"/>
      <c r="TTV113" s="275"/>
      <c r="TTW113" s="275"/>
      <c r="TTX113" s="275"/>
      <c r="TTY113" s="275"/>
      <c r="TTZ113" s="48"/>
      <c r="TUA113" s="48"/>
      <c r="TUB113" s="48"/>
      <c r="TUC113" s="48"/>
      <c r="TUD113" s="274"/>
      <c r="TUE113" s="274"/>
      <c r="TUF113" s="275"/>
      <c r="TUG113" s="275"/>
      <c r="TUH113" s="275"/>
      <c r="TUI113" s="275"/>
      <c r="TUJ113" s="275"/>
      <c r="TUK113" s="275"/>
      <c r="TUL113" s="275"/>
      <c r="TUM113" s="48"/>
      <c r="TUN113" s="48"/>
      <c r="TUO113" s="48"/>
      <c r="TUP113" s="48"/>
      <c r="TUQ113" s="274"/>
      <c r="TUR113" s="274"/>
      <c r="TUS113" s="275"/>
      <c r="TUT113" s="275"/>
      <c r="TUU113" s="275"/>
      <c r="TUV113" s="275"/>
      <c r="TUW113" s="275"/>
      <c r="TUX113" s="275"/>
      <c r="TUY113" s="275"/>
      <c r="TUZ113" s="48"/>
      <c r="TVA113" s="48"/>
      <c r="TVB113" s="48"/>
      <c r="TVC113" s="48"/>
      <c r="TVD113" s="274"/>
      <c r="TVE113" s="274"/>
      <c r="TVF113" s="275"/>
      <c r="TVG113" s="275"/>
      <c r="TVH113" s="275"/>
      <c r="TVI113" s="275"/>
      <c r="TVJ113" s="275"/>
      <c r="TVK113" s="275"/>
      <c r="TVL113" s="275"/>
      <c r="TVM113" s="48"/>
      <c r="TVN113" s="48"/>
      <c r="TVO113" s="48"/>
      <c r="TVP113" s="48"/>
      <c r="TVQ113" s="274"/>
      <c r="TVR113" s="274"/>
      <c r="TVS113" s="275"/>
      <c r="TVT113" s="275"/>
      <c r="TVU113" s="275"/>
      <c r="TVV113" s="275"/>
      <c r="TVW113" s="275"/>
      <c r="TVX113" s="275"/>
      <c r="TVY113" s="275"/>
      <c r="TVZ113" s="48"/>
      <c r="TWA113" s="48"/>
      <c r="TWB113" s="48"/>
      <c r="TWC113" s="48"/>
      <c r="TWD113" s="274"/>
      <c r="TWE113" s="274"/>
      <c r="TWF113" s="275"/>
      <c r="TWG113" s="275"/>
      <c r="TWH113" s="275"/>
      <c r="TWI113" s="275"/>
      <c r="TWJ113" s="275"/>
      <c r="TWK113" s="275"/>
      <c r="TWL113" s="275"/>
      <c r="TWM113" s="48"/>
      <c r="TWN113" s="48"/>
      <c r="TWO113" s="48"/>
      <c r="TWP113" s="48"/>
      <c r="TWQ113" s="274"/>
      <c r="TWR113" s="274"/>
      <c r="TWS113" s="275"/>
      <c r="TWT113" s="275"/>
      <c r="TWU113" s="275"/>
      <c r="TWV113" s="275"/>
      <c r="TWW113" s="275"/>
      <c r="TWX113" s="275"/>
      <c r="TWY113" s="275"/>
      <c r="TWZ113" s="48"/>
      <c r="TXA113" s="48"/>
      <c r="TXB113" s="48"/>
      <c r="TXC113" s="48"/>
      <c r="TXD113" s="274"/>
      <c r="TXE113" s="274"/>
      <c r="TXF113" s="275"/>
      <c r="TXG113" s="275"/>
      <c r="TXH113" s="275"/>
      <c r="TXI113" s="275"/>
      <c r="TXJ113" s="275"/>
      <c r="TXK113" s="275"/>
      <c r="TXL113" s="275"/>
      <c r="TXM113" s="48"/>
      <c r="TXN113" s="48"/>
      <c r="TXO113" s="48"/>
      <c r="TXP113" s="48"/>
      <c r="TXQ113" s="274"/>
      <c r="TXR113" s="274"/>
      <c r="TXS113" s="275"/>
      <c r="TXT113" s="275"/>
      <c r="TXU113" s="275"/>
      <c r="TXV113" s="275"/>
      <c r="TXW113" s="275"/>
      <c r="TXX113" s="275"/>
      <c r="TXY113" s="275"/>
      <c r="TXZ113" s="48"/>
      <c r="TYA113" s="48"/>
      <c r="TYB113" s="48"/>
      <c r="TYC113" s="48"/>
      <c r="TYD113" s="274"/>
      <c r="TYE113" s="274"/>
      <c r="TYF113" s="275"/>
      <c r="TYG113" s="275"/>
      <c r="TYH113" s="275"/>
      <c r="TYI113" s="275"/>
      <c r="TYJ113" s="275"/>
      <c r="TYK113" s="275"/>
      <c r="TYL113" s="275"/>
      <c r="TYM113" s="48"/>
      <c r="TYN113" s="48"/>
      <c r="TYO113" s="48"/>
      <c r="TYP113" s="48"/>
      <c r="TYQ113" s="274"/>
      <c r="TYR113" s="274"/>
      <c r="TYS113" s="275"/>
      <c r="TYT113" s="275"/>
      <c r="TYU113" s="275"/>
      <c r="TYV113" s="275"/>
      <c r="TYW113" s="275"/>
      <c r="TYX113" s="275"/>
      <c r="TYY113" s="275"/>
      <c r="TYZ113" s="48"/>
      <c r="TZA113" s="48"/>
      <c r="TZB113" s="48"/>
      <c r="TZC113" s="48"/>
      <c r="TZD113" s="274"/>
      <c r="TZE113" s="274"/>
      <c r="TZF113" s="275"/>
      <c r="TZG113" s="275"/>
      <c r="TZH113" s="275"/>
      <c r="TZI113" s="275"/>
      <c r="TZJ113" s="275"/>
      <c r="TZK113" s="275"/>
      <c r="TZL113" s="275"/>
      <c r="TZM113" s="48"/>
      <c r="TZN113" s="48"/>
      <c r="TZO113" s="48"/>
      <c r="TZP113" s="48"/>
      <c r="TZQ113" s="274"/>
      <c r="TZR113" s="274"/>
      <c r="TZS113" s="275"/>
      <c r="TZT113" s="275"/>
      <c r="TZU113" s="275"/>
      <c r="TZV113" s="275"/>
      <c r="TZW113" s="275"/>
      <c r="TZX113" s="275"/>
      <c r="TZY113" s="275"/>
      <c r="TZZ113" s="48"/>
      <c r="UAA113" s="48"/>
      <c r="UAB113" s="48"/>
      <c r="UAC113" s="48"/>
      <c r="UAD113" s="274"/>
      <c r="UAE113" s="274"/>
      <c r="UAF113" s="275"/>
      <c r="UAG113" s="275"/>
      <c r="UAH113" s="275"/>
      <c r="UAI113" s="275"/>
      <c r="UAJ113" s="275"/>
      <c r="UAK113" s="275"/>
      <c r="UAL113" s="275"/>
      <c r="UAM113" s="48"/>
      <c r="UAN113" s="48"/>
      <c r="UAO113" s="48"/>
      <c r="UAP113" s="48"/>
      <c r="UAQ113" s="274"/>
      <c r="UAR113" s="274"/>
      <c r="UAS113" s="275"/>
      <c r="UAT113" s="275"/>
      <c r="UAU113" s="275"/>
      <c r="UAV113" s="275"/>
      <c r="UAW113" s="275"/>
      <c r="UAX113" s="275"/>
      <c r="UAY113" s="275"/>
      <c r="UAZ113" s="48"/>
      <c r="UBA113" s="48"/>
      <c r="UBB113" s="48"/>
      <c r="UBC113" s="48"/>
      <c r="UBD113" s="274"/>
      <c r="UBE113" s="274"/>
      <c r="UBF113" s="275"/>
      <c r="UBG113" s="275"/>
      <c r="UBH113" s="275"/>
      <c r="UBI113" s="275"/>
      <c r="UBJ113" s="275"/>
      <c r="UBK113" s="275"/>
      <c r="UBL113" s="275"/>
      <c r="UBM113" s="48"/>
      <c r="UBN113" s="48"/>
      <c r="UBO113" s="48"/>
      <c r="UBP113" s="48"/>
      <c r="UBQ113" s="274"/>
      <c r="UBR113" s="274"/>
      <c r="UBS113" s="275"/>
      <c r="UBT113" s="275"/>
      <c r="UBU113" s="275"/>
      <c r="UBV113" s="275"/>
      <c r="UBW113" s="275"/>
      <c r="UBX113" s="275"/>
      <c r="UBY113" s="275"/>
      <c r="UBZ113" s="48"/>
      <c r="UCA113" s="48"/>
      <c r="UCB113" s="48"/>
      <c r="UCC113" s="48"/>
      <c r="UCD113" s="274"/>
      <c r="UCE113" s="274"/>
      <c r="UCF113" s="275"/>
      <c r="UCG113" s="275"/>
      <c r="UCH113" s="275"/>
      <c r="UCI113" s="275"/>
      <c r="UCJ113" s="275"/>
      <c r="UCK113" s="275"/>
      <c r="UCL113" s="275"/>
      <c r="UCM113" s="48"/>
      <c r="UCN113" s="48"/>
      <c r="UCO113" s="48"/>
      <c r="UCP113" s="48"/>
      <c r="UCQ113" s="274"/>
      <c r="UCR113" s="274"/>
      <c r="UCS113" s="275"/>
      <c r="UCT113" s="275"/>
      <c r="UCU113" s="275"/>
      <c r="UCV113" s="275"/>
      <c r="UCW113" s="275"/>
      <c r="UCX113" s="275"/>
      <c r="UCY113" s="275"/>
      <c r="UCZ113" s="48"/>
      <c r="UDA113" s="48"/>
      <c r="UDB113" s="48"/>
      <c r="UDC113" s="48"/>
      <c r="UDD113" s="274"/>
      <c r="UDE113" s="274"/>
      <c r="UDF113" s="275"/>
      <c r="UDG113" s="275"/>
      <c r="UDH113" s="275"/>
      <c r="UDI113" s="275"/>
      <c r="UDJ113" s="275"/>
      <c r="UDK113" s="275"/>
      <c r="UDL113" s="275"/>
      <c r="UDM113" s="48"/>
      <c r="UDN113" s="48"/>
      <c r="UDO113" s="48"/>
      <c r="UDP113" s="48"/>
      <c r="UDQ113" s="274"/>
      <c r="UDR113" s="274"/>
      <c r="UDS113" s="275"/>
      <c r="UDT113" s="275"/>
      <c r="UDU113" s="275"/>
      <c r="UDV113" s="275"/>
      <c r="UDW113" s="275"/>
      <c r="UDX113" s="275"/>
      <c r="UDY113" s="275"/>
      <c r="UDZ113" s="48"/>
      <c r="UEA113" s="48"/>
      <c r="UEB113" s="48"/>
      <c r="UEC113" s="48"/>
      <c r="UED113" s="274"/>
      <c r="UEE113" s="274"/>
      <c r="UEF113" s="275"/>
      <c r="UEG113" s="275"/>
      <c r="UEH113" s="275"/>
      <c r="UEI113" s="275"/>
      <c r="UEJ113" s="275"/>
      <c r="UEK113" s="275"/>
      <c r="UEL113" s="275"/>
      <c r="UEM113" s="48"/>
      <c r="UEN113" s="48"/>
      <c r="UEO113" s="48"/>
      <c r="UEP113" s="48"/>
      <c r="UEQ113" s="274"/>
      <c r="UER113" s="274"/>
      <c r="UES113" s="275"/>
      <c r="UET113" s="275"/>
      <c r="UEU113" s="275"/>
      <c r="UEV113" s="275"/>
      <c r="UEW113" s="275"/>
      <c r="UEX113" s="275"/>
      <c r="UEY113" s="275"/>
      <c r="UEZ113" s="48"/>
      <c r="UFA113" s="48"/>
      <c r="UFB113" s="48"/>
      <c r="UFC113" s="48"/>
      <c r="UFD113" s="274"/>
      <c r="UFE113" s="274"/>
      <c r="UFF113" s="275"/>
      <c r="UFG113" s="275"/>
      <c r="UFH113" s="275"/>
      <c r="UFI113" s="275"/>
      <c r="UFJ113" s="275"/>
      <c r="UFK113" s="275"/>
      <c r="UFL113" s="275"/>
      <c r="UFM113" s="48"/>
      <c r="UFN113" s="48"/>
      <c r="UFO113" s="48"/>
      <c r="UFP113" s="48"/>
      <c r="UFQ113" s="274"/>
      <c r="UFR113" s="274"/>
      <c r="UFS113" s="275"/>
      <c r="UFT113" s="275"/>
      <c r="UFU113" s="275"/>
      <c r="UFV113" s="275"/>
      <c r="UFW113" s="275"/>
      <c r="UFX113" s="275"/>
      <c r="UFY113" s="275"/>
      <c r="UFZ113" s="48"/>
      <c r="UGA113" s="48"/>
      <c r="UGB113" s="48"/>
      <c r="UGC113" s="48"/>
      <c r="UGD113" s="274"/>
      <c r="UGE113" s="274"/>
      <c r="UGF113" s="275"/>
      <c r="UGG113" s="275"/>
      <c r="UGH113" s="275"/>
      <c r="UGI113" s="275"/>
      <c r="UGJ113" s="275"/>
      <c r="UGK113" s="275"/>
      <c r="UGL113" s="275"/>
      <c r="UGM113" s="48"/>
      <c r="UGN113" s="48"/>
      <c r="UGO113" s="48"/>
      <c r="UGP113" s="48"/>
      <c r="UGQ113" s="274"/>
      <c r="UGR113" s="274"/>
      <c r="UGS113" s="275"/>
      <c r="UGT113" s="275"/>
      <c r="UGU113" s="275"/>
      <c r="UGV113" s="275"/>
      <c r="UGW113" s="275"/>
      <c r="UGX113" s="275"/>
      <c r="UGY113" s="275"/>
      <c r="UGZ113" s="48"/>
      <c r="UHA113" s="48"/>
      <c r="UHB113" s="48"/>
      <c r="UHC113" s="48"/>
      <c r="UHD113" s="274"/>
      <c r="UHE113" s="274"/>
      <c r="UHF113" s="275"/>
      <c r="UHG113" s="275"/>
      <c r="UHH113" s="275"/>
      <c r="UHI113" s="275"/>
      <c r="UHJ113" s="275"/>
      <c r="UHK113" s="275"/>
      <c r="UHL113" s="275"/>
      <c r="UHM113" s="48"/>
      <c r="UHN113" s="48"/>
      <c r="UHO113" s="48"/>
      <c r="UHP113" s="48"/>
      <c r="UHQ113" s="274"/>
      <c r="UHR113" s="274"/>
      <c r="UHS113" s="275"/>
      <c r="UHT113" s="275"/>
      <c r="UHU113" s="275"/>
      <c r="UHV113" s="275"/>
      <c r="UHW113" s="275"/>
      <c r="UHX113" s="275"/>
      <c r="UHY113" s="275"/>
      <c r="UHZ113" s="48"/>
      <c r="UIA113" s="48"/>
      <c r="UIB113" s="48"/>
      <c r="UIC113" s="48"/>
      <c r="UID113" s="274"/>
      <c r="UIE113" s="274"/>
      <c r="UIF113" s="275"/>
      <c r="UIG113" s="275"/>
      <c r="UIH113" s="275"/>
      <c r="UII113" s="275"/>
      <c r="UIJ113" s="275"/>
      <c r="UIK113" s="275"/>
      <c r="UIL113" s="275"/>
      <c r="UIM113" s="48"/>
      <c r="UIN113" s="48"/>
      <c r="UIO113" s="48"/>
      <c r="UIP113" s="48"/>
      <c r="UIQ113" s="274"/>
      <c r="UIR113" s="274"/>
      <c r="UIS113" s="275"/>
      <c r="UIT113" s="275"/>
      <c r="UIU113" s="275"/>
      <c r="UIV113" s="275"/>
      <c r="UIW113" s="275"/>
      <c r="UIX113" s="275"/>
      <c r="UIY113" s="275"/>
      <c r="UIZ113" s="48"/>
      <c r="UJA113" s="48"/>
      <c r="UJB113" s="48"/>
      <c r="UJC113" s="48"/>
      <c r="UJD113" s="274"/>
      <c r="UJE113" s="274"/>
      <c r="UJF113" s="275"/>
      <c r="UJG113" s="275"/>
      <c r="UJH113" s="275"/>
      <c r="UJI113" s="275"/>
      <c r="UJJ113" s="275"/>
      <c r="UJK113" s="275"/>
      <c r="UJL113" s="275"/>
      <c r="UJM113" s="48"/>
      <c r="UJN113" s="48"/>
      <c r="UJO113" s="48"/>
      <c r="UJP113" s="48"/>
      <c r="UJQ113" s="274"/>
      <c r="UJR113" s="274"/>
      <c r="UJS113" s="275"/>
      <c r="UJT113" s="275"/>
      <c r="UJU113" s="275"/>
      <c r="UJV113" s="275"/>
      <c r="UJW113" s="275"/>
      <c r="UJX113" s="275"/>
      <c r="UJY113" s="275"/>
      <c r="UJZ113" s="48"/>
      <c r="UKA113" s="48"/>
      <c r="UKB113" s="48"/>
      <c r="UKC113" s="48"/>
      <c r="UKD113" s="274"/>
      <c r="UKE113" s="274"/>
      <c r="UKF113" s="275"/>
      <c r="UKG113" s="275"/>
      <c r="UKH113" s="275"/>
      <c r="UKI113" s="275"/>
      <c r="UKJ113" s="275"/>
      <c r="UKK113" s="275"/>
      <c r="UKL113" s="275"/>
      <c r="UKM113" s="48"/>
      <c r="UKN113" s="48"/>
      <c r="UKO113" s="48"/>
      <c r="UKP113" s="48"/>
      <c r="UKQ113" s="274"/>
      <c r="UKR113" s="274"/>
      <c r="UKS113" s="275"/>
      <c r="UKT113" s="275"/>
      <c r="UKU113" s="275"/>
      <c r="UKV113" s="275"/>
      <c r="UKW113" s="275"/>
      <c r="UKX113" s="275"/>
      <c r="UKY113" s="275"/>
      <c r="UKZ113" s="48"/>
      <c r="ULA113" s="48"/>
      <c r="ULB113" s="48"/>
      <c r="ULC113" s="48"/>
      <c r="ULD113" s="274"/>
      <c r="ULE113" s="274"/>
      <c r="ULF113" s="275"/>
      <c r="ULG113" s="275"/>
      <c r="ULH113" s="275"/>
      <c r="ULI113" s="275"/>
      <c r="ULJ113" s="275"/>
      <c r="ULK113" s="275"/>
      <c r="ULL113" s="275"/>
      <c r="ULM113" s="48"/>
      <c r="ULN113" s="48"/>
      <c r="ULO113" s="48"/>
      <c r="ULP113" s="48"/>
      <c r="ULQ113" s="274"/>
      <c r="ULR113" s="274"/>
      <c r="ULS113" s="275"/>
      <c r="ULT113" s="275"/>
      <c r="ULU113" s="275"/>
      <c r="ULV113" s="275"/>
      <c r="ULW113" s="275"/>
      <c r="ULX113" s="275"/>
      <c r="ULY113" s="275"/>
      <c r="ULZ113" s="48"/>
      <c r="UMA113" s="48"/>
      <c r="UMB113" s="48"/>
      <c r="UMC113" s="48"/>
      <c r="UMD113" s="274"/>
      <c r="UME113" s="274"/>
      <c r="UMF113" s="275"/>
      <c r="UMG113" s="275"/>
      <c r="UMH113" s="275"/>
      <c r="UMI113" s="275"/>
      <c r="UMJ113" s="275"/>
      <c r="UMK113" s="275"/>
      <c r="UML113" s="275"/>
      <c r="UMM113" s="48"/>
      <c r="UMN113" s="48"/>
      <c r="UMO113" s="48"/>
      <c r="UMP113" s="48"/>
      <c r="UMQ113" s="274"/>
      <c r="UMR113" s="274"/>
      <c r="UMS113" s="275"/>
      <c r="UMT113" s="275"/>
      <c r="UMU113" s="275"/>
      <c r="UMV113" s="275"/>
      <c r="UMW113" s="275"/>
      <c r="UMX113" s="275"/>
      <c r="UMY113" s="275"/>
      <c r="UMZ113" s="48"/>
      <c r="UNA113" s="48"/>
      <c r="UNB113" s="48"/>
      <c r="UNC113" s="48"/>
      <c r="UND113" s="274"/>
      <c r="UNE113" s="274"/>
      <c r="UNF113" s="275"/>
      <c r="UNG113" s="275"/>
      <c r="UNH113" s="275"/>
      <c r="UNI113" s="275"/>
      <c r="UNJ113" s="275"/>
      <c r="UNK113" s="275"/>
      <c r="UNL113" s="275"/>
      <c r="UNM113" s="48"/>
      <c r="UNN113" s="48"/>
      <c r="UNO113" s="48"/>
      <c r="UNP113" s="48"/>
      <c r="UNQ113" s="274"/>
      <c r="UNR113" s="274"/>
      <c r="UNS113" s="275"/>
      <c r="UNT113" s="275"/>
      <c r="UNU113" s="275"/>
      <c r="UNV113" s="275"/>
      <c r="UNW113" s="275"/>
      <c r="UNX113" s="275"/>
      <c r="UNY113" s="275"/>
      <c r="UNZ113" s="48"/>
      <c r="UOA113" s="48"/>
      <c r="UOB113" s="48"/>
      <c r="UOC113" s="48"/>
      <c r="UOD113" s="274"/>
      <c r="UOE113" s="274"/>
      <c r="UOF113" s="275"/>
      <c r="UOG113" s="275"/>
      <c r="UOH113" s="275"/>
      <c r="UOI113" s="275"/>
      <c r="UOJ113" s="275"/>
      <c r="UOK113" s="275"/>
      <c r="UOL113" s="275"/>
      <c r="UOM113" s="48"/>
      <c r="UON113" s="48"/>
      <c r="UOO113" s="48"/>
      <c r="UOP113" s="48"/>
      <c r="UOQ113" s="274"/>
      <c r="UOR113" s="274"/>
      <c r="UOS113" s="275"/>
      <c r="UOT113" s="275"/>
      <c r="UOU113" s="275"/>
      <c r="UOV113" s="275"/>
      <c r="UOW113" s="275"/>
      <c r="UOX113" s="275"/>
      <c r="UOY113" s="275"/>
      <c r="UOZ113" s="48"/>
      <c r="UPA113" s="48"/>
      <c r="UPB113" s="48"/>
      <c r="UPC113" s="48"/>
      <c r="UPD113" s="274"/>
      <c r="UPE113" s="274"/>
      <c r="UPF113" s="275"/>
      <c r="UPG113" s="275"/>
      <c r="UPH113" s="275"/>
      <c r="UPI113" s="275"/>
      <c r="UPJ113" s="275"/>
      <c r="UPK113" s="275"/>
      <c r="UPL113" s="275"/>
      <c r="UPM113" s="48"/>
      <c r="UPN113" s="48"/>
      <c r="UPO113" s="48"/>
      <c r="UPP113" s="48"/>
      <c r="UPQ113" s="274"/>
      <c r="UPR113" s="274"/>
      <c r="UPS113" s="275"/>
      <c r="UPT113" s="275"/>
      <c r="UPU113" s="275"/>
      <c r="UPV113" s="275"/>
      <c r="UPW113" s="275"/>
      <c r="UPX113" s="275"/>
      <c r="UPY113" s="275"/>
      <c r="UPZ113" s="48"/>
      <c r="UQA113" s="48"/>
      <c r="UQB113" s="48"/>
      <c r="UQC113" s="48"/>
      <c r="UQD113" s="274"/>
      <c r="UQE113" s="274"/>
      <c r="UQF113" s="275"/>
      <c r="UQG113" s="275"/>
      <c r="UQH113" s="275"/>
      <c r="UQI113" s="275"/>
      <c r="UQJ113" s="275"/>
      <c r="UQK113" s="275"/>
      <c r="UQL113" s="275"/>
      <c r="UQM113" s="48"/>
      <c r="UQN113" s="48"/>
      <c r="UQO113" s="48"/>
      <c r="UQP113" s="48"/>
      <c r="UQQ113" s="274"/>
      <c r="UQR113" s="274"/>
      <c r="UQS113" s="275"/>
      <c r="UQT113" s="275"/>
      <c r="UQU113" s="275"/>
      <c r="UQV113" s="275"/>
      <c r="UQW113" s="275"/>
      <c r="UQX113" s="275"/>
      <c r="UQY113" s="275"/>
      <c r="UQZ113" s="48"/>
      <c r="URA113" s="48"/>
      <c r="URB113" s="48"/>
      <c r="URC113" s="48"/>
      <c r="URD113" s="274"/>
      <c r="URE113" s="274"/>
      <c r="URF113" s="275"/>
      <c r="URG113" s="275"/>
      <c r="URH113" s="275"/>
      <c r="URI113" s="275"/>
      <c r="URJ113" s="275"/>
      <c r="URK113" s="275"/>
      <c r="URL113" s="275"/>
      <c r="URM113" s="48"/>
      <c r="URN113" s="48"/>
      <c r="URO113" s="48"/>
      <c r="URP113" s="48"/>
      <c r="URQ113" s="274"/>
      <c r="URR113" s="274"/>
      <c r="URS113" s="275"/>
      <c r="URT113" s="275"/>
      <c r="URU113" s="275"/>
      <c r="URV113" s="275"/>
      <c r="URW113" s="275"/>
      <c r="URX113" s="275"/>
      <c r="URY113" s="275"/>
      <c r="URZ113" s="48"/>
      <c r="USA113" s="48"/>
      <c r="USB113" s="48"/>
      <c r="USC113" s="48"/>
      <c r="USD113" s="274"/>
      <c r="USE113" s="274"/>
      <c r="USF113" s="275"/>
      <c r="USG113" s="275"/>
      <c r="USH113" s="275"/>
      <c r="USI113" s="275"/>
      <c r="USJ113" s="275"/>
      <c r="USK113" s="275"/>
      <c r="USL113" s="275"/>
      <c r="USM113" s="48"/>
      <c r="USN113" s="48"/>
      <c r="USO113" s="48"/>
      <c r="USP113" s="48"/>
      <c r="USQ113" s="274"/>
      <c r="USR113" s="274"/>
      <c r="USS113" s="275"/>
      <c r="UST113" s="275"/>
      <c r="USU113" s="275"/>
      <c r="USV113" s="275"/>
      <c r="USW113" s="275"/>
      <c r="USX113" s="275"/>
      <c r="USY113" s="275"/>
      <c r="USZ113" s="48"/>
      <c r="UTA113" s="48"/>
      <c r="UTB113" s="48"/>
      <c r="UTC113" s="48"/>
      <c r="UTD113" s="274"/>
      <c r="UTE113" s="274"/>
      <c r="UTF113" s="275"/>
      <c r="UTG113" s="275"/>
      <c r="UTH113" s="275"/>
      <c r="UTI113" s="275"/>
      <c r="UTJ113" s="275"/>
      <c r="UTK113" s="275"/>
      <c r="UTL113" s="275"/>
      <c r="UTM113" s="48"/>
      <c r="UTN113" s="48"/>
      <c r="UTO113" s="48"/>
      <c r="UTP113" s="48"/>
      <c r="UTQ113" s="274"/>
      <c r="UTR113" s="274"/>
      <c r="UTS113" s="275"/>
      <c r="UTT113" s="275"/>
      <c r="UTU113" s="275"/>
      <c r="UTV113" s="275"/>
      <c r="UTW113" s="275"/>
      <c r="UTX113" s="275"/>
      <c r="UTY113" s="275"/>
      <c r="UTZ113" s="48"/>
      <c r="UUA113" s="48"/>
      <c r="UUB113" s="48"/>
      <c r="UUC113" s="48"/>
      <c r="UUD113" s="274"/>
      <c r="UUE113" s="274"/>
      <c r="UUF113" s="275"/>
      <c r="UUG113" s="275"/>
      <c r="UUH113" s="275"/>
      <c r="UUI113" s="275"/>
      <c r="UUJ113" s="275"/>
      <c r="UUK113" s="275"/>
      <c r="UUL113" s="275"/>
      <c r="UUM113" s="48"/>
      <c r="UUN113" s="48"/>
      <c r="UUO113" s="48"/>
      <c r="UUP113" s="48"/>
      <c r="UUQ113" s="274"/>
      <c r="UUR113" s="274"/>
      <c r="UUS113" s="275"/>
      <c r="UUT113" s="275"/>
      <c r="UUU113" s="275"/>
      <c r="UUV113" s="275"/>
      <c r="UUW113" s="275"/>
      <c r="UUX113" s="275"/>
      <c r="UUY113" s="275"/>
      <c r="UUZ113" s="48"/>
      <c r="UVA113" s="48"/>
      <c r="UVB113" s="48"/>
      <c r="UVC113" s="48"/>
      <c r="UVD113" s="274"/>
      <c r="UVE113" s="274"/>
      <c r="UVF113" s="275"/>
      <c r="UVG113" s="275"/>
      <c r="UVH113" s="275"/>
      <c r="UVI113" s="275"/>
      <c r="UVJ113" s="275"/>
      <c r="UVK113" s="275"/>
      <c r="UVL113" s="275"/>
      <c r="UVM113" s="48"/>
      <c r="UVN113" s="48"/>
      <c r="UVO113" s="48"/>
      <c r="UVP113" s="48"/>
      <c r="UVQ113" s="274"/>
      <c r="UVR113" s="274"/>
      <c r="UVS113" s="275"/>
      <c r="UVT113" s="275"/>
      <c r="UVU113" s="275"/>
      <c r="UVV113" s="275"/>
      <c r="UVW113" s="275"/>
      <c r="UVX113" s="275"/>
      <c r="UVY113" s="275"/>
      <c r="UVZ113" s="48"/>
      <c r="UWA113" s="48"/>
      <c r="UWB113" s="48"/>
      <c r="UWC113" s="48"/>
      <c r="UWD113" s="274"/>
      <c r="UWE113" s="274"/>
      <c r="UWF113" s="275"/>
      <c r="UWG113" s="275"/>
      <c r="UWH113" s="275"/>
      <c r="UWI113" s="275"/>
      <c r="UWJ113" s="275"/>
      <c r="UWK113" s="275"/>
      <c r="UWL113" s="275"/>
      <c r="UWM113" s="48"/>
      <c r="UWN113" s="48"/>
      <c r="UWO113" s="48"/>
      <c r="UWP113" s="48"/>
      <c r="UWQ113" s="274"/>
      <c r="UWR113" s="274"/>
      <c r="UWS113" s="275"/>
      <c r="UWT113" s="275"/>
      <c r="UWU113" s="275"/>
      <c r="UWV113" s="275"/>
      <c r="UWW113" s="275"/>
      <c r="UWX113" s="275"/>
      <c r="UWY113" s="275"/>
      <c r="UWZ113" s="48"/>
      <c r="UXA113" s="48"/>
      <c r="UXB113" s="48"/>
      <c r="UXC113" s="48"/>
      <c r="UXD113" s="274"/>
      <c r="UXE113" s="274"/>
      <c r="UXF113" s="275"/>
      <c r="UXG113" s="275"/>
      <c r="UXH113" s="275"/>
      <c r="UXI113" s="275"/>
      <c r="UXJ113" s="275"/>
      <c r="UXK113" s="275"/>
      <c r="UXL113" s="275"/>
      <c r="UXM113" s="48"/>
      <c r="UXN113" s="48"/>
      <c r="UXO113" s="48"/>
      <c r="UXP113" s="48"/>
      <c r="UXQ113" s="274"/>
      <c r="UXR113" s="274"/>
      <c r="UXS113" s="275"/>
      <c r="UXT113" s="275"/>
      <c r="UXU113" s="275"/>
      <c r="UXV113" s="275"/>
      <c r="UXW113" s="275"/>
      <c r="UXX113" s="275"/>
      <c r="UXY113" s="275"/>
      <c r="UXZ113" s="48"/>
      <c r="UYA113" s="48"/>
      <c r="UYB113" s="48"/>
      <c r="UYC113" s="48"/>
      <c r="UYD113" s="274"/>
      <c r="UYE113" s="274"/>
      <c r="UYF113" s="275"/>
      <c r="UYG113" s="275"/>
      <c r="UYH113" s="275"/>
      <c r="UYI113" s="275"/>
      <c r="UYJ113" s="275"/>
      <c r="UYK113" s="275"/>
      <c r="UYL113" s="275"/>
      <c r="UYM113" s="48"/>
      <c r="UYN113" s="48"/>
      <c r="UYO113" s="48"/>
      <c r="UYP113" s="48"/>
      <c r="UYQ113" s="274"/>
      <c r="UYR113" s="274"/>
      <c r="UYS113" s="275"/>
      <c r="UYT113" s="275"/>
      <c r="UYU113" s="275"/>
      <c r="UYV113" s="275"/>
      <c r="UYW113" s="275"/>
      <c r="UYX113" s="275"/>
      <c r="UYY113" s="275"/>
      <c r="UYZ113" s="48"/>
      <c r="UZA113" s="48"/>
      <c r="UZB113" s="48"/>
      <c r="UZC113" s="48"/>
      <c r="UZD113" s="274"/>
      <c r="UZE113" s="274"/>
      <c r="UZF113" s="275"/>
      <c r="UZG113" s="275"/>
      <c r="UZH113" s="275"/>
      <c r="UZI113" s="275"/>
      <c r="UZJ113" s="275"/>
      <c r="UZK113" s="275"/>
      <c r="UZL113" s="275"/>
      <c r="UZM113" s="48"/>
      <c r="UZN113" s="48"/>
      <c r="UZO113" s="48"/>
      <c r="UZP113" s="48"/>
      <c r="UZQ113" s="274"/>
      <c r="UZR113" s="274"/>
      <c r="UZS113" s="275"/>
      <c r="UZT113" s="275"/>
      <c r="UZU113" s="275"/>
      <c r="UZV113" s="275"/>
      <c r="UZW113" s="275"/>
      <c r="UZX113" s="275"/>
      <c r="UZY113" s="275"/>
      <c r="UZZ113" s="48"/>
      <c r="VAA113" s="48"/>
      <c r="VAB113" s="48"/>
      <c r="VAC113" s="48"/>
      <c r="VAD113" s="274"/>
      <c r="VAE113" s="274"/>
      <c r="VAF113" s="275"/>
      <c r="VAG113" s="275"/>
      <c r="VAH113" s="275"/>
      <c r="VAI113" s="275"/>
      <c r="VAJ113" s="275"/>
      <c r="VAK113" s="275"/>
      <c r="VAL113" s="275"/>
      <c r="VAM113" s="48"/>
      <c r="VAN113" s="48"/>
      <c r="VAO113" s="48"/>
      <c r="VAP113" s="48"/>
      <c r="VAQ113" s="274"/>
      <c r="VAR113" s="274"/>
      <c r="VAS113" s="275"/>
      <c r="VAT113" s="275"/>
      <c r="VAU113" s="275"/>
      <c r="VAV113" s="275"/>
      <c r="VAW113" s="275"/>
      <c r="VAX113" s="275"/>
      <c r="VAY113" s="275"/>
      <c r="VAZ113" s="48"/>
      <c r="VBA113" s="48"/>
      <c r="VBB113" s="48"/>
      <c r="VBC113" s="48"/>
      <c r="VBD113" s="274"/>
      <c r="VBE113" s="274"/>
      <c r="VBF113" s="275"/>
      <c r="VBG113" s="275"/>
      <c r="VBH113" s="275"/>
      <c r="VBI113" s="275"/>
      <c r="VBJ113" s="275"/>
      <c r="VBK113" s="275"/>
      <c r="VBL113" s="275"/>
      <c r="VBM113" s="48"/>
      <c r="VBN113" s="48"/>
      <c r="VBO113" s="48"/>
      <c r="VBP113" s="48"/>
      <c r="VBQ113" s="274"/>
      <c r="VBR113" s="274"/>
      <c r="VBS113" s="275"/>
      <c r="VBT113" s="275"/>
      <c r="VBU113" s="275"/>
      <c r="VBV113" s="275"/>
      <c r="VBW113" s="275"/>
      <c r="VBX113" s="275"/>
      <c r="VBY113" s="275"/>
      <c r="VBZ113" s="48"/>
      <c r="VCA113" s="48"/>
      <c r="VCB113" s="48"/>
      <c r="VCC113" s="48"/>
      <c r="VCD113" s="274"/>
      <c r="VCE113" s="274"/>
      <c r="VCF113" s="275"/>
      <c r="VCG113" s="275"/>
      <c r="VCH113" s="275"/>
      <c r="VCI113" s="275"/>
      <c r="VCJ113" s="275"/>
      <c r="VCK113" s="275"/>
      <c r="VCL113" s="275"/>
      <c r="VCM113" s="48"/>
      <c r="VCN113" s="48"/>
      <c r="VCO113" s="48"/>
      <c r="VCP113" s="48"/>
      <c r="VCQ113" s="274"/>
      <c r="VCR113" s="274"/>
      <c r="VCS113" s="275"/>
      <c r="VCT113" s="275"/>
      <c r="VCU113" s="275"/>
      <c r="VCV113" s="275"/>
      <c r="VCW113" s="275"/>
      <c r="VCX113" s="275"/>
      <c r="VCY113" s="275"/>
      <c r="VCZ113" s="48"/>
      <c r="VDA113" s="48"/>
      <c r="VDB113" s="48"/>
      <c r="VDC113" s="48"/>
      <c r="VDD113" s="274"/>
      <c r="VDE113" s="274"/>
      <c r="VDF113" s="275"/>
      <c r="VDG113" s="275"/>
      <c r="VDH113" s="275"/>
      <c r="VDI113" s="275"/>
      <c r="VDJ113" s="275"/>
      <c r="VDK113" s="275"/>
      <c r="VDL113" s="275"/>
      <c r="VDM113" s="48"/>
      <c r="VDN113" s="48"/>
      <c r="VDO113" s="48"/>
      <c r="VDP113" s="48"/>
      <c r="VDQ113" s="274"/>
      <c r="VDR113" s="274"/>
      <c r="VDS113" s="275"/>
      <c r="VDT113" s="275"/>
      <c r="VDU113" s="275"/>
      <c r="VDV113" s="275"/>
      <c r="VDW113" s="275"/>
      <c r="VDX113" s="275"/>
      <c r="VDY113" s="275"/>
      <c r="VDZ113" s="48"/>
      <c r="VEA113" s="48"/>
      <c r="VEB113" s="48"/>
      <c r="VEC113" s="48"/>
      <c r="VED113" s="274"/>
      <c r="VEE113" s="274"/>
      <c r="VEF113" s="275"/>
      <c r="VEG113" s="275"/>
      <c r="VEH113" s="275"/>
      <c r="VEI113" s="275"/>
      <c r="VEJ113" s="275"/>
      <c r="VEK113" s="275"/>
      <c r="VEL113" s="275"/>
      <c r="VEM113" s="48"/>
      <c r="VEN113" s="48"/>
      <c r="VEO113" s="48"/>
      <c r="VEP113" s="48"/>
      <c r="VEQ113" s="274"/>
      <c r="VER113" s="274"/>
      <c r="VES113" s="275"/>
      <c r="VET113" s="275"/>
      <c r="VEU113" s="275"/>
      <c r="VEV113" s="275"/>
      <c r="VEW113" s="275"/>
      <c r="VEX113" s="275"/>
      <c r="VEY113" s="275"/>
      <c r="VEZ113" s="48"/>
      <c r="VFA113" s="48"/>
      <c r="VFB113" s="48"/>
      <c r="VFC113" s="48"/>
      <c r="VFD113" s="274"/>
      <c r="VFE113" s="274"/>
      <c r="VFF113" s="275"/>
      <c r="VFG113" s="275"/>
      <c r="VFH113" s="275"/>
      <c r="VFI113" s="275"/>
      <c r="VFJ113" s="275"/>
      <c r="VFK113" s="275"/>
      <c r="VFL113" s="275"/>
      <c r="VFM113" s="48"/>
      <c r="VFN113" s="48"/>
      <c r="VFO113" s="48"/>
      <c r="VFP113" s="48"/>
      <c r="VFQ113" s="274"/>
      <c r="VFR113" s="274"/>
      <c r="VFS113" s="275"/>
      <c r="VFT113" s="275"/>
      <c r="VFU113" s="275"/>
      <c r="VFV113" s="275"/>
      <c r="VFW113" s="275"/>
      <c r="VFX113" s="275"/>
      <c r="VFY113" s="275"/>
      <c r="VFZ113" s="48"/>
      <c r="VGA113" s="48"/>
      <c r="VGB113" s="48"/>
      <c r="VGC113" s="48"/>
      <c r="VGD113" s="274"/>
      <c r="VGE113" s="274"/>
      <c r="VGF113" s="275"/>
      <c r="VGG113" s="275"/>
      <c r="VGH113" s="275"/>
      <c r="VGI113" s="275"/>
      <c r="VGJ113" s="275"/>
      <c r="VGK113" s="275"/>
      <c r="VGL113" s="275"/>
      <c r="VGM113" s="48"/>
      <c r="VGN113" s="48"/>
      <c r="VGO113" s="48"/>
      <c r="VGP113" s="48"/>
      <c r="VGQ113" s="274"/>
      <c r="VGR113" s="274"/>
      <c r="VGS113" s="275"/>
      <c r="VGT113" s="275"/>
      <c r="VGU113" s="275"/>
      <c r="VGV113" s="275"/>
      <c r="VGW113" s="275"/>
      <c r="VGX113" s="275"/>
      <c r="VGY113" s="275"/>
      <c r="VGZ113" s="48"/>
      <c r="VHA113" s="48"/>
      <c r="VHB113" s="48"/>
      <c r="VHC113" s="48"/>
      <c r="VHD113" s="274"/>
      <c r="VHE113" s="274"/>
      <c r="VHF113" s="275"/>
      <c r="VHG113" s="275"/>
      <c r="VHH113" s="275"/>
      <c r="VHI113" s="275"/>
      <c r="VHJ113" s="275"/>
      <c r="VHK113" s="275"/>
      <c r="VHL113" s="275"/>
      <c r="VHM113" s="48"/>
      <c r="VHN113" s="48"/>
      <c r="VHO113" s="48"/>
      <c r="VHP113" s="48"/>
      <c r="VHQ113" s="274"/>
      <c r="VHR113" s="274"/>
      <c r="VHS113" s="275"/>
      <c r="VHT113" s="275"/>
      <c r="VHU113" s="275"/>
      <c r="VHV113" s="275"/>
      <c r="VHW113" s="275"/>
      <c r="VHX113" s="275"/>
      <c r="VHY113" s="275"/>
      <c r="VHZ113" s="48"/>
      <c r="VIA113" s="48"/>
      <c r="VIB113" s="48"/>
      <c r="VIC113" s="48"/>
      <c r="VID113" s="274"/>
      <c r="VIE113" s="274"/>
      <c r="VIF113" s="275"/>
      <c r="VIG113" s="275"/>
      <c r="VIH113" s="275"/>
      <c r="VII113" s="275"/>
      <c r="VIJ113" s="275"/>
      <c r="VIK113" s="275"/>
      <c r="VIL113" s="275"/>
      <c r="VIM113" s="48"/>
      <c r="VIN113" s="48"/>
      <c r="VIO113" s="48"/>
      <c r="VIP113" s="48"/>
      <c r="VIQ113" s="274"/>
      <c r="VIR113" s="274"/>
      <c r="VIS113" s="275"/>
      <c r="VIT113" s="275"/>
      <c r="VIU113" s="275"/>
      <c r="VIV113" s="275"/>
      <c r="VIW113" s="275"/>
      <c r="VIX113" s="275"/>
      <c r="VIY113" s="275"/>
      <c r="VIZ113" s="48"/>
      <c r="VJA113" s="48"/>
      <c r="VJB113" s="48"/>
      <c r="VJC113" s="48"/>
      <c r="VJD113" s="274"/>
      <c r="VJE113" s="274"/>
      <c r="VJF113" s="275"/>
      <c r="VJG113" s="275"/>
      <c r="VJH113" s="275"/>
      <c r="VJI113" s="275"/>
      <c r="VJJ113" s="275"/>
      <c r="VJK113" s="275"/>
      <c r="VJL113" s="275"/>
      <c r="VJM113" s="48"/>
      <c r="VJN113" s="48"/>
      <c r="VJO113" s="48"/>
      <c r="VJP113" s="48"/>
      <c r="VJQ113" s="274"/>
      <c r="VJR113" s="274"/>
      <c r="VJS113" s="275"/>
      <c r="VJT113" s="275"/>
      <c r="VJU113" s="275"/>
      <c r="VJV113" s="275"/>
      <c r="VJW113" s="275"/>
      <c r="VJX113" s="275"/>
      <c r="VJY113" s="275"/>
      <c r="VJZ113" s="48"/>
      <c r="VKA113" s="48"/>
      <c r="VKB113" s="48"/>
      <c r="VKC113" s="48"/>
      <c r="VKD113" s="274"/>
      <c r="VKE113" s="274"/>
      <c r="VKF113" s="275"/>
      <c r="VKG113" s="275"/>
      <c r="VKH113" s="275"/>
      <c r="VKI113" s="275"/>
      <c r="VKJ113" s="275"/>
      <c r="VKK113" s="275"/>
      <c r="VKL113" s="275"/>
      <c r="VKM113" s="48"/>
      <c r="VKN113" s="48"/>
      <c r="VKO113" s="48"/>
      <c r="VKP113" s="48"/>
      <c r="VKQ113" s="274"/>
      <c r="VKR113" s="274"/>
      <c r="VKS113" s="275"/>
      <c r="VKT113" s="275"/>
      <c r="VKU113" s="275"/>
      <c r="VKV113" s="275"/>
      <c r="VKW113" s="275"/>
      <c r="VKX113" s="275"/>
      <c r="VKY113" s="275"/>
      <c r="VKZ113" s="48"/>
      <c r="VLA113" s="48"/>
      <c r="VLB113" s="48"/>
      <c r="VLC113" s="48"/>
      <c r="VLD113" s="274"/>
      <c r="VLE113" s="274"/>
      <c r="VLF113" s="275"/>
      <c r="VLG113" s="275"/>
      <c r="VLH113" s="275"/>
      <c r="VLI113" s="275"/>
      <c r="VLJ113" s="275"/>
      <c r="VLK113" s="275"/>
      <c r="VLL113" s="275"/>
      <c r="VLM113" s="48"/>
      <c r="VLN113" s="48"/>
      <c r="VLO113" s="48"/>
      <c r="VLP113" s="48"/>
      <c r="VLQ113" s="274"/>
      <c r="VLR113" s="274"/>
      <c r="VLS113" s="275"/>
      <c r="VLT113" s="275"/>
      <c r="VLU113" s="275"/>
      <c r="VLV113" s="275"/>
      <c r="VLW113" s="275"/>
      <c r="VLX113" s="275"/>
      <c r="VLY113" s="275"/>
      <c r="VLZ113" s="48"/>
      <c r="VMA113" s="48"/>
      <c r="VMB113" s="48"/>
      <c r="VMC113" s="48"/>
      <c r="VMD113" s="274"/>
      <c r="VME113" s="274"/>
      <c r="VMF113" s="275"/>
      <c r="VMG113" s="275"/>
      <c r="VMH113" s="275"/>
      <c r="VMI113" s="275"/>
      <c r="VMJ113" s="275"/>
      <c r="VMK113" s="275"/>
      <c r="VML113" s="275"/>
      <c r="VMM113" s="48"/>
      <c r="VMN113" s="48"/>
      <c r="VMO113" s="48"/>
      <c r="VMP113" s="48"/>
      <c r="VMQ113" s="274"/>
      <c r="VMR113" s="274"/>
      <c r="VMS113" s="275"/>
      <c r="VMT113" s="275"/>
      <c r="VMU113" s="275"/>
      <c r="VMV113" s="275"/>
      <c r="VMW113" s="275"/>
      <c r="VMX113" s="275"/>
      <c r="VMY113" s="275"/>
      <c r="VMZ113" s="48"/>
      <c r="VNA113" s="48"/>
      <c r="VNB113" s="48"/>
      <c r="VNC113" s="48"/>
      <c r="VND113" s="274"/>
      <c r="VNE113" s="274"/>
      <c r="VNF113" s="275"/>
      <c r="VNG113" s="275"/>
      <c r="VNH113" s="275"/>
      <c r="VNI113" s="275"/>
      <c r="VNJ113" s="275"/>
      <c r="VNK113" s="275"/>
      <c r="VNL113" s="275"/>
      <c r="VNM113" s="48"/>
      <c r="VNN113" s="48"/>
      <c r="VNO113" s="48"/>
      <c r="VNP113" s="48"/>
      <c r="VNQ113" s="274"/>
      <c r="VNR113" s="274"/>
      <c r="VNS113" s="275"/>
      <c r="VNT113" s="275"/>
      <c r="VNU113" s="275"/>
      <c r="VNV113" s="275"/>
      <c r="VNW113" s="275"/>
      <c r="VNX113" s="275"/>
      <c r="VNY113" s="275"/>
      <c r="VNZ113" s="48"/>
      <c r="VOA113" s="48"/>
      <c r="VOB113" s="48"/>
      <c r="VOC113" s="48"/>
      <c r="VOD113" s="274"/>
      <c r="VOE113" s="274"/>
      <c r="VOF113" s="275"/>
      <c r="VOG113" s="275"/>
      <c r="VOH113" s="275"/>
      <c r="VOI113" s="275"/>
      <c r="VOJ113" s="275"/>
      <c r="VOK113" s="275"/>
      <c r="VOL113" s="275"/>
      <c r="VOM113" s="48"/>
      <c r="VON113" s="48"/>
      <c r="VOO113" s="48"/>
      <c r="VOP113" s="48"/>
      <c r="VOQ113" s="274"/>
      <c r="VOR113" s="274"/>
      <c r="VOS113" s="275"/>
      <c r="VOT113" s="275"/>
      <c r="VOU113" s="275"/>
      <c r="VOV113" s="275"/>
      <c r="VOW113" s="275"/>
      <c r="VOX113" s="275"/>
      <c r="VOY113" s="275"/>
      <c r="VOZ113" s="48"/>
      <c r="VPA113" s="48"/>
      <c r="VPB113" s="48"/>
      <c r="VPC113" s="48"/>
      <c r="VPD113" s="274"/>
      <c r="VPE113" s="274"/>
      <c r="VPF113" s="275"/>
      <c r="VPG113" s="275"/>
      <c r="VPH113" s="275"/>
      <c r="VPI113" s="275"/>
      <c r="VPJ113" s="275"/>
      <c r="VPK113" s="275"/>
      <c r="VPL113" s="275"/>
      <c r="VPM113" s="48"/>
      <c r="VPN113" s="48"/>
      <c r="VPO113" s="48"/>
      <c r="VPP113" s="48"/>
      <c r="VPQ113" s="274"/>
      <c r="VPR113" s="274"/>
      <c r="VPS113" s="275"/>
      <c r="VPT113" s="275"/>
      <c r="VPU113" s="275"/>
      <c r="VPV113" s="275"/>
      <c r="VPW113" s="275"/>
      <c r="VPX113" s="275"/>
      <c r="VPY113" s="275"/>
      <c r="VPZ113" s="48"/>
      <c r="VQA113" s="48"/>
      <c r="VQB113" s="48"/>
      <c r="VQC113" s="48"/>
      <c r="VQD113" s="274"/>
      <c r="VQE113" s="274"/>
      <c r="VQF113" s="275"/>
      <c r="VQG113" s="275"/>
      <c r="VQH113" s="275"/>
      <c r="VQI113" s="275"/>
      <c r="VQJ113" s="275"/>
      <c r="VQK113" s="275"/>
      <c r="VQL113" s="275"/>
      <c r="VQM113" s="48"/>
      <c r="VQN113" s="48"/>
      <c r="VQO113" s="48"/>
      <c r="VQP113" s="48"/>
      <c r="VQQ113" s="274"/>
      <c r="VQR113" s="274"/>
      <c r="VQS113" s="275"/>
      <c r="VQT113" s="275"/>
      <c r="VQU113" s="275"/>
      <c r="VQV113" s="275"/>
      <c r="VQW113" s="275"/>
      <c r="VQX113" s="275"/>
      <c r="VQY113" s="275"/>
      <c r="VQZ113" s="48"/>
      <c r="VRA113" s="48"/>
      <c r="VRB113" s="48"/>
      <c r="VRC113" s="48"/>
      <c r="VRD113" s="274"/>
      <c r="VRE113" s="274"/>
      <c r="VRF113" s="275"/>
      <c r="VRG113" s="275"/>
      <c r="VRH113" s="275"/>
      <c r="VRI113" s="275"/>
      <c r="VRJ113" s="275"/>
      <c r="VRK113" s="275"/>
      <c r="VRL113" s="275"/>
      <c r="VRM113" s="48"/>
      <c r="VRN113" s="48"/>
      <c r="VRO113" s="48"/>
      <c r="VRP113" s="48"/>
      <c r="VRQ113" s="274"/>
      <c r="VRR113" s="274"/>
      <c r="VRS113" s="275"/>
      <c r="VRT113" s="275"/>
      <c r="VRU113" s="275"/>
      <c r="VRV113" s="275"/>
      <c r="VRW113" s="275"/>
      <c r="VRX113" s="275"/>
      <c r="VRY113" s="275"/>
      <c r="VRZ113" s="48"/>
      <c r="VSA113" s="48"/>
      <c r="VSB113" s="48"/>
      <c r="VSC113" s="48"/>
      <c r="VSD113" s="274"/>
      <c r="VSE113" s="274"/>
      <c r="VSF113" s="275"/>
      <c r="VSG113" s="275"/>
      <c r="VSH113" s="275"/>
      <c r="VSI113" s="275"/>
      <c r="VSJ113" s="275"/>
      <c r="VSK113" s="275"/>
      <c r="VSL113" s="275"/>
      <c r="VSM113" s="48"/>
      <c r="VSN113" s="48"/>
      <c r="VSO113" s="48"/>
      <c r="VSP113" s="48"/>
      <c r="VSQ113" s="274"/>
      <c r="VSR113" s="274"/>
      <c r="VSS113" s="275"/>
      <c r="VST113" s="275"/>
      <c r="VSU113" s="275"/>
      <c r="VSV113" s="275"/>
      <c r="VSW113" s="275"/>
      <c r="VSX113" s="275"/>
      <c r="VSY113" s="275"/>
      <c r="VSZ113" s="48"/>
      <c r="VTA113" s="48"/>
      <c r="VTB113" s="48"/>
      <c r="VTC113" s="48"/>
      <c r="VTD113" s="274"/>
      <c r="VTE113" s="274"/>
      <c r="VTF113" s="275"/>
      <c r="VTG113" s="275"/>
      <c r="VTH113" s="275"/>
      <c r="VTI113" s="275"/>
      <c r="VTJ113" s="275"/>
      <c r="VTK113" s="275"/>
      <c r="VTL113" s="275"/>
      <c r="VTM113" s="48"/>
      <c r="VTN113" s="48"/>
      <c r="VTO113" s="48"/>
      <c r="VTP113" s="48"/>
      <c r="VTQ113" s="274"/>
      <c r="VTR113" s="274"/>
      <c r="VTS113" s="275"/>
      <c r="VTT113" s="275"/>
      <c r="VTU113" s="275"/>
      <c r="VTV113" s="275"/>
      <c r="VTW113" s="275"/>
      <c r="VTX113" s="275"/>
      <c r="VTY113" s="275"/>
      <c r="VTZ113" s="48"/>
      <c r="VUA113" s="48"/>
      <c r="VUB113" s="48"/>
      <c r="VUC113" s="48"/>
      <c r="VUD113" s="274"/>
      <c r="VUE113" s="274"/>
      <c r="VUF113" s="275"/>
      <c r="VUG113" s="275"/>
      <c r="VUH113" s="275"/>
      <c r="VUI113" s="275"/>
      <c r="VUJ113" s="275"/>
      <c r="VUK113" s="275"/>
      <c r="VUL113" s="275"/>
      <c r="VUM113" s="48"/>
      <c r="VUN113" s="48"/>
      <c r="VUO113" s="48"/>
      <c r="VUP113" s="48"/>
      <c r="VUQ113" s="274"/>
      <c r="VUR113" s="274"/>
      <c r="VUS113" s="275"/>
      <c r="VUT113" s="275"/>
      <c r="VUU113" s="275"/>
      <c r="VUV113" s="275"/>
      <c r="VUW113" s="275"/>
      <c r="VUX113" s="275"/>
      <c r="VUY113" s="275"/>
      <c r="VUZ113" s="48"/>
      <c r="VVA113" s="48"/>
      <c r="VVB113" s="48"/>
      <c r="VVC113" s="48"/>
      <c r="VVD113" s="274"/>
      <c r="VVE113" s="274"/>
      <c r="VVF113" s="275"/>
      <c r="VVG113" s="275"/>
      <c r="VVH113" s="275"/>
      <c r="VVI113" s="275"/>
      <c r="VVJ113" s="275"/>
      <c r="VVK113" s="275"/>
      <c r="VVL113" s="275"/>
      <c r="VVM113" s="48"/>
      <c r="VVN113" s="48"/>
      <c r="VVO113" s="48"/>
      <c r="VVP113" s="48"/>
      <c r="VVQ113" s="274"/>
      <c r="VVR113" s="274"/>
      <c r="VVS113" s="275"/>
      <c r="VVT113" s="275"/>
      <c r="VVU113" s="275"/>
      <c r="VVV113" s="275"/>
      <c r="VVW113" s="275"/>
      <c r="VVX113" s="275"/>
      <c r="VVY113" s="275"/>
      <c r="VVZ113" s="48"/>
      <c r="VWA113" s="48"/>
      <c r="VWB113" s="48"/>
      <c r="VWC113" s="48"/>
      <c r="VWD113" s="274"/>
      <c r="VWE113" s="274"/>
      <c r="VWF113" s="275"/>
      <c r="VWG113" s="275"/>
      <c r="VWH113" s="275"/>
      <c r="VWI113" s="275"/>
      <c r="VWJ113" s="275"/>
      <c r="VWK113" s="275"/>
      <c r="VWL113" s="275"/>
      <c r="VWM113" s="48"/>
      <c r="VWN113" s="48"/>
      <c r="VWO113" s="48"/>
      <c r="VWP113" s="48"/>
      <c r="VWQ113" s="274"/>
      <c r="VWR113" s="274"/>
      <c r="VWS113" s="275"/>
      <c r="VWT113" s="275"/>
      <c r="VWU113" s="275"/>
      <c r="VWV113" s="275"/>
      <c r="VWW113" s="275"/>
      <c r="VWX113" s="275"/>
      <c r="VWY113" s="275"/>
      <c r="VWZ113" s="48"/>
      <c r="VXA113" s="48"/>
      <c r="VXB113" s="48"/>
      <c r="VXC113" s="48"/>
      <c r="VXD113" s="274"/>
      <c r="VXE113" s="274"/>
      <c r="VXF113" s="275"/>
      <c r="VXG113" s="275"/>
      <c r="VXH113" s="275"/>
      <c r="VXI113" s="275"/>
      <c r="VXJ113" s="275"/>
      <c r="VXK113" s="275"/>
      <c r="VXL113" s="275"/>
      <c r="VXM113" s="48"/>
      <c r="VXN113" s="48"/>
      <c r="VXO113" s="48"/>
      <c r="VXP113" s="48"/>
      <c r="VXQ113" s="274"/>
      <c r="VXR113" s="274"/>
      <c r="VXS113" s="275"/>
      <c r="VXT113" s="275"/>
      <c r="VXU113" s="275"/>
      <c r="VXV113" s="275"/>
      <c r="VXW113" s="275"/>
      <c r="VXX113" s="275"/>
      <c r="VXY113" s="275"/>
      <c r="VXZ113" s="48"/>
      <c r="VYA113" s="48"/>
      <c r="VYB113" s="48"/>
      <c r="VYC113" s="48"/>
      <c r="VYD113" s="274"/>
      <c r="VYE113" s="274"/>
      <c r="VYF113" s="275"/>
      <c r="VYG113" s="275"/>
      <c r="VYH113" s="275"/>
      <c r="VYI113" s="275"/>
      <c r="VYJ113" s="275"/>
      <c r="VYK113" s="275"/>
      <c r="VYL113" s="275"/>
      <c r="VYM113" s="48"/>
      <c r="VYN113" s="48"/>
      <c r="VYO113" s="48"/>
      <c r="VYP113" s="48"/>
      <c r="VYQ113" s="274"/>
      <c r="VYR113" s="274"/>
      <c r="VYS113" s="275"/>
      <c r="VYT113" s="275"/>
      <c r="VYU113" s="275"/>
      <c r="VYV113" s="275"/>
      <c r="VYW113" s="275"/>
      <c r="VYX113" s="275"/>
      <c r="VYY113" s="275"/>
      <c r="VYZ113" s="48"/>
      <c r="VZA113" s="48"/>
      <c r="VZB113" s="48"/>
      <c r="VZC113" s="48"/>
      <c r="VZD113" s="274"/>
      <c r="VZE113" s="274"/>
      <c r="VZF113" s="275"/>
      <c r="VZG113" s="275"/>
      <c r="VZH113" s="275"/>
      <c r="VZI113" s="275"/>
      <c r="VZJ113" s="275"/>
      <c r="VZK113" s="275"/>
      <c r="VZL113" s="275"/>
      <c r="VZM113" s="48"/>
      <c r="VZN113" s="48"/>
      <c r="VZO113" s="48"/>
      <c r="VZP113" s="48"/>
      <c r="VZQ113" s="274"/>
      <c r="VZR113" s="274"/>
      <c r="VZS113" s="275"/>
      <c r="VZT113" s="275"/>
      <c r="VZU113" s="275"/>
      <c r="VZV113" s="275"/>
      <c r="VZW113" s="275"/>
      <c r="VZX113" s="275"/>
      <c r="VZY113" s="275"/>
      <c r="VZZ113" s="48"/>
      <c r="WAA113" s="48"/>
      <c r="WAB113" s="48"/>
      <c r="WAC113" s="48"/>
      <c r="WAD113" s="274"/>
      <c r="WAE113" s="274"/>
      <c r="WAF113" s="275"/>
      <c r="WAG113" s="275"/>
      <c r="WAH113" s="275"/>
      <c r="WAI113" s="275"/>
      <c r="WAJ113" s="275"/>
      <c r="WAK113" s="275"/>
      <c r="WAL113" s="275"/>
      <c r="WAM113" s="48"/>
      <c r="WAN113" s="48"/>
      <c r="WAO113" s="48"/>
      <c r="WAP113" s="48"/>
      <c r="WAQ113" s="274"/>
      <c r="WAR113" s="274"/>
      <c r="WAS113" s="275"/>
      <c r="WAT113" s="275"/>
      <c r="WAU113" s="275"/>
      <c r="WAV113" s="275"/>
      <c r="WAW113" s="275"/>
      <c r="WAX113" s="275"/>
      <c r="WAY113" s="275"/>
      <c r="WAZ113" s="48"/>
      <c r="WBA113" s="48"/>
      <c r="WBB113" s="48"/>
      <c r="WBC113" s="48"/>
      <c r="WBD113" s="274"/>
      <c r="WBE113" s="274"/>
      <c r="WBF113" s="275"/>
      <c r="WBG113" s="275"/>
      <c r="WBH113" s="275"/>
      <c r="WBI113" s="275"/>
      <c r="WBJ113" s="275"/>
      <c r="WBK113" s="275"/>
      <c r="WBL113" s="275"/>
      <c r="WBM113" s="48"/>
      <c r="WBN113" s="48"/>
      <c r="WBO113" s="48"/>
      <c r="WBP113" s="48"/>
      <c r="WBQ113" s="274"/>
      <c r="WBR113" s="274"/>
      <c r="WBS113" s="275"/>
      <c r="WBT113" s="275"/>
      <c r="WBU113" s="275"/>
      <c r="WBV113" s="275"/>
      <c r="WBW113" s="275"/>
      <c r="WBX113" s="275"/>
      <c r="WBY113" s="275"/>
      <c r="WBZ113" s="48"/>
      <c r="WCA113" s="48"/>
      <c r="WCB113" s="48"/>
      <c r="WCC113" s="48"/>
      <c r="WCD113" s="274"/>
      <c r="WCE113" s="274"/>
      <c r="WCF113" s="275"/>
      <c r="WCG113" s="275"/>
      <c r="WCH113" s="275"/>
      <c r="WCI113" s="275"/>
      <c r="WCJ113" s="275"/>
      <c r="WCK113" s="275"/>
      <c r="WCL113" s="275"/>
      <c r="WCM113" s="48"/>
      <c r="WCN113" s="48"/>
      <c r="WCO113" s="48"/>
      <c r="WCP113" s="48"/>
      <c r="WCQ113" s="274"/>
      <c r="WCR113" s="274"/>
      <c r="WCS113" s="275"/>
      <c r="WCT113" s="275"/>
      <c r="WCU113" s="275"/>
      <c r="WCV113" s="275"/>
      <c r="WCW113" s="275"/>
      <c r="WCX113" s="275"/>
      <c r="WCY113" s="275"/>
      <c r="WCZ113" s="48"/>
      <c r="WDA113" s="48"/>
      <c r="WDB113" s="48"/>
      <c r="WDC113" s="48"/>
      <c r="WDD113" s="274"/>
      <c r="WDE113" s="274"/>
      <c r="WDF113" s="275"/>
      <c r="WDG113" s="275"/>
      <c r="WDH113" s="275"/>
      <c r="WDI113" s="275"/>
      <c r="WDJ113" s="275"/>
      <c r="WDK113" s="275"/>
      <c r="WDL113" s="275"/>
      <c r="WDM113" s="48"/>
      <c r="WDN113" s="48"/>
      <c r="WDO113" s="48"/>
      <c r="WDP113" s="48"/>
      <c r="WDQ113" s="274"/>
      <c r="WDR113" s="274"/>
      <c r="WDS113" s="275"/>
      <c r="WDT113" s="275"/>
      <c r="WDU113" s="275"/>
      <c r="WDV113" s="275"/>
      <c r="WDW113" s="275"/>
      <c r="WDX113" s="275"/>
      <c r="WDY113" s="275"/>
      <c r="WDZ113" s="48"/>
      <c r="WEA113" s="48"/>
      <c r="WEB113" s="48"/>
      <c r="WEC113" s="48"/>
      <c r="WED113" s="274"/>
      <c r="WEE113" s="274"/>
      <c r="WEF113" s="275"/>
      <c r="WEG113" s="275"/>
      <c r="WEH113" s="275"/>
      <c r="WEI113" s="275"/>
      <c r="WEJ113" s="275"/>
      <c r="WEK113" s="275"/>
      <c r="WEL113" s="275"/>
      <c r="WEM113" s="48"/>
      <c r="WEN113" s="48"/>
      <c r="WEO113" s="48"/>
      <c r="WEP113" s="48"/>
      <c r="WEQ113" s="274"/>
      <c r="WER113" s="274"/>
      <c r="WES113" s="275"/>
      <c r="WET113" s="275"/>
      <c r="WEU113" s="275"/>
      <c r="WEV113" s="275"/>
      <c r="WEW113" s="275"/>
      <c r="WEX113" s="275"/>
      <c r="WEY113" s="275"/>
      <c r="WEZ113" s="48"/>
      <c r="WFA113" s="48"/>
      <c r="WFB113" s="48"/>
      <c r="WFC113" s="48"/>
      <c r="WFD113" s="274"/>
      <c r="WFE113" s="274"/>
      <c r="WFF113" s="275"/>
      <c r="WFG113" s="275"/>
      <c r="WFH113" s="275"/>
      <c r="WFI113" s="275"/>
      <c r="WFJ113" s="275"/>
      <c r="WFK113" s="275"/>
      <c r="WFL113" s="275"/>
      <c r="WFM113" s="48"/>
      <c r="WFN113" s="48"/>
      <c r="WFO113" s="48"/>
      <c r="WFP113" s="48"/>
      <c r="WFQ113" s="274"/>
      <c r="WFR113" s="274"/>
      <c r="WFS113" s="275"/>
      <c r="WFT113" s="275"/>
      <c r="WFU113" s="275"/>
      <c r="WFV113" s="275"/>
      <c r="WFW113" s="275"/>
      <c r="WFX113" s="275"/>
      <c r="WFY113" s="275"/>
      <c r="WFZ113" s="48"/>
      <c r="WGA113" s="48"/>
      <c r="WGB113" s="48"/>
      <c r="WGC113" s="48"/>
      <c r="WGD113" s="274"/>
      <c r="WGE113" s="274"/>
      <c r="WGF113" s="275"/>
      <c r="WGG113" s="275"/>
      <c r="WGH113" s="275"/>
      <c r="WGI113" s="275"/>
      <c r="WGJ113" s="275"/>
      <c r="WGK113" s="275"/>
      <c r="WGL113" s="275"/>
      <c r="WGM113" s="48"/>
      <c r="WGN113" s="48"/>
      <c r="WGO113" s="48"/>
      <c r="WGP113" s="48"/>
      <c r="WGQ113" s="274"/>
      <c r="WGR113" s="274"/>
      <c r="WGS113" s="275"/>
      <c r="WGT113" s="275"/>
      <c r="WGU113" s="275"/>
      <c r="WGV113" s="275"/>
      <c r="WGW113" s="275"/>
      <c r="WGX113" s="275"/>
      <c r="WGY113" s="275"/>
      <c r="WGZ113" s="48"/>
      <c r="WHA113" s="48"/>
      <c r="WHB113" s="48"/>
      <c r="WHC113" s="48"/>
      <c r="WHD113" s="274"/>
      <c r="WHE113" s="274"/>
      <c r="WHF113" s="275"/>
      <c r="WHG113" s="275"/>
      <c r="WHH113" s="275"/>
      <c r="WHI113" s="275"/>
      <c r="WHJ113" s="275"/>
      <c r="WHK113" s="275"/>
      <c r="WHL113" s="275"/>
      <c r="WHM113" s="48"/>
      <c r="WHN113" s="48"/>
      <c r="WHO113" s="48"/>
      <c r="WHP113" s="48"/>
      <c r="WHQ113" s="274"/>
      <c r="WHR113" s="274"/>
      <c r="WHS113" s="275"/>
      <c r="WHT113" s="275"/>
      <c r="WHU113" s="275"/>
      <c r="WHV113" s="275"/>
      <c r="WHW113" s="275"/>
      <c r="WHX113" s="275"/>
      <c r="WHY113" s="275"/>
      <c r="WHZ113" s="48"/>
      <c r="WIA113" s="48"/>
      <c r="WIB113" s="48"/>
      <c r="WIC113" s="48"/>
      <c r="WID113" s="274"/>
      <c r="WIE113" s="274"/>
      <c r="WIF113" s="275"/>
      <c r="WIG113" s="275"/>
      <c r="WIH113" s="275"/>
      <c r="WII113" s="275"/>
      <c r="WIJ113" s="275"/>
      <c r="WIK113" s="275"/>
      <c r="WIL113" s="275"/>
      <c r="WIM113" s="48"/>
      <c r="WIN113" s="48"/>
      <c r="WIO113" s="48"/>
      <c r="WIP113" s="48"/>
      <c r="WIQ113" s="274"/>
      <c r="WIR113" s="274"/>
      <c r="WIS113" s="275"/>
      <c r="WIT113" s="275"/>
      <c r="WIU113" s="275"/>
      <c r="WIV113" s="275"/>
      <c r="WIW113" s="275"/>
      <c r="WIX113" s="275"/>
      <c r="WIY113" s="275"/>
      <c r="WIZ113" s="48"/>
      <c r="WJA113" s="48"/>
      <c r="WJB113" s="48"/>
      <c r="WJC113" s="48"/>
      <c r="WJD113" s="274"/>
      <c r="WJE113" s="274"/>
      <c r="WJF113" s="275"/>
      <c r="WJG113" s="275"/>
      <c r="WJH113" s="275"/>
      <c r="WJI113" s="275"/>
      <c r="WJJ113" s="275"/>
      <c r="WJK113" s="275"/>
      <c r="WJL113" s="275"/>
      <c r="WJM113" s="48"/>
      <c r="WJN113" s="48"/>
      <c r="WJO113" s="48"/>
      <c r="WJP113" s="48"/>
      <c r="WJQ113" s="274"/>
      <c r="WJR113" s="274"/>
      <c r="WJS113" s="275"/>
      <c r="WJT113" s="275"/>
      <c r="WJU113" s="275"/>
      <c r="WJV113" s="275"/>
      <c r="WJW113" s="275"/>
      <c r="WJX113" s="275"/>
      <c r="WJY113" s="275"/>
      <c r="WJZ113" s="48"/>
      <c r="WKA113" s="48"/>
      <c r="WKB113" s="48"/>
      <c r="WKC113" s="48"/>
      <c r="WKD113" s="274"/>
      <c r="WKE113" s="274"/>
      <c r="WKF113" s="275"/>
      <c r="WKG113" s="275"/>
      <c r="WKH113" s="275"/>
      <c r="WKI113" s="275"/>
      <c r="WKJ113" s="275"/>
      <c r="WKK113" s="275"/>
      <c r="WKL113" s="275"/>
      <c r="WKM113" s="48"/>
      <c r="WKN113" s="48"/>
      <c r="WKO113" s="48"/>
      <c r="WKP113" s="48"/>
      <c r="WKQ113" s="274"/>
      <c r="WKR113" s="274"/>
      <c r="WKS113" s="275"/>
      <c r="WKT113" s="275"/>
      <c r="WKU113" s="275"/>
      <c r="WKV113" s="275"/>
      <c r="WKW113" s="275"/>
      <c r="WKX113" s="275"/>
      <c r="WKY113" s="275"/>
      <c r="WKZ113" s="48"/>
      <c r="WLA113" s="48"/>
      <c r="WLB113" s="48"/>
      <c r="WLC113" s="48"/>
      <c r="WLD113" s="274"/>
      <c r="WLE113" s="274"/>
      <c r="WLF113" s="275"/>
      <c r="WLG113" s="275"/>
      <c r="WLH113" s="275"/>
      <c r="WLI113" s="275"/>
      <c r="WLJ113" s="275"/>
      <c r="WLK113" s="275"/>
      <c r="WLL113" s="275"/>
      <c r="WLM113" s="48"/>
      <c r="WLN113" s="48"/>
      <c r="WLO113" s="48"/>
      <c r="WLP113" s="48"/>
      <c r="WLQ113" s="274"/>
      <c r="WLR113" s="274"/>
      <c r="WLS113" s="275"/>
      <c r="WLT113" s="275"/>
      <c r="WLU113" s="275"/>
      <c r="WLV113" s="275"/>
      <c r="WLW113" s="275"/>
      <c r="WLX113" s="275"/>
      <c r="WLY113" s="275"/>
      <c r="WLZ113" s="48"/>
      <c r="WMA113" s="48"/>
      <c r="WMB113" s="48"/>
      <c r="WMC113" s="48"/>
      <c r="WMD113" s="274"/>
      <c r="WME113" s="274"/>
      <c r="WMF113" s="275"/>
      <c r="WMG113" s="275"/>
      <c r="WMH113" s="275"/>
      <c r="WMI113" s="275"/>
      <c r="WMJ113" s="275"/>
      <c r="WMK113" s="275"/>
      <c r="WML113" s="275"/>
      <c r="WMM113" s="48"/>
      <c r="WMN113" s="48"/>
      <c r="WMO113" s="48"/>
      <c r="WMP113" s="48"/>
      <c r="WMQ113" s="274"/>
      <c r="WMR113" s="274"/>
      <c r="WMS113" s="275"/>
      <c r="WMT113" s="275"/>
      <c r="WMU113" s="275"/>
      <c r="WMV113" s="275"/>
      <c r="WMW113" s="275"/>
      <c r="WMX113" s="275"/>
      <c r="WMY113" s="275"/>
      <c r="WMZ113" s="48"/>
      <c r="WNA113" s="48"/>
      <c r="WNB113" s="48"/>
      <c r="WNC113" s="48"/>
      <c r="WND113" s="274"/>
      <c r="WNE113" s="274"/>
      <c r="WNF113" s="275"/>
      <c r="WNG113" s="275"/>
      <c r="WNH113" s="275"/>
      <c r="WNI113" s="275"/>
      <c r="WNJ113" s="275"/>
      <c r="WNK113" s="275"/>
      <c r="WNL113" s="275"/>
      <c r="WNM113" s="48"/>
      <c r="WNN113" s="48"/>
      <c r="WNO113" s="48"/>
      <c r="WNP113" s="48"/>
      <c r="WNQ113" s="274"/>
      <c r="WNR113" s="274"/>
      <c r="WNS113" s="275"/>
      <c r="WNT113" s="275"/>
      <c r="WNU113" s="275"/>
      <c r="WNV113" s="275"/>
      <c r="WNW113" s="275"/>
      <c r="WNX113" s="275"/>
      <c r="WNY113" s="275"/>
      <c r="WNZ113" s="48"/>
      <c r="WOA113" s="48"/>
      <c r="WOB113" s="48"/>
      <c r="WOC113" s="48"/>
      <c r="WOD113" s="274"/>
      <c r="WOE113" s="274"/>
      <c r="WOF113" s="275"/>
      <c r="WOG113" s="275"/>
      <c r="WOH113" s="275"/>
      <c r="WOI113" s="275"/>
      <c r="WOJ113" s="275"/>
      <c r="WOK113" s="275"/>
      <c r="WOL113" s="275"/>
      <c r="WOM113" s="48"/>
      <c r="WON113" s="48"/>
      <c r="WOO113" s="48"/>
      <c r="WOP113" s="48"/>
      <c r="WOQ113" s="274"/>
      <c r="WOR113" s="274"/>
      <c r="WOS113" s="275"/>
      <c r="WOT113" s="275"/>
      <c r="WOU113" s="275"/>
      <c r="WOV113" s="275"/>
      <c r="WOW113" s="275"/>
      <c r="WOX113" s="275"/>
      <c r="WOY113" s="275"/>
      <c r="WOZ113" s="48"/>
      <c r="WPA113" s="48"/>
      <c r="WPB113" s="48"/>
      <c r="WPC113" s="48"/>
      <c r="WPD113" s="274"/>
      <c r="WPE113" s="274"/>
      <c r="WPF113" s="275"/>
      <c r="WPG113" s="275"/>
      <c r="WPH113" s="275"/>
      <c r="WPI113" s="275"/>
      <c r="WPJ113" s="275"/>
      <c r="WPK113" s="275"/>
      <c r="WPL113" s="275"/>
      <c r="WPM113" s="48"/>
      <c r="WPN113" s="48"/>
      <c r="WPO113" s="48"/>
      <c r="WPP113" s="48"/>
      <c r="WPQ113" s="274"/>
      <c r="WPR113" s="274"/>
      <c r="WPS113" s="275"/>
      <c r="WPT113" s="275"/>
      <c r="WPU113" s="275"/>
      <c r="WPV113" s="275"/>
      <c r="WPW113" s="275"/>
      <c r="WPX113" s="275"/>
      <c r="WPY113" s="275"/>
      <c r="WPZ113" s="48"/>
      <c r="WQA113" s="48"/>
      <c r="WQB113" s="48"/>
      <c r="WQC113" s="48"/>
      <c r="WQD113" s="274"/>
      <c r="WQE113" s="274"/>
      <c r="WQF113" s="275"/>
      <c r="WQG113" s="275"/>
      <c r="WQH113" s="275"/>
      <c r="WQI113" s="275"/>
      <c r="WQJ113" s="275"/>
      <c r="WQK113" s="275"/>
      <c r="WQL113" s="275"/>
      <c r="WQM113" s="48"/>
      <c r="WQN113" s="48"/>
      <c r="WQO113" s="48"/>
      <c r="WQP113" s="48"/>
      <c r="WQQ113" s="274"/>
      <c r="WQR113" s="274"/>
      <c r="WQS113" s="275"/>
      <c r="WQT113" s="275"/>
      <c r="WQU113" s="275"/>
      <c r="WQV113" s="275"/>
      <c r="WQW113" s="275"/>
      <c r="WQX113" s="275"/>
      <c r="WQY113" s="275"/>
      <c r="WQZ113" s="48"/>
      <c r="WRA113" s="48"/>
      <c r="WRB113" s="48"/>
      <c r="WRC113" s="48"/>
      <c r="WRD113" s="274"/>
      <c r="WRE113" s="274"/>
      <c r="WRF113" s="275"/>
      <c r="WRG113" s="275"/>
      <c r="WRH113" s="275"/>
      <c r="WRI113" s="275"/>
      <c r="WRJ113" s="275"/>
      <c r="WRK113" s="275"/>
      <c r="WRL113" s="275"/>
      <c r="WRM113" s="48"/>
      <c r="WRN113" s="48"/>
      <c r="WRO113" s="48"/>
      <c r="WRP113" s="48"/>
      <c r="WRQ113" s="274"/>
      <c r="WRR113" s="274"/>
      <c r="WRS113" s="275"/>
      <c r="WRT113" s="275"/>
      <c r="WRU113" s="275"/>
      <c r="WRV113" s="275"/>
      <c r="WRW113" s="275"/>
      <c r="WRX113" s="275"/>
      <c r="WRY113" s="275"/>
      <c r="WRZ113" s="48"/>
      <c r="WSA113" s="48"/>
      <c r="WSB113" s="48"/>
      <c r="WSC113" s="48"/>
      <c r="WSD113" s="274"/>
      <c r="WSE113" s="274"/>
      <c r="WSF113" s="275"/>
      <c r="WSG113" s="275"/>
      <c r="WSH113" s="275"/>
      <c r="WSI113" s="275"/>
      <c r="WSJ113" s="275"/>
      <c r="WSK113" s="275"/>
      <c r="WSL113" s="275"/>
      <c r="WSM113" s="48"/>
      <c r="WSN113" s="48"/>
      <c r="WSO113" s="48"/>
      <c r="WSP113" s="48"/>
      <c r="WSQ113" s="274"/>
      <c r="WSR113" s="274"/>
      <c r="WSS113" s="275"/>
      <c r="WST113" s="275"/>
      <c r="WSU113" s="275"/>
      <c r="WSV113" s="275"/>
      <c r="WSW113" s="275"/>
      <c r="WSX113" s="275"/>
      <c r="WSY113" s="275"/>
      <c r="WSZ113" s="48"/>
      <c r="WTA113" s="48"/>
      <c r="WTB113" s="48"/>
      <c r="WTC113" s="48"/>
      <c r="WTD113" s="274"/>
      <c r="WTE113" s="274"/>
      <c r="WTF113" s="275"/>
      <c r="WTG113" s="275"/>
      <c r="WTH113" s="275"/>
      <c r="WTI113" s="275"/>
      <c r="WTJ113" s="275"/>
      <c r="WTK113" s="275"/>
      <c r="WTL113" s="275"/>
      <c r="WTM113" s="48"/>
      <c r="WTN113" s="48"/>
      <c r="WTO113" s="48"/>
      <c r="WTP113" s="48"/>
      <c r="WTQ113" s="274"/>
      <c r="WTR113" s="274"/>
      <c r="WTS113" s="275"/>
      <c r="WTT113" s="275"/>
      <c r="WTU113" s="275"/>
      <c r="WTV113" s="275"/>
      <c r="WTW113" s="275"/>
      <c r="WTX113" s="275"/>
      <c r="WTY113" s="275"/>
      <c r="WTZ113" s="48"/>
      <c r="WUA113" s="48"/>
      <c r="WUB113" s="48"/>
      <c r="WUC113" s="48"/>
      <c r="WUD113" s="274"/>
      <c r="WUE113" s="274"/>
      <c r="WUF113" s="275"/>
      <c r="WUG113" s="275"/>
      <c r="WUH113" s="275"/>
      <c r="WUI113" s="275"/>
      <c r="WUJ113" s="275"/>
      <c r="WUK113" s="275"/>
      <c r="WUL113" s="275"/>
      <c r="WUM113" s="48"/>
      <c r="WUN113" s="48"/>
      <c r="WUO113" s="48"/>
      <c r="WUP113" s="48"/>
      <c r="WUQ113" s="274"/>
      <c r="WUR113" s="274"/>
      <c r="WUS113" s="275"/>
      <c r="WUT113" s="275"/>
      <c r="WUU113" s="275"/>
      <c r="WUV113" s="275"/>
      <c r="WUW113" s="275"/>
      <c r="WUX113" s="275"/>
      <c r="WUY113" s="275"/>
      <c r="WUZ113" s="48"/>
      <c r="WVA113" s="48"/>
      <c r="WVB113" s="48"/>
      <c r="WVC113" s="48"/>
      <c r="WVD113" s="274"/>
      <c r="WVE113" s="274"/>
      <c r="WVF113" s="275"/>
      <c r="WVG113" s="275"/>
      <c r="WVH113" s="275"/>
      <c r="WVI113" s="275"/>
      <c r="WVJ113" s="275"/>
      <c r="WVK113" s="275"/>
      <c r="WVL113" s="275"/>
      <c r="WVM113" s="48"/>
      <c r="WVN113" s="48"/>
      <c r="WVO113" s="48"/>
      <c r="WVP113" s="48"/>
      <c r="WVQ113" s="274"/>
      <c r="WVR113" s="274"/>
      <c r="WVS113" s="275"/>
      <c r="WVT113" s="275"/>
      <c r="WVU113" s="275"/>
      <c r="WVV113" s="275"/>
      <c r="WVW113" s="275"/>
      <c r="WVX113" s="275"/>
      <c r="WVY113" s="275"/>
      <c r="WVZ113" s="48"/>
      <c r="WWA113" s="48"/>
      <c r="WWB113" s="48"/>
      <c r="WWC113" s="48"/>
      <c r="WWD113" s="274"/>
      <c r="WWE113" s="274"/>
      <c r="WWF113" s="275"/>
      <c r="WWG113" s="275"/>
      <c r="WWH113" s="275"/>
      <c r="WWI113" s="275"/>
      <c r="WWJ113" s="275"/>
      <c r="WWK113" s="275"/>
      <c r="WWL113" s="275"/>
      <c r="WWM113" s="48"/>
      <c r="WWN113" s="48"/>
      <c r="WWO113" s="48"/>
      <c r="WWP113" s="48"/>
      <c r="WWQ113" s="274"/>
      <c r="WWR113" s="274"/>
      <c r="WWS113" s="275"/>
      <c r="WWT113" s="275"/>
      <c r="WWU113" s="275"/>
      <c r="WWV113" s="275"/>
      <c r="WWW113" s="275"/>
      <c r="WWX113" s="275"/>
      <c r="WWY113" s="275"/>
      <c r="WWZ113" s="48"/>
      <c r="WXA113" s="48"/>
      <c r="WXB113" s="48"/>
      <c r="WXC113" s="48"/>
      <c r="WXD113" s="274"/>
      <c r="WXE113" s="274"/>
      <c r="WXF113" s="275"/>
      <c r="WXG113" s="275"/>
      <c r="WXH113" s="275"/>
      <c r="WXI113" s="275"/>
      <c r="WXJ113" s="275"/>
      <c r="WXK113" s="275"/>
      <c r="WXL113" s="275"/>
      <c r="WXM113" s="48"/>
      <c r="WXN113" s="48"/>
      <c r="WXO113" s="48"/>
      <c r="WXP113" s="48"/>
      <c r="WXQ113" s="274"/>
      <c r="WXR113" s="274"/>
      <c r="WXS113" s="275"/>
      <c r="WXT113" s="275"/>
      <c r="WXU113" s="275"/>
      <c r="WXV113" s="275"/>
      <c r="WXW113" s="275"/>
      <c r="WXX113" s="275"/>
      <c r="WXY113" s="275"/>
      <c r="WXZ113" s="48"/>
      <c r="WYA113" s="48"/>
      <c r="WYB113" s="48"/>
      <c r="WYC113" s="48"/>
      <c r="WYD113" s="274"/>
      <c r="WYE113" s="274"/>
      <c r="WYF113" s="275"/>
      <c r="WYG113" s="275"/>
      <c r="WYH113" s="275"/>
      <c r="WYI113" s="275"/>
      <c r="WYJ113" s="275"/>
      <c r="WYK113" s="275"/>
      <c r="WYL113" s="275"/>
      <c r="WYM113" s="48"/>
      <c r="WYN113" s="48"/>
      <c r="WYO113" s="48"/>
      <c r="WYP113" s="48"/>
      <c r="WYQ113" s="274"/>
      <c r="WYR113" s="274"/>
      <c r="WYS113" s="275"/>
      <c r="WYT113" s="275"/>
      <c r="WYU113" s="275"/>
      <c r="WYV113" s="275"/>
      <c r="WYW113" s="275"/>
      <c r="WYX113" s="275"/>
      <c r="WYY113" s="275"/>
      <c r="WYZ113" s="48"/>
      <c r="WZA113" s="48"/>
      <c r="WZB113" s="48"/>
      <c r="WZC113" s="48"/>
      <c r="WZD113" s="274"/>
      <c r="WZE113" s="274"/>
      <c r="WZF113" s="275"/>
      <c r="WZG113" s="275"/>
      <c r="WZH113" s="275"/>
      <c r="WZI113" s="275"/>
      <c r="WZJ113" s="275"/>
      <c r="WZK113" s="275"/>
      <c r="WZL113" s="275"/>
      <c r="WZM113" s="48"/>
      <c r="WZN113" s="48"/>
      <c r="WZO113" s="48"/>
      <c r="WZP113" s="48"/>
      <c r="WZQ113" s="274"/>
      <c r="WZR113" s="274"/>
      <c r="WZS113" s="275"/>
      <c r="WZT113" s="275"/>
      <c r="WZU113" s="275"/>
      <c r="WZV113" s="275"/>
      <c r="WZW113" s="275"/>
      <c r="WZX113" s="275"/>
      <c r="WZY113" s="275"/>
      <c r="WZZ113" s="48"/>
      <c r="XAA113" s="48"/>
      <c r="XAB113" s="48"/>
      <c r="XAC113" s="48"/>
      <c r="XAD113" s="274"/>
      <c r="XAE113" s="274"/>
      <c r="XAF113" s="275"/>
      <c r="XAG113" s="275"/>
      <c r="XAH113" s="275"/>
      <c r="XAI113" s="275"/>
      <c r="XAJ113" s="275"/>
      <c r="XAK113" s="275"/>
      <c r="XAL113" s="275"/>
      <c r="XAM113" s="48"/>
      <c r="XAN113" s="48"/>
      <c r="XAO113" s="48"/>
      <c r="XAP113" s="48"/>
      <c r="XAQ113" s="274"/>
      <c r="XAR113" s="274"/>
      <c r="XAS113" s="275"/>
      <c r="XAT113" s="275"/>
      <c r="XAU113" s="275"/>
      <c r="XAV113" s="275"/>
      <c r="XAW113" s="275"/>
      <c r="XAX113" s="275"/>
      <c r="XAY113" s="275"/>
      <c r="XAZ113" s="48"/>
      <c r="XBA113" s="48"/>
      <c r="XBB113" s="48"/>
      <c r="XBC113" s="48"/>
      <c r="XBD113" s="274"/>
      <c r="XBE113" s="274"/>
      <c r="XBF113" s="275"/>
      <c r="XBG113" s="275"/>
      <c r="XBH113" s="275"/>
      <c r="XBI113" s="275"/>
      <c r="XBJ113" s="275"/>
      <c r="XBK113" s="275"/>
      <c r="XBL113" s="275"/>
      <c r="XBM113" s="48"/>
      <c r="XBN113" s="48"/>
      <c r="XBO113" s="48"/>
      <c r="XBP113" s="48"/>
      <c r="XBQ113" s="274"/>
      <c r="XBR113" s="274"/>
      <c r="XBS113" s="275"/>
      <c r="XBT113" s="275"/>
      <c r="XBU113" s="275"/>
      <c r="XBV113" s="275"/>
      <c r="XBW113" s="275"/>
      <c r="XBX113" s="275"/>
      <c r="XBY113" s="275"/>
      <c r="XBZ113" s="48"/>
      <c r="XCA113" s="48"/>
      <c r="XCB113" s="48"/>
      <c r="XCC113" s="48"/>
      <c r="XCD113" s="274"/>
      <c r="XCE113" s="274"/>
      <c r="XCF113" s="275"/>
      <c r="XCG113" s="275"/>
      <c r="XCH113" s="275"/>
      <c r="XCI113" s="275"/>
      <c r="XCJ113" s="275"/>
      <c r="XCK113" s="275"/>
      <c r="XCL113" s="275"/>
      <c r="XCM113" s="48"/>
      <c r="XCN113" s="48"/>
      <c r="XCO113" s="48"/>
      <c r="XCP113" s="48"/>
      <c r="XCQ113" s="274"/>
      <c r="XCR113" s="274"/>
      <c r="XCS113" s="275"/>
      <c r="XCT113" s="275"/>
      <c r="XCU113" s="275"/>
      <c r="XCV113" s="275"/>
      <c r="XCW113" s="275"/>
      <c r="XCX113" s="275"/>
      <c r="XCY113" s="275"/>
      <c r="XCZ113" s="48"/>
      <c r="XDA113" s="48"/>
      <c r="XDB113" s="48"/>
      <c r="XDC113" s="48"/>
      <c r="XDD113" s="274"/>
      <c r="XDE113" s="274"/>
      <c r="XDF113" s="275"/>
      <c r="XDG113" s="275"/>
      <c r="XDH113" s="275"/>
      <c r="XDI113" s="275"/>
      <c r="XDJ113" s="275"/>
      <c r="XDK113" s="275"/>
      <c r="XDL113" s="275"/>
      <c r="XDM113" s="48"/>
      <c r="XDN113" s="48"/>
      <c r="XDO113" s="48"/>
      <c r="XDP113" s="48"/>
      <c r="XDQ113" s="274"/>
      <c r="XDR113" s="274"/>
      <c r="XDS113" s="275"/>
      <c r="XDT113" s="275"/>
      <c r="XDU113" s="275"/>
      <c r="XDV113" s="275"/>
      <c r="XDW113" s="275"/>
      <c r="XDX113" s="275"/>
      <c r="XDY113" s="275"/>
      <c r="XDZ113" s="48"/>
      <c r="XEA113" s="48"/>
      <c r="XEB113" s="48"/>
      <c r="XEC113" s="48"/>
      <c r="XED113" s="274"/>
      <c r="XEE113" s="274"/>
      <c r="XEF113" s="275"/>
      <c r="XEG113" s="275"/>
      <c r="XEH113" s="275"/>
      <c r="XEI113" s="275"/>
      <c r="XEJ113" s="275"/>
      <c r="XEK113" s="275"/>
      <c r="XEL113" s="275"/>
      <c r="XEM113" s="48"/>
      <c r="XEN113" s="48"/>
      <c r="XEO113" s="48"/>
      <c r="XEP113" s="48"/>
      <c r="XEQ113" s="274"/>
      <c r="XER113" s="274"/>
      <c r="XES113" s="275"/>
      <c r="XET113" s="275"/>
      <c r="XEU113" s="275"/>
      <c r="XEV113" s="275"/>
      <c r="XEW113" s="275"/>
      <c r="XEX113" s="275"/>
      <c r="XEY113" s="275"/>
      <c r="XEZ113" s="48"/>
      <c r="XFA113" s="48"/>
      <c r="XFB113" s="48"/>
      <c r="XFC113" s="48"/>
      <c r="XFD113" s="274"/>
    </row>
    <row r="114" spans="1:16384" x14ac:dyDescent="0.2">
      <c r="F114" s="81"/>
      <c r="G114" s="81"/>
      <c r="H114" s="81"/>
      <c r="I114" s="81"/>
      <c r="J114" s="81"/>
      <c r="K114" s="81"/>
      <c r="L114" s="81"/>
      <c r="M114" s="81" t="s">
        <v>119</v>
      </c>
    </row>
    <row r="115" spans="1:16384" x14ac:dyDescent="0.2">
      <c r="B115" s="52" t="s">
        <v>0</v>
      </c>
      <c r="C115" s="52"/>
      <c r="D115" s="52"/>
      <c r="F115" s="82">
        <v>2006</v>
      </c>
      <c r="G115" s="82">
        <v>2007</v>
      </c>
      <c r="H115" s="82">
        <v>2008</v>
      </c>
      <c r="I115" s="82">
        <v>2009</v>
      </c>
      <c r="J115" s="82">
        <v>2010</v>
      </c>
      <c r="K115" s="82">
        <v>2011</v>
      </c>
      <c r="L115" s="82">
        <v>2012</v>
      </c>
      <c r="M115" s="82">
        <v>2013</v>
      </c>
      <c r="N115" s="83"/>
    </row>
    <row r="116" spans="1:16384" x14ac:dyDescent="0.2">
      <c r="B116" s="86"/>
      <c r="C116" s="86" t="s">
        <v>90</v>
      </c>
      <c r="F116" s="25"/>
      <c r="G116" s="25"/>
      <c r="H116" s="25"/>
      <c r="I116" s="60">
        <f>+'HONI SM Min Fucnt'!I109+'HONI SM &gt; Min Fucnt'!I109</f>
        <v>0</v>
      </c>
      <c r="J116" s="60">
        <f>+'HONI SM Min Fucnt'!J109+'HONI SM &gt; Min Fucnt'!J109</f>
        <v>0</v>
      </c>
      <c r="K116" s="60">
        <f>+'HONI SM Min Fucnt'!K109+'HONI SM &gt; Min Fucnt'!K109</f>
        <v>0</v>
      </c>
      <c r="L116" s="60">
        <f>+'HONI SM Min Fucnt'!L109+'HONI SM &gt; Min Fucnt'!L109</f>
        <v>0</v>
      </c>
      <c r="M116" s="60">
        <f>+'HONI SM Min Fucnt'!M109+'HONI SM &gt; Min Fucnt'!M109</f>
        <v>0</v>
      </c>
    </row>
    <row r="117" spans="1:16384" x14ac:dyDescent="0.2">
      <c r="B117" s="86"/>
      <c r="F117" s="25"/>
      <c r="G117" s="25"/>
      <c r="H117" s="25"/>
      <c r="I117" s="60">
        <f>+'HONI SM Min Fucnt'!I110+'HONI SM &gt; Min Fucnt'!I110</f>
        <v>0</v>
      </c>
      <c r="J117" s="60">
        <f>+'HONI SM Min Fucnt'!J110+'HONI SM &gt; Min Fucnt'!J110</f>
        <v>0</v>
      </c>
      <c r="K117" s="60">
        <f>+'HONI SM Min Fucnt'!K110+'HONI SM &gt; Min Fucnt'!K110</f>
        <v>0</v>
      </c>
      <c r="L117" s="60">
        <f>+'HONI SM Min Fucnt'!L110+'HONI SM &gt; Min Fucnt'!L110</f>
        <v>0</v>
      </c>
      <c r="M117" s="60">
        <f>+'HONI SM Min Fucnt'!M110+'HONI SM &gt; Min Fucnt'!M110</f>
        <v>0</v>
      </c>
    </row>
    <row r="118" spans="1:16384" x14ac:dyDescent="0.2">
      <c r="B118" s="86"/>
      <c r="D118" s="49" t="s">
        <v>86</v>
      </c>
      <c r="F118" s="25">
        <v>0</v>
      </c>
      <c r="G118" s="25">
        <f t="shared" ref="G118:H118" si="28">F119</f>
        <v>0</v>
      </c>
      <c r="H118" s="25">
        <f t="shared" si="28"/>
        <v>0</v>
      </c>
      <c r="I118" s="60">
        <f>+'HONI SM Min Fucnt'!I111+'HONI SM &gt; Min Fucnt'!I111</f>
        <v>0</v>
      </c>
      <c r="J118" s="60">
        <f>+'HONI SM Min Fucnt'!J111+'HONI SM &gt; Min Fucnt'!J111</f>
        <v>0</v>
      </c>
      <c r="K118" s="60">
        <f>+'HONI SM Min Fucnt'!K111+'HONI SM &gt; Min Fucnt'!K111</f>
        <v>0</v>
      </c>
      <c r="L118" s="60">
        <f>+'HONI SM Min Fucnt'!L111+'HONI SM &gt; Min Fucnt'!L111</f>
        <v>0</v>
      </c>
      <c r="M118" s="60">
        <f>+'HONI SM Min Fucnt'!M111+'HONI SM &gt; Min Fucnt'!M111</f>
        <v>0</v>
      </c>
    </row>
    <row r="119" spans="1:16384" x14ac:dyDescent="0.2">
      <c r="B119" s="86"/>
      <c r="D119" s="49" t="s">
        <v>87</v>
      </c>
      <c r="F119" s="25">
        <f t="shared" ref="F119:H119" si="29">F118+F73</f>
        <v>0</v>
      </c>
      <c r="G119" s="25">
        <f t="shared" si="29"/>
        <v>0</v>
      </c>
      <c r="H119" s="25">
        <f t="shared" si="29"/>
        <v>0</v>
      </c>
      <c r="I119" s="60">
        <f>+'HONI SM Min Fucnt'!I112+'HONI SM &gt; Min Fucnt'!I112</f>
        <v>0</v>
      </c>
      <c r="J119" s="60">
        <f>+'HONI SM Min Fucnt'!J112+'HONI SM &gt; Min Fucnt'!J112</f>
        <v>0</v>
      </c>
      <c r="K119" s="60">
        <f>+'HONI SM Min Fucnt'!K112+'HONI SM &gt; Min Fucnt'!K112</f>
        <v>0</v>
      </c>
      <c r="L119" s="60">
        <f>+'HONI SM Min Fucnt'!L112+'HONI SM &gt; Min Fucnt'!L112</f>
        <v>0</v>
      </c>
      <c r="M119" s="60">
        <f>+'HONI SM Min Fucnt'!M112+'HONI SM &gt; Min Fucnt'!M112</f>
        <v>0</v>
      </c>
    </row>
    <row r="120" spans="1:16384" x14ac:dyDescent="0.2">
      <c r="B120" s="86"/>
      <c r="D120" s="49" t="s">
        <v>88</v>
      </c>
      <c r="E120" s="84"/>
      <c r="F120" s="26">
        <f t="shared" ref="F120:H120" si="30">(F118+F119)/2</f>
        <v>0</v>
      </c>
      <c r="G120" s="26">
        <f t="shared" si="30"/>
        <v>0</v>
      </c>
      <c r="H120" s="26">
        <f t="shared" si="30"/>
        <v>0</v>
      </c>
      <c r="I120" s="61">
        <f>+'HONI SM Min Fucnt'!I113+'HONI SM &gt; Min Fucnt'!I113</f>
        <v>0</v>
      </c>
      <c r="J120" s="61">
        <f>+'HONI SM Min Fucnt'!J113+'HONI SM &gt; Min Fucnt'!J113</f>
        <v>0</v>
      </c>
      <c r="K120" s="61">
        <f>+'HONI SM Min Fucnt'!K113+'HONI SM &gt; Min Fucnt'!K113</f>
        <v>0</v>
      </c>
      <c r="L120" s="61">
        <f>+'HONI SM Min Fucnt'!L113+'HONI SM &gt; Min Fucnt'!L113</f>
        <v>0</v>
      </c>
      <c r="M120" s="61">
        <f>+'HONI SM Min Fucnt'!M113+'HONI SM &gt; Min Fucnt'!M113</f>
        <v>0</v>
      </c>
    </row>
    <row r="121" spans="1:16384" x14ac:dyDescent="0.2">
      <c r="B121" s="86"/>
      <c r="F121" s="25"/>
      <c r="G121" s="25"/>
      <c r="H121" s="25"/>
      <c r="I121" s="60">
        <f>+'HONI SM Min Fucnt'!I114+'HONI SM &gt; Min Fucnt'!I114</f>
        <v>0</v>
      </c>
      <c r="J121" s="60">
        <f>+'HONI SM Min Fucnt'!J114+'HONI SM &gt; Min Fucnt'!J114</f>
        <v>0</v>
      </c>
      <c r="K121" s="60">
        <f>+'HONI SM Min Fucnt'!K114+'HONI SM &gt; Min Fucnt'!K114</f>
        <v>0</v>
      </c>
      <c r="L121" s="60">
        <f>+'HONI SM Min Fucnt'!L114+'HONI SM &gt; Min Fucnt'!L114</f>
        <v>0</v>
      </c>
      <c r="M121" s="60">
        <f>+'HONI SM Min Fucnt'!M114+'HONI SM &gt; Min Fucnt'!M114</f>
        <v>0</v>
      </c>
    </row>
    <row r="122" spans="1:16384" x14ac:dyDescent="0.2">
      <c r="B122" s="86"/>
      <c r="D122" s="49" t="s">
        <v>16</v>
      </c>
      <c r="F122" s="25">
        <f t="shared" ref="F122:H122" si="31">F120*F81</f>
        <v>0</v>
      </c>
      <c r="G122" s="25">
        <f t="shared" si="31"/>
        <v>0</v>
      </c>
      <c r="H122" s="25">
        <f t="shared" si="31"/>
        <v>0</v>
      </c>
      <c r="I122" s="60">
        <f>+'HONI SM Min Fucnt'!I115+'HONI SM &gt; Min Fucnt'!I115</f>
        <v>0</v>
      </c>
      <c r="J122" s="60">
        <f>+'HONI SM Min Fucnt'!J115+'HONI SM &gt; Min Fucnt'!J115</f>
        <v>0</v>
      </c>
      <c r="K122" s="60">
        <f>+'HONI SM Min Fucnt'!K115+'HONI SM &gt; Min Fucnt'!K115</f>
        <v>0</v>
      </c>
      <c r="L122" s="60">
        <f>+'HONI SM Min Fucnt'!L115+'HONI SM &gt; Min Fucnt'!L115</f>
        <v>0</v>
      </c>
      <c r="M122" s="60">
        <f>+'HONI SM Min Fucnt'!M115+'HONI SM &gt; Min Fucnt'!M115</f>
        <v>0</v>
      </c>
    </row>
    <row r="123" spans="1:16384" x14ac:dyDescent="0.2">
      <c r="E123" s="29"/>
      <c r="F123" s="25"/>
      <c r="G123" s="25"/>
      <c r="H123" s="25"/>
      <c r="I123" s="60">
        <f>+'HONI SM Min Fucnt'!I116+'HONI SM &gt; Min Fucnt'!I116</f>
        <v>0</v>
      </c>
      <c r="J123" s="60">
        <f>+'HONI SM Min Fucnt'!J116+'HONI SM &gt; Min Fucnt'!J116</f>
        <v>0</v>
      </c>
      <c r="K123" s="60">
        <f>+'HONI SM Min Fucnt'!K116+'HONI SM &gt; Min Fucnt'!K116</f>
        <v>0</v>
      </c>
      <c r="L123" s="60">
        <f>+'HONI SM Min Fucnt'!L116+'HONI SM &gt; Min Fucnt'!L116</f>
        <v>0</v>
      </c>
      <c r="M123" s="60">
        <f>+'HONI SM Min Fucnt'!M116+'HONI SM &gt; Min Fucnt'!M116</f>
        <v>0</v>
      </c>
    </row>
    <row r="124" spans="1:16384" x14ac:dyDescent="0.2">
      <c r="C124" s="49" t="s">
        <v>91</v>
      </c>
      <c r="E124" s="84"/>
      <c r="F124" s="26">
        <f t="shared" ref="F124:H124" si="32">F103+F111+F122</f>
        <v>0</v>
      </c>
      <c r="G124" s="26">
        <f t="shared" si="32"/>
        <v>0</v>
      </c>
      <c r="H124" s="26">
        <f t="shared" si="32"/>
        <v>0</v>
      </c>
      <c r="I124" s="61">
        <f>+'HONI SM Min Fucnt'!I117+'HONI SM &gt; Min Fucnt'!I117</f>
        <v>5.3528354521860004</v>
      </c>
      <c r="J124" s="61">
        <f>+'HONI SM Min Fucnt'!J117+'HONI SM &gt; Min Fucnt'!J117</f>
        <v>15.746498341496251</v>
      </c>
      <c r="K124" s="61">
        <f>+'HONI SM Min Fucnt'!K117+'HONI SM &gt; Min Fucnt'!K117</f>
        <v>22.311562263517164</v>
      </c>
      <c r="L124" s="61">
        <f>+'HONI SM Min Fucnt'!L117+'HONI SM &gt; Min Fucnt'!L117</f>
        <v>27.429409729879556</v>
      </c>
      <c r="M124" s="61">
        <f>+'HONI SM Min Fucnt'!M117+'HONI SM &gt; Min Fucnt'!M117</f>
        <v>30.875498656443263</v>
      </c>
    </row>
    <row r="125" spans="1:16384" x14ac:dyDescent="0.2">
      <c r="F125" s="25"/>
      <c r="G125" s="25"/>
      <c r="H125" s="25"/>
      <c r="I125" s="60">
        <f>+'HONI SM Min Fucnt'!I118+'HONI SM &gt; Min Fucnt'!I118</f>
        <v>0</v>
      </c>
      <c r="J125" s="60">
        <f>+'HONI SM Min Fucnt'!J118+'HONI SM &gt; Min Fucnt'!J118</f>
        <v>0</v>
      </c>
      <c r="K125" s="60">
        <f>+'HONI SM Min Fucnt'!K118+'HONI SM &gt; Min Fucnt'!K118</f>
        <v>0</v>
      </c>
      <c r="L125" s="60">
        <f>+'HONI SM Min Fucnt'!L118+'HONI SM &gt; Min Fucnt'!L118</f>
        <v>0</v>
      </c>
      <c r="M125" s="60">
        <f>+'HONI SM Min Fucnt'!M118+'HONI SM &gt; Min Fucnt'!M118</f>
        <v>0</v>
      </c>
    </row>
    <row r="126" spans="1:16384" x14ac:dyDescent="0.2">
      <c r="F126" s="25"/>
      <c r="G126" s="25"/>
      <c r="H126" s="25"/>
      <c r="I126" s="60">
        <f>+'HONI SM Min Fucnt'!I119+'HONI SM &gt; Min Fucnt'!I119</f>
        <v>0</v>
      </c>
      <c r="J126" s="60">
        <f>+'HONI SM Min Fucnt'!J119+'HONI SM &gt; Min Fucnt'!J119</f>
        <v>0</v>
      </c>
      <c r="K126" s="60">
        <f>+'HONI SM Min Fucnt'!K119+'HONI SM &gt; Min Fucnt'!K119</f>
        <v>0</v>
      </c>
      <c r="L126" s="60">
        <f>+'HONI SM Min Fucnt'!L119+'HONI SM &gt; Min Fucnt'!L119</f>
        <v>0</v>
      </c>
      <c r="M126" s="60">
        <f>+'HONI SM Min Fucnt'!M119+'HONI SM &gt; Min Fucnt'!M119</f>
        <v>0</v>
      </c>
    </row>
    <row r="127" spans="1:16384" x14ac:dyDescent="0.2">
      <c r="B127" s="48" t="s">
        <v>92</v>
      </c>
      <c r="F127" s="25"/>
      <c r="G127" s="25"/>
      <c r="H127" s="25"/>
      <c r="I127" s="60">
        <f>+'HONI SM Min Fucnt'!I120+'HONI SM &gt; Min Fucnt'!I120</f>
        <v>0</v>
      </c>
      <c r="J127" s="60">
        <f>+'HONI SM Min Fucnt'!J120+'HONI SM &gt; Min Fucnt'!J120</f>
        <v>0</v>
      </c>
      <c r="K127" s="60">
        <f>+'HONI SM Min Fucnt'!K120+'HONI SM &gt; Min Fucnt'!K120</f>
        <v>0</v>
      </c>
      <c r="L127" s="60">
        <f>+'HONI SM Min Fucnt'!L120+'HONI SM &gt; Min Fucnt'!L120</f>
        <v>0</v>
      </c>
      <c r="M127" s="60">
        <f>+'HONI SM Min Fucnt'!M120+'HONI SM &gt; Min Fucnt'!M120</f>
        <v>0</v>
      </c>
    </row>
    <row r="128" spans="1:16384" x14ac:dyDescent="0.2">
      <c r="B128" s="48"/>
      <c r="F128" s="25"/>
      <c r="G128" s="25"/>
      <c r="H128" s="25"/>
      <c r="I128" s="60">
        <f>+'HONI SM Min Fucnt'!I121+'HONI SM &gt; Min Fucnt'!I121</f>
        <v>0</v>
      </c>
      <c r="J128" s="60">
        <f>+'HONI SM Min Fucnt'!J121+'HONI SM &gt; Min Fucnt'!J121</f>
        <v>0</v>
      </c>
      <c r="K128" s="60">
        <f>+'HONI SM Min Fucnt'!K121+'HONI SM &gt; Min Fucnt'!K121</f>
        <v>0</v>
      </c>
      <c r="L128" s="60">
        <f>+'HONI SM Min Fucnt'!L121+'HONI SM &gt; Min Fucnt'!L121</f>
        <v>0</v>
      </c>
      <c r="M128" s="60">
        <f>+'HONI SM Min Fucnt'!M121+'HONI SM &gt; Min Fucnt'!M121</f>
        <v>0</v>
      </c>
    </row>
    <row r="129" spans="2:13" x14ac:dyDescent="0.2">
      <c r="B129" s="48"/>
      <c r="C129" s="86" t="s">
        <v>85</v>
      </c>
      <c r="F129" s="25"/>
      <c r="G129" s="25"/>
      <c r="H129" s="25"/>
      <c r="I129" s="60">
        <f>+'HONI SM Min Fucnt'!I122+'HONI SM &gt; Min Fucnt'!I122</f>
        <v>0</v>
      </c>
      <c r="J129" s="60">
        <f>+'HONI SM Min Fucnt'!J122+'HONI SM &gt; Min Fucnt'!J122</f>
        <v>0</v>
      </c>
      <c r="K129" s="60">
        <f>+'HONI SM Min Fucnt'!K122+'HONI SM &gt; Min Fucnt'!K122</f>
        <v>0</v>
      </c>
      <c r="L129" s="60">
        <f>+'HONI SM Min Fucnt'!L122+'HONI SM &gt; Min Fucnt'!L122</f>
        <v>0</v>
      </c>
      <c r="M129" s="60">
        <f>+'HONI SM Min Fucnt'!M122+'HONI SM &gt; Min Fucnt'!M122</f>
        <v>0</v>
      </c>
    </row>
    <row r="130" spans="2:13" x14ac:dyDescent="0.2">
      <c r="B130" s="48"/>
      <c r="F130" s="25"/>
      <c r="G130" s="25"/>
      <c r="H130" s="25"/>
      <c r="I130" s="60">
        <f>+'HONI SM Min Fucnt'!I123+'HONI SM &gt; Min Fucnt'!I123</f>
        <v>0</v>
      </c>
      <c r="J130" s="60">
        <f>+'HONI SM Min Fucnt'!J123+'HONI SM &gt; Min Fucnt'!J123</f>
        <v>0</v>
      </c>
      <c r="K130" s="60">
        <f>+'HONI SM Min Fucnt'!K123+'HONI SM &gt; Min Fucnt'!K123</f>
        <v>0</v>
      </c>
      <c r="L130" s="60">
        <f>+'HONI SM Min Fucnt'!L123+'HONI SM &gt; Min Fucnt'!L123</f>
        <v>0</v>
      </c>
      <c r="M130" s="60">
        <f>+'HONI SM Min Fucnt'!M123+'HONI SM &gt; Min Fucnt'!M123</f>
        <v>0</v>
      </c>
    </row>
    <row r="131" spans="2:13" x14ac:dyDescent="0.2">
      <c r="B131" s="48"/>
      <c r="D131" s="49" t="s">
        <v>93</v>
      </c>
      <c r="F131" s="25">
        <v>0</v>
      </c>
      <c r="G131" s="25">
        <f>F134</f>
        <v>0</v>
      </c>
      <c r="H131" s="25">
        <f>G134</f>
        <v>0</v>
      </c>
      <c r="I131" s="60">
        <f>+'HONI SM Min Fucnt'!I124+'HONI SM &gt; Min Fucnt'!I124</f>
        <v>0</v>
      </c>
      <c r="J131" s="60">
        <f>+'HONI SM Min Fucnt'!J124+'HONI SM &gt; Min Fucnt'!J124</f>
        <v>118.57272261120002</v>
      </c>
      <c r="K131" s="60">
        <f>+'HONI SM Min Fucnt'!K124+'HONI SM &gt; Min Fucnt'!K124</f>
        <v>209.28785790950403</v>
      </c>
      <c r="L131" s="60">
        <f>+'HONI SM Min Fucnt'!L124+'HONI SM &gt; Min Fucnt'!L124</f>
        <v>239.11371791674372</v>
      </c>
      <c r="M131" s="60">
        <f>+'HONI SM Min Fucnt'!M124+'HONI SM &gt; Min Fucnt'!M124</f>
        <v>271.09247643540419</v>
      </c>
    </row>
    <row r="132" spans="2:13" x14ac:dyDescent="0.2">
      <c r="B132" s="48"/>
      <c r="D132" s="49" t="s">
        <v>94</v>
      </c>
      <c r="F132" s="25">
        <f t="shared" ref="F132:H132" si="33">F71</f>
        <v>0</v>
      </c>
      <c r="G132" s="25">
        <f t="shared" si="33"/>
        <v>0</v>
      </c>
      <c r="H132" s="25">
        <f t="shared" si="33"/>
        <v>0</v>
      </c>
      <c r="I132" s="60">
        <f>+'HONI SM Min Fucnt'!I125+'HONI SM &gt; Min Fucnt'!I125</f>
        <v>160.50481116000003</v>
      </c>
      <c r="J132" s="60">
        <f>+'HONI SM Min Fucnt'!J125+'HONI SM &gt; Min Fucnt'!J125</f>
        <v>104.37599281999999</v>
      </c>
      <c r="K132" s="60">
        <f>+'HONI SM Min Fucnt'!K125+'HONI SM &gt; Min Fucnt'!K125</f>
        <v>48.509259</v>
      </c>
      <c r="L132" s="60">
        <f>+'HONI SM Min Fucnt'!L125+'HONI SM &gt; Min Fucnt'!L125</f>
        <v>53.237349950000002</v>
      </c>
      <c r="M132" s="60">
        <f>+'HONI SM Min Fucnt'!M125+'HONI SM &gt; Min Fucnt'!M125</f>
        <v>26.657096898939255</v>
      </c>
    </row>
    <row r="133" spans="2:13" x14ac:dyDescent="0.2">
      <c r="B133" s="48"/>
      <c r="D133" s="49" t="s">
        <v>95</v>
      </c>
      <c r="F133" s="25">
        <f t="shared" ref="F133:H133" si="34">-F137</f>
        <v>0</v>
      </c>
      <c r="G133" s="25">
        <f t="shared" si="34"/>
        <v>0</v>
      </c>
      <c r="H133" s="25">
        <f t="shared" si="34"/>
        <v>0</v>
      </c>
      <c r="I133" s="60">
        <f>+'HONI SM Min Fucnt'!I126+'HONI SM &gt; Min Fucnt'!I126</f>
        <v>-6.4201924464000006</v>
      </c>
      <c r="J133" s="60">
        <f>+'HONI SM Min Fucnt'!J126+'HONI SM &gt; Min Fucnt'!J126</f>
        <v>-13.660857521696002</v>
      </c>
      <c r="K133" s="60">
        <f>+'HONI SM Min Fucnt'!K126+'HONI SM &gt; Min Fucnt'!K126</f>
        <v>-18.683398992760324</v>
      </c>
      <c r="L133" s="60">
        <f>+'HONI SM Min Fucnt'!L126+'HONI SM &gt; Min Fucnt'!L126</f>
        <v>-21.258591431339497</v>
      </c>
      <c r="M133" s="60">
        <f>+'HONI SM Min Fucnt'!M126+'HONI SM &gt; Min Fucnt'!M126</f>
        <v>-22.753681990789907</v>
      </c>
    </row>
    <row r="134" spans="2:13" x14ac:dyDescent="0.2">
      <c r="B134" s="48"/>
      <c r="D134" s="49" t="s">
        <v>96</v>
      </c>
      <c r="E134" s="84"/>
      <c r="F134" s="26">
        <f t="shared" ref="F134:H134" si="35">SUM(F131:F133)</f>
        <v>0</v>
      </c>
      <c r="G134" s="26">
        <f t="shared" si="35"/>
        <v>0</v>
      </c>
      <c r="H134" s="26">
        <f t="shared" si="35"/>
        <v>0</v>
      </c>
      <c r="I134" s="61">
        <f>+'HONI SM Min Fucnt'!I127+'HONI SM &gt; Min Fucnt'!I127</f>
        <v>154.08461871360004</v>
      </c>
      <c r="J134" s="61">
        <f>+'HONI SM Min Fucnt'!J127+'HONI SM &gt; Min Fucnt'!J127</f>
        <v>209.28785790950403</v>
      </c>
      <c r="K134" s="61">
        <f>+'HONI SM Min Fucnt'!K127+'HONI SM &gt; Min Fucnt'!K127</f>
        <v>239.11371791674372</v>
      </c>
      <c r="L134" s="61">
        <f>+'HONI SM Min Fucnt'!L127+'HONI SM &gt; Min Fucnt'!L127</f>
        <v>271.09247643540419</v>
      </c>
      <c r="M134" s="61">
        <f>+'HONI SM Min Fucnt'!M127+'HONI SM &gt; Min Fucnt'!M127</f>
        <v>274.99589134355352</v>
      </c>
    </row>
    <row r="135" spans="2:13" x14ac:dyDescent="0.2">
      <c r="B135" s="48"/>
      <c r="F135" s="25"/>
      <c r="G135" s="25"/>
      <c r="H135" s="25"/>
      <c r="I135" s="60">
        <f>+'HONI SM Min Fucnt'!I128+'HONI SM &gt; Min Fucnt'!I128</f>
        <v>0</v>
      </c>
      <c r="J135" s="60">
        <f>+'HONI SM Min Fucnt'!J128+'HONI SM &gt; Min Fucnt'!J128</f>
        <v>0</v>
      </c>
      <c r="K135" s="60">
        <f>+'HONI SM Min Fucnt'!K128+'HONI SM &gt; Min Fucnt'!K128</f>
        <v>0</v>
      </c>
      <c r="L135" s="60">
        <f>+'HONI SM Min Fucnt'!L128+'HONI SM &gt; Min Fucnt'!L128</f>
        <v>0</v>
      </c>
      <c r="M135" s="60">
        <f>+'HONI SM Min Fucnt'!M128+'HONI SM &gt; Min Fucnt'!M128</f>
        <v>0</v>
      </c>
    </row>
    <row r="136" spans="2:13" x14ac:dyDescent="0.2">
      <c r="B136" s="48"/>
      <c r="D136" s="49" t="s">
        <v>97</v>
      </c>
      <c r="F136" s="25">
        <f t="shared" ref="F136:H136" si="36">F131+(F132/2)</f>
        <v>0</v>
      </c>
      <c r="G136" s="25">
        <f t="shared" si="36"/>
        <v>0</v>
      </c>
      <c r="H136" s="25">
        <f t="shared" si="36"/>
        <v>0</v>
      </c>
      <c r="I136" s="60">
        <f>+'HONI SM Min Fucnt'!I129+'HONI SM &gt; Min Fucnt'!I129</f>
        <v>80.252405580000016</v>
      </c>
      <c r="J136" s="60">
        <f>+'HONI SM Min Fucnt'!J129+'HONI SM &gt; Min Fucnt'!J129</f>
        <v>170.76071902120003</v>
      </c>
      <c r="K136" s="60">
        <f>+'HONI SM Min Fucnt'!K129+'HONI SM &gt; Min Fucnt'!K129</f>
        <v>233.54248740950402</v>
      </c>
      <c r="L136" s="60">
        <f>+'HONI SM Min Fucnt'!L129+'HONI SM &gt; Min Fucnt'!L129</f>
        <v>265.7323928917437</v>
      </c>
      <c r="M136" s="60">
        <f>+'HONI SM Min Fucnt'!M129+'HONI SM &gt; Min Fucnt'!M129</f>
        <v>284.42102488487382</v>
      </c>
    </row>
    <row r="137" spans="2:13" x14ac:dyDescent="0.2">
      <c r="B137" s="48"/>
      <c r="D137" s="49" t="s">
        <v>92</v>
      </c>
      <c r="F137" s="25">
        <f t="shared" ref="F137:H137" si="37">F136*F82</f>
        <v>0</v>
      </c>
      <c r="G137" s="25">
        <f t="shared" si="37"/>
        <v>0</v>
      </c>
      <c r="H137" s="25">
        <f t="shared" si="37"/>
        <v>0</v>
      </c>
      <c r="I137" s="60">
        <f>+'HONI SM Min Fucnt'!I130+'HONI SM &gt; Min Fucnt'!I130</f>
        <v>6.4201924464000006</v>
      </c>
      <c r="J137" s="60">
        <f>+'HONI SM Min Fucnt'!J130+'HONI SM &gt; Min Fucnt'!J130</f>
        <v>13.660857521696002</v>
      </c>
      <c r="K137" s="60">
        <f>+'HONI SM Min Fucnt'!K130+'HONI SM &gt; Min Fucnt'!K130</f>
        <v>18.683398992760324</v>
      </c>
      <c r="L137" s="60">
        <f>+'HONI SM Min Fucnt'!L130+'HONI SM &gt; Min Fucnt'!L130</f>
        <v>21.258591431339497</v>
      </c>
      <c r="M137" s="60">
        <f>+'HONI SM Min Fucnt'!M130+'HONI SM &gt; Min Fucnt'!M130</f>
        <v>22.753681990789907</v>
      </c>
    </row>
    <row r="138" spans="2:13" x14ac:dyDescent="0.2">
      <c r="B138" s="48"/>
      <c r="F138" s="25"/>
      <c r="G138" s="25"/>
      <c r="H138" s="25"/>
      <c r="I138" s="60">
        <f>+'HONI SM Min Fucnt'!I131+'HONI SM &gt; Min Fucnt'!I131</f>
        <v>0</v>
      </c>
      <c r="J138" s="60">
        <f>+'HONI SM Min Fucnt'!J131+'HONI SM &gt; Min Fucnt'!J131</f>
        <v>0</v>
      </c>
      <c r="K138" s="60">
        <f>+'HONI SM Min Fucnt'!K131+'HONI SM &gt; Min Fucnt'!K131</f>
        <v>0</v>
      </c>
      <c r="L138" s="60">
        <f>+'HONI SM Min Fucnt'!L131+'HONI SM &gt; Min Fucnt'!L131</f>
        <v>0</v>
      </c>
      <c r="M138" s="60">
        <f>+'HONI SM Min Fucnt'!M131+'HONI SM &gt; Min Fucnt'!M131</f>
        <v>0</v>
      </c>
    </row>
    <row r="139" spans="2:13" x14ac:dyDescent="0.2">
      <c r="B139" s="48"/>
      <c r="C139" s="86" t="s">
        <v>89</v>
      </c>
      <c r="F139" s="25"/>
      <c r="G139" s="25"/>
      <c r="H139" s="25"/>
      <c r="I139" s="60">
        <f>+'HONI SM Min Fucnt'!I132+'HONI SM &gt; Min Fucnt'!I132</f>
        <v>0</v>
      </c>
      <c r="J139" s="60">
        <f>+'HONI SM Min Fucnt'!J132+'HONI SM &gt; Min Fucnt'!J132</f>
        <v>0</v>
      </c>
      <c r="K139" s="60">
        <f>+'HONI SM Min Fucnt'!K132+'HONI SM &gt; Min Fucnt'!K132</f>
        <v>0</v>
      </c>
      <c r="L139" s="60">
        <f>+'HONI SM Min Fucnt'!L132+'HONI SM &gt; Min Fucnt'!L132</f>
        <v>0</v>
      </c>
      <c r="M139" s="60">
        <f>+'HONI SM Min Fucnt'!M132+'HONI SM &gt; Min Fucnt'!M132</f>
        <v>0</v>
      </c>
    </row>
    <row r="140" spans="2:13" x14ac:dyDescent="0.2">
      <c r="B140" s="48"/>
      <c r="F140" s="25"/>
      <c r="G140" s="25"/>
      <c r="H140" s="25"/>
      <c r="I140" s="60">
        <f>+'HONI SM Min Fucnt'!I133+'HONI SM &gt; Min Fucnt'!I133</f>
        <v>0</v>
      </c>
      <c r="J140" s="60">
        <f>+'HONI SM Min Fucnt'!J133+'HONI SM &gt; Min Fucnt'!J133</f>
        <v>0</v>
      </c>
      <c r="K140" s="60">
        <f>+'HONI SM Min Fucnt'!K133+'HONI SM &gt; Min Fucnt'!K133</f>
        <v>0</v>
      </c>
      <c r="L140" s="60">
        <f>+'HONI SM Min Fucnt'!L133+'HONI SM &gt; Min Fucnt'!L133</f>
        <v>0</v>
      </c>
      <c r="M140" s="60">
        <f>+'HONI SM Min Fucnt'!M133+'HONI SM &gt; Min Fucnt'!M133</f>
        <v>0</v>
      </c>
    </row>
    <row r="141" spans="2:13" x14ac:dyDescent="0.2">
      <c r="B141" s="48"/>
      <c r="D141" s="49" t="s">
        <v>93</v>
      </c>
      <c r="F141" s="25">
        <v>0</v>
      </c>
      <c r="G141" s="25">
        <f>F144</f>
        <v>0</v>
      </c>
      <c r="H141" s="25">
        <f>G144</f>
        <v>0</v>
      </c>
      <c r="I141" s="60">
        <f>+'HONI SM Min Fucnt'!I134+'HONI SM &gt; Min Fucnt'!I134</f>
        <v>0</v>
      </c>
      <c r="J141" s="60">
        <f>+'HONI SM Min Fucnt'!J134+'HONI SM &gt; Min Fucnt'!J134</f>
        <v>35.511896102400001</v>
      </c>
      <c r="K141" s="60">
        <f>+'HONI SM Min Fucnt'!K134+'HONI SM &gt; Min Fucnt'!K134</f>
        <v>2.8217850999999996</v>
      </c>
      <c r="L141" s="60">
        <f>+'HONI SM Min Fucnt'!L134+'HONI SM &gt; Min Fucnt'!L134</f>
        <v>11.674531500000001</v>
      </c>
      <c r="M141" s="60">
        <f>+'HONI SM Min Fucnt'!M134+'HONI SM &gt; Min Fucnt'!M134</f>
        <v>5.3749292400000037</v>
      </c>
    </row>
    <row r="142" spans="2:13" x14ac:dyDescent="0.2">
      <c r="B142" s="48"/>
      <c r="D142" s="49" t="s">
        <v>94</v>
      </c>
      <c r="F142" s="25">
        <f t="shared" ref="F142:H142" si="38">F72</f>
        <v>0</v>
      </c>
      <c r="G142" s="25">
        <f t="shared" si="38"/>
        <v>0</v>
      </c>
      <c r="H142" s="25">
        <f t="shared" si="38"/>
        <v>0</v>
      </c>
      <c r="I142" s="60">
        <f>+'HONI SM Min Fucnt'!I135+'HONI SM &gt; Min Fucnt'!I135</f>
        <v>0</v>
      </c>
      <c r="J142" s="60">
        <f>+'HONI SM Min Fucnt'!J135+'HONI SM &gt; Min Fucnt'!J135</f>
        <v>5.6435702000000001</v>
      </c>
      <c r="K142" s="60">
        <f>+'HONI SM Min Fucnt'!K135+'HONI SM &gt; Min Fucnt'!K135</f>
        <v>23.349063000000001</v>
      </c>
      <c r="L142" s="60">
        <f>+'HONI SM Min Fucnt'!L135+'HONI SM &gt; Min Fucnt'!L135</f>
        <v>10.749858480000011</v>
      </c>
      <c r="M142" s="60">
        <f>+'HONI SM Min Fucnt'!M135+'HONI SM &gt; Min Fucnt'!M135</f>
        <v>4.7041935704010447</v>
      </c>
    </row>
    <row r="143" spans="2:13" x14ac:dyDescent="0.2">
      <c r="B143" s="48"/>
      <c r="D143" s="49" t="s">
        <v>95</v>
      </c>
      <c r="F143" s="25">
        <f t="shared" ref="F143:H143" si="39">-F147</f>
        <v>0</v>
      </c>
      <c r="G143" s="25">
        <f t="shared" si="39"/>
        <v>0</v>
      </c>
      <c r="H143" s="25">
        <f t="shared" si="39"/>
        <v>0</v>
      </c>
      <c r="I143" s="60">
        <f>+'HONI SM Min Fucnt'!I136+'HONI SM &gt; Min Fucnt'!I136</f>
        <v>0</v>
      </c>
      <c r="J143" s="60">
        <f>+'HONI SM Min Fucnt'!J136+'HONI SM &gt; Min Fucnt'!J136</f>
        <v>-38.333681202400001</v>
      </c>
      <c r="K143" s="60">
        <f>+'HONI SM Min Fucnt'!K136+'HONI SM &gt; Min Fucnt'!K136</f>
        <v>-14.4963166</v>
      </c>
      <c r="L143" s="60">
        <f>+'HONI SM Min Fucnt'!L136+'HONI SM &gt; Min Fucnt'!L136</f>
        <v>-17.049460740000008</v>
      </c>
      <c r="M143" s="60">
        <f>+'HONI SM Min Fucnt'!M136+'HONI SM &gt; Min Fucnt'!M136</f>
        <v>-7.7270260252005265</v>
      </c>
    </row>
    <row r="144" spans="2:13" x14ac:dyDescent="0.2">
      <c r="B144" s="48"/>
      <c r="D144" s="49" t="s">
        <v>96</v>
      </c>
      <c r="E144" s="84"/>
      <c r="F144" s="26">
        <f t="shared" ref="F144:H144" si="40">SUM(F141:F143)</f>
        <v>0</v>
      </c>
      <c r="G144" s="26">
        <f t="shared" si="40"/>
        <v>0</v>
      </c>
      <c r="H144" s="26">
        <f t="shared" si="40"/>
        <v>0</v>
      </c>
      <c r="I144" s="61">
        <f>+'HONI SM Min Fucnt'!I137+'HONI SM &gt; Min Fucnt'!I137</f>
        <v>0</v>
      </c>
      <c r="J144" s="61">
        <f>+'HONI SM Min Fucnt'!J137+'HONI SM &gt; Min Fucnt'!J137</f>
        <v>2.8217850999999996</v>
      </c>
      <c r="K144" s="61">
        <f>+'HONI SM Min Fucnt'!K137+'HONI SM &gt; Min Fucnt'!K137</f>
        <v>11.674531500000001</v>
      </c>
      <c r="L144" s="61">
        <f>+'HONI SM Min Fucnt'!L137+'HONI SM &gt; Min Fucnt'!L137</f>
        <v>5.3749292400000037</v>
      </c>
      <c r="M144" s="61">
        <f>+'HONI SM Min Fucnt'!M137+'HONI SM &gt; Min Fucnt'!M137</f>
        <v>2.3520967852005228</v>
      </c>
    </row>
    <row r="145" spans="2:13" x14ac:dyDescent="0.2">
      <c r="B145" s="48"/>
      <c r="F145" s="25"/>
      <c r="G145" s="25"/>
      <c r="H145" s="25"/>
      <c r="I145" s="60">
        <f>+'HONI SM Min Fucnt'!I138+'HONI SM &gt; Min Fucnt'!I138</f>
        <v>0</v>
      </c>
      <c r="J145" s="60">
        <f>+'HONI SM Min Fucnt'!J138+'HONI SM &gt; Min Fucnt'!J138</f>
        <v>0</v>
      </c>
      <c r="K145" s="60">
        <f>+'HONI SM Min Fucnt'!K138+'HONI SM &gt; Min Fucnt'!K138</f>
        <v>0</v>
      </c>
      <c r="L145" s="60">
        <f>+'HONI SM Min Fucnt'!L138+'HONI SM &gt; Min Fucnt'!L138</f>
        <v>0</v>
      </c>
      <c r="M145" s="60">
        <f>+'HONI SM Min Fucnt'!M138+'HONI SM &gt; Min Fucnt'!M138</f>
        <v>0</v>
      </c>
    </row>
    <row r="146" spans="2:13" x14ac:dyDescent="0.2">
      <c r="B146" s="48"/>
      <c r="D146" s="49" t="s">
        <v>97</v>
      </c>
      <c r="F146" s="25">
        <f t="shared" ref="F146:H146" si="41">F141+(F142/2)</f>
        <v>0</v>
      </c>
      <c r="G146" s="25">
        <f t="shared" si="41"/>
        <v>0</v>
      </c>
      <c r="H146" s="25">
        <f t="shared" si="41"/>
        <v>0</v>
      </c>
      <c r="I146" s="60">
        <f>+'HONI SM Min Fucnt'!I139+'HONI SM &gt; Min Fucnt'!I139</f>
        <v>0</v>
      </c>
      <c r="J146" s="60">
        <f>+'HONI SM Min Fucnt'!J139+'HONI SM &gt; Min Fucnt'!J139</f>
        <v>38.333681202400001</v>
      </c>
      <c r="K146" s="60">
        <f>+'HONI SM Min Fucnt'!K139+'HONI SM &gt; Min Fucnt'!K139</f>
        <v>14.4963166</v>
      </c>
      <c r="L146" s="60">
        <f>+'HONI SM Min Fucnt'!L139+'HONI SM &gt; Min Fucnt'!L139</f>
        <v>17.049460740000008</v>
      </c>
      <c r="M146" s="60">
        <f>+'HONI SM Min Fucnt'!M139+'HONI SM &gt; Min Fucnt'!M139</f>
        <v>7.7270260252005265</v>
      </c>
    </row>
    <row r="147" spans="2:13" x14ac:dyDescent="0.2">
      <c r="B147" s="48"/>
      <c r="D147" s="49" t="s">
        <v>92</v>
      </c>
      <c r="F147" s="25">
        <f t="shared" ref="F147:H147" si="42">F146*F83</f>
        <v>0</v>
      </c>
      <c r="G147" s="25">
        <f t="shared" si="42"/>
        <v>0</v>
      </c>
      <c r="H147" s="25">
        <f t="shared" si="42"/>
        <v>0</v>
      </c>
      <c r="I147" s="60">
        <f>+'HONI SM Min Fucnt'!I140+'HONI SM &gt; Min Fucnt'!I140</f>
        <v>0</v>
      </c>
      <c r="J147" s="60">
        <f>+'HONI SM Min Fucnt'!J140+'HONI SM &gt; Min Fucnt'!J140</f>
        <v>38.333681202400001</v>
      </c>
      <c r="K147" s="60">
        <f>+'HONI SM Min Fucnt'!K140+'HONI SM &gt; Min Fucnt'!K140</f>
        <v>14.4963166</v>
      </c>
      <c r="L147" s="60">
        <f>+'HONI SM Min Fucnt'!L140+'HONI SM &gt; Min Fucnt'!L140</f>
        <v>17.049460740000008</v>
      </c>
      <c r="M147" s="60">
        <f>+'HONI SM Min Fucnt'!M140+'HONI SM &gt; Min Fucnt'!M140</f>
        <v>7.7270260252005265</v>
      </c>
    </row>
    <row r="148" spans="2:13" x14ac:dyDescent="0.2">
      <c r="B148" s="48"/>
      <c r="F148" s="25"/>
      <c r="G148" s="25"/>
      <c r="H148" s="25"/>
      <c r="I148" s="60">
        <f>+'HONI SM Min Fucnt'!I141+'HONI SM &gt; Min Fucnt'!I141</f>
        <v>0</v>
      </c>
      <c r="J148" s="60">
        <f>+'HONI SM Min Fucnt'!J141+'HONI SM &gt; Min Fucnt'!J141</f>
        <v>0</v>
      </c>
      <c r="K148" s="60">
        <f>+'HONI SM Min Fucnt'!K141+'HONI SM &gt; Min Fucnt'!K141</f>
        <v>0</v>
      </c>
      <c r="L148" s="60">
        <f>+'HONI SM Min Fucnt'!L141+'HONI SM &gt; Min Fucnt'!L141</f>
        <v>0</v>
      </c>
      <c r="M148" s="60">
        <f>+'HONI SM Min Fucnt'!M141+'HONI SM &gt; Min Fucnt'!M141</f>
        <v>0</v>
      </c>
    </row>
    <row r="149" spans="2:13" x14ac:dyDescent="0.2">
      <c r="B149" s="48"/>
      <c r="C149" s="86" t="s">
        <v>90</v>
      </c>
      <c r="F149" s="25"/>
      <c r="G149" s="25"/>
      <c r="H149" s="25"/>
      <c r="I149" s="60">
        <f>+'HONI SM Min Fucnt'!I142+'HONI SM &gt; Min Fucnt'!I142</f>
        <v>0</v>
      </c>
      <c r="J149" s="60">
        <f>+'HONI SM Min Fucnt'!J142+'HONI SM &gt; Min Fucnt'!J142</f>
        <v>0</v>
      </c>
      <c r="K149" s="60">
        <f>+'HONI SM Min Fucnt'!K142+'HONI SM &gt; Min Fucnt'!K142</f>
        <v>0</v>
      </c>
      <c r="L149" s="60">
        <f>+'HONI SM Min Fucnt'!L142+'HONI SM &gt; Min Fucnt'!L142</f>
        <v>0</v>
      </c>
      <c r="M149" s="60">
        <f>+'HONI SM Min Fucnt'!M142+'HONI SM &gt; Min Fucnt'!M142</f>
        <v>0</v>
      </c>
    </row>
    <row r="150" spans="2:13" x14ac:dyDescent="0.2">
      <c r="B150" s="48"/>
      <c r="F150" s="25"/>
      <c r="G150" s="25"/>
      <c r="H150" s="25"/>
      <c r="I150" s="60">
        <f>+'HONI SM Min Fucnt'!I143+'HONI SM &gt; Min Fucnt'!I143</f>
        <v>0</v>
      </c>
      <c r="J150" s="60">
        <f>+'HONI SM Min Fucnt'!J143+'HONI SM &gt; Min Fucnt'!J143</f>
        <v>0</v>
      </c>
      <c r="K150" s="60">
        <f>+'HONI SM Min Fucnt'!K143+'HONI SM &gt; Min Fucnt'!K143</f>
        <v>0</v>
      </c>
      <c r="L150" s="60">
        <f>+'HONI SM Min Fucnt'!L143+'HONI SM &gt; Min Fucnt'!L143</f>
        <v>0</v>
      </c>
      <c r="M150" s="60">
        <f>+'HONI SM Min Fucnt'!M143+'HONI SM &gt; Min Fucnt'!M143</f>
        <v>0</v>
      </c>
    </row>
    <row r="151" spans="2:13" x14ac:dyDescent="0.2">
      <c r="B151" s="48"/>
      <c r="D151" s="49" t="s">
        <v>93</v>
      </c>
      <c r="F151" s="25">
        <v>0</v>
      </c>
      <c r="G151" s="25">
        <f t="shared" ref="G151:H151" si="43">F154</f>
        <v>0</v>
      </c>
      <c r="H151" s="25">
        <f t="shared" si="43"/>
        <v>0</v>
      </c>
      <c r="I151" s="60">
        <f>+'HONI SM Min Fucnt'!I144+'HONI SM &gt; Min Fucnt'!I144</f>
        <v>0</v>
      </c>
      <c r="J151" s="60">
        <f>+'HONI SM Min Fucnt'!J144+'HONI SM &gt; Min Fucnt'!J144</f>
        <v>0</v>
      </c>
      <c r="K151" s="60">
        <f>+'HONI SM Min Fucnt'!K144+'HONI SM &gt; Min Fucnt'!K144</f>
        <v>0</v>
      </c>
      <c r="L151" s="60">
        <f>+'HONI SM Min Fucnt'!L144+'HONI SM &gt; Min Fucnt'!L144</f>
        <v>0</v>
      </c>
      <c r="M151" s="60">
        <f>+'HONI SM Min Fucnt'!M144+'HONI SM &gt; Min Fucnt'!M144</f>
        <v>0</v>
      </c>
    </row>
    <row r="152" spans="2:13" x14ac:dyDescent="0.2">
      <c r="B152" s="48"/>
      <c r="D152" s="49" t="s">
        <v>94</v>
      </c>
      <c r="F152" s="25">
        <f t="shared" ref="F152:H152" si="44">F73</f>
        <v>0</v>
      </c>
      <c r="G152" s="25">
        <f t="shared" si="44"/>
        <v>0</v>
      </c>
      <c r="H152" s="25">
        <f t="shared" si="44"/>
        <v>0</v>
      </c>
      <c r="I152" s="60">
        <f>+'HONI SM Min Fucnt'!I145+'HONI SM &gt; Min Fucnt'!I145</f>
        <v>0</v>
      </c>
      <c r="J152" s="60">
        <f>+'HONI SM Min Fucnt'!J145+'HONI SM &gt; Min Fucnt'!J145</f>
        <v>0</v>
      </c>
      <c r="K152" s="60">
        <f>+'HONI SM Min Fucnt'!K145+'HONI SM &gt; Min Fucnt'!K145</f>
        <v>0</v>
      </c>
      <c r="L152" s="60">
        <f>+'HONI SM Min Fucnt'!L145+'HONI SM &gt; Min Fucnt'!L145</f>
        <v>0</v>
      </c>
      <c r="M152" s="60">
        <f>+'HONI SM Min Fucnt'!M145+'HONI SM &gt; Min Fucnt'!M145</f>
        <v>0</v>
      </c>
    </row>
    <row r="153" spans="2:13" x14ac:dyDescent="0.2">
      <c r="B153" s="48"/>
      <c r="D153" s="49" t="s">
        <v>95</v>
      </c>
      <c r="F153" s="25">
        <f t="shared" ref="F153:H153" si="45">-F157</f>
        <v>0</v>
      </c>
      <c r="G153" s="25">
        <f t="shared" si="45"/>
        <v>0</v>
      </c>
      <c r="H153" s="25">
        <f t="shared" si="45"/>
        <v>0</v>
      </c>
      <c r="I153" s="60">
        <f>+'HONI SM Min Fucnt'!I146+'HONI SM &gt; Min Fucnt'!I146</f>
        <v>0</v>
      </c>
      <c r="J153" s="60">
        <f>+'HONI SM Min Fucnt'!J146+'HONI SM &gt; Min Fucnt'!J146</f>
        <v>0</v>
      </c>
      <c r="K153" s="60">
        <f>+'HONI SM Min Fucnt'!K146+'HONI SM &gt; Min Fucnt'!K146</f>
        <v>0</v>
      </c>
      <c r="L153" s="60">
        <f>+'HONI SM Min Fucnt'!L146+'HONI SM &gt; Min Fucnt'!L146</f>
        <v>0</v>
      </c>
      <c r="M153" s="60">
        <f>+'HONI SM Min Fucnt'!M146+'HONI SM &gt; Min Fucnt'!M146</f>
        <v>0</v>
      </c>
    </row>
    <row r="154" spans="2:13" x14ac:dyDescent="0.2">
      <c r="B154" s="48"/>
      <c r="D154" s="49" t="s">
        <v>96</v>
      </c>
      <c r="E154" s="84"/>
      <c r="F154" s="26">
        <f t="shared" ref="F154:H154" si="46">SUM(F151:F153)</f>
        <v>0</v>
      </c>
      <c r="G154" s="26">
        <f t="shared" si="46"/>
        <v>0</v>
      </c>
      <c r="H154" s="26">
        <f t="shared" si="46"/>
        <v>0</v>
      </c>
      <c r="I154" s="61">
        <f>+'HONI SM Min Fucnt'!I147+'HONI SM &gt; Min Fucnt'!I147</f>
        <v>0</v>
      </c>
      <c r="J154" s="61">
        <f>+'HONI SM Min Fucnt'!J147+'HONI SM &gt; Min Fucnt'!J147</f>
        <v>0</v>
      </c>
      <c r="K154" s="61">
        <f>+'HONI SM Min Fucnt'!K147+'HONI SM &gt; Min Fucnt'!K147</f>
        <v>0</v>
      </c>
      <c r="L154" s="61">
        <f>+'HONI SM Min Fucnt'!L147+'HONI SM &gt; Min Fucnt'!L147</f>
        <v>0</v>
      </c>
      <c r="M154" s="61">
        <f>+'HONI SM Min Fucnt'!M147+'HONI SM &gt; Min Fucnt'!M147</f>
        <v>0</v>
      </c>
    </row>
    <row r="155" spans="2:13" x14ac:dyDescent="0.2">
      <c r="B155" s="48"/>
      <c r="F155" s="25"/>
      <c r="G155" s="25"/>
      <c r="H155" s="25"/>
      <c r="I155" s="60">
        <f>+'HONI SM Min Fucnt'!I148+'HONI SM &gt; Min Fucnt'!I148</f>
        <v>0</v>
      </c>
      <c r="J155" s="60">
        <f>+'HONI SM Min Fucnt'!J148+'HONI SM &gt; Min Fucnt'!J148</f>
        <v>0</v>
      </c>
      <c r="K155" s="60">
        <f>+'HONI SM Min Fucnt'!K148+'HONI SM &gt; Min Fucnt'!K148</f>
        <v>0</v>
      </c>
      <c r="L155" s="60">
        <f>+'HONI SM Min Fucnt'!L148+'HONI SM &gt; Min Fucnt'!L148</f>
        <v>0</v>
      </c>
      <c r="M155" s="60">
        <f>+'HONI SM Min Fucnt'!M148+'HONI SM &gt; Min Fucnt'!M148</f>
        <v>0</v>
      </c>
    </row>
    <row r="156" spans="2:13" x14ac:dyDescent="0.2">
      <c r="B156" s="48"/>
      <c r="D156" s="49" t="s">
        <v>97</v>
      </c>
      <c r="F156" s="25">
        <f t="shared" ref="F156:H156" si="47">F151+(F152/2)</f>
        <v>0</v>
      </c>
      <c r="G156" s="25">
        <f t="shared" si="47"/>
        <v>0</v>
      </c>
      <c r="H156" s="25">
        <f t="shared" si="47"/>
        <v>0</v>
      </c>
      <c r="I156" s="60">
        <f>+'HONI SM Min Fucnt'!I149+'HONI SM &gt; Min Fucnt'!I149</f>
        <v>0</v>
      </c>
      <c r="J156" s="60">
        <f>+'HONI SM Min Fucnt'!J149+'HONI SM &gt; Min Fucnt'!J149</f>
        <v>0</v>
      </c>
      <c r="K156" s="60">
        <f>+'HONI SM Min Fucnt'!K149+'HONI SM &gt; Min Fucnt'!K149</f>
        <v>0</v>
      </c>
      <c r="L156" s="60">
        <f>+'HONI SM Min Fucnt'!L149+'HONI SM &gt; Min Fucnt'!L149</f>
        <v>0</v>
      </c>
      <c r="M156" s="60">
        <f>+'HONI SM Min Fucnt'!M149+'HONI SM &gt; Min Fucnt'!M149</f>
        <v>0</v>
      </c>
    </row>
    <row r="157" spans="2:13" x14ac:dyDescent="0.2">
      <c r="B157" s="48"/>
      <c r="D157" s="49" t="s">
        <v>92</v>
      </c>
      <c r="F157" s="25">
        <f t="shared" ref="F157:H157" si="48">F156*F84</f>
        <v>0</v>
      </c>
      <c r="G157" s="25">
        <f t="shared" si="48"/>
        <v>0</v>
      </c>
      <c r="H157" s="25">
        <f t="shared" si="48"/>
        <v>0</v>
      </c>
      <c r="I157" s="60">
        <f>+'HONI SM Min Fucnt'!I150+'HONI SM &gt; Min Fucnt'!I150</f>
        <v>0</v>
      </c>
      <c r="J157" s="60">
        <f>+'HONI SM Min Fucnt'!J150+'HONI SM &gt; Min Fucnt'!J150</f>
        <v>0</v>
      </c>
      <c r="K157" s="60">
        <f>+'HONI SM Min Fucnt'!K150+'HONI SM &gt; Min Fucnt'!K150</f>
        <v>0</v>
      </c>
      <c r="L157" s="60">
        <f>+'HONI SM Min Fucnt'!L150+'HONI SM &gt; Min Fucnt'!L150</f>
        <v>0</v>
      </c>
      <c r="M157" s="60">
        <f>+'HONI SM Min Fucnt'!M150+'HONI SM &gt; Min Fucnt'!M150</f>
        <v>0</v>
      </c>
    </row>
    <row r="158" spans="2:13" x14ac:dyDescent="0.2">
      <c r="B158" s="48"/>
      <c r="F158" s="25"/>
      <c r="G158" s="25"/>
      <c r="H158" s="25"/>
      <c r="I158" s="60">
        <f>+'HONI SM Min Fucnt'!I151+'HONI SM &gt; Min Fucnt'!I151</f>
        <v>0</v>
      </c>
      <c r="J158" s="60">
        <f>+'HONI SM Min Fucnt'!J151+'HONI SM &gt; Min Fucnt'!J151</f>
        <v>0</v>
      </c>
      <c r="K158" s="60">
        <f>+'HONI SM Min Fucnt'!K151+'HONI SM &gt; Min Fucnt'!K151</f>
        <v>0</v>
      </c>
      <c r="L158" s="60">
        <f>+'HONI SM Min Fucnt'!L151+'HONI SM &gt; Min Fucnt'!L151</f>
        <v>0</v>
      </c>
      <c r="M158" s="60">
        <f>+'HONI SM Min Fucnt'!M151+'HONI SM &gt; Min Fucnt'!M151</f>
        <v>0</v>
      </c>
    </row>
    <row r="159" spans="2:13" x14ac:dyDescent="0.2">
      <c r="C159" s="49" t="s">
        <v>98</v>
      </c>
      <c r="F159" s="25">
        <f t="shared" ref="F159:H159" si="49">F137+F147+F157</f>
        <v>0</v>
      </c>
      <c r="G159" s="25">
        <f t="shared" si="49"/>
        <v>0</v>
      </c>
      <c r="H159" s="25">
        <f t="shared" si="49"/>
        <v>0</v>
      </c>
      <c r="I159" s="60">
        <f>+'HONI SM Min Fucnt'!I152+'HONI SM &gt; Min Fucnt'!I152</f>
        <v>6.4201924464000006</v>
      </c>
      <c r="J159" s="60">
        <f>+'HONI SM Min Fucnt'!J152+'HONI SM &gt; Min Fucnt'!J152</f>
        <v>51.994538724096003</v>
      </c>
      <c r="K159" s="60">
        <f>+'HONI SM Min Fucnt'!K152+'HONI SM &gt; Min Fucnt'!K152</f>
        <v>33.179715592760324</v>
      </c>
      <c r="L159" s="60">
        <f>+'HONI SM Min Fucnt'!L152+'HONI SM &gt; Min Fucnt'!L152</f>
        <v>38.308052171339504</v>
      </c>
      <c r="M159" s="60">
        <f>+'HONI SM Min Fucnt'!M152+'HONI SM &gt; Min Fucnt'!M152</f>
        <v>30.480708015990434</v>
      </c>
    </row>
    <row r="160" spans="2:13" x14ac:dyDescent="0.2">
      <c r="F160" s="25"/>
      <c r="G160" s="25"/>
      <c r="H160" s="25"/>
      <c r="I160" s="25"/>
      <c r="J160" s="25"/>
      <c r="K160" s="25"/>
      <c r="L160" s="25"/>
      <c r="M160" s="25"/>
    </row>
  </sheetData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  <rowBreaks count="2" manualBreakCount="2">
    <brk id="54" max="16383" man="1"/>
    <brk id="11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3FC76"/>
  </sheetPr>
  <dimension ref="A1:S153"/>
  <sheetViews>
    <sheetView tabSelected="1" zoomScale="80" zoomScaleNormal="80" workbookViewId="0">
      <pane ySplit="2" topLeftCell="A3" activePane="bottomLeft" state="frozenSplit"/>
      <selection activeCell="D2" sqref="D2"/>
      <selection pane="bottomLeft" activeCell="D2" sqref="D2"/>
    </sheetView>
  </sheetViews>
  <sheetFormatPr defaultRowHeight="12.75" outlineLevelCol="1" x14ac:dyDescent="0.2"/>
  <cols>
    <col min="1" max="3" width="1.85546875" style="49" customWidth="1"/>
    <col min="4" max="4" width="25.7109375" style="49" customWidth="1"/>
    <col min="5" max="5" width="0.7109375" style="49" customWidth="1"/>
    <col min="6" max="8" width="10.140625" style="49" hidden="1" customWidth="1" outlineLevel="1"/>
    <col min="9" max="9" width="10.140625" style="49" customWidth="1" collapsed="1"/>
    <col min="10" max="13" width="10.140625" style="49" customWidth="1"/>
    <col min="14" max="14" width="11.7109375" style="49" bestFit="1" customWidth="1"/>
    <col min="15" max="16384" width="9.140625" style="49"/>
  </cols>
  <sheetData>
    <row r="1" spans="1:19" x14ac:dyDescent="0.2">
      <c r="A1" s="49" t="s">
        <v>152</v>
      </c>
      <c r="F1" s="81"/>
      <c r="G1" s="81"/>
      <c r="H1" s="81"/>
      <c r="I1" s="81"/>
      <c r="J1" s="81"/>
      <c r="K1" s="81"/>
      <c r="L1" s="81"/>
      <c r="M1" s="81" t="s">
        <v>119</v>
      </c>
    </row>
    <row r="2" spans="1:19" x14ac:dyDescent="0.2">
      <c r="B2" s="52" t="s">
        <v>0</v>
      </c>
      <c r="C2" s="52"/>
      <c r="D2" s="52"/>
      <c r="F2" s="82">
        <v>2006</v>
      </c>
      <c r="G2" s="82">
        <v>2007</v>
      </c>
      <c r="H2" s="82">
        <v>2008</v>
      </c>
      <c r="I2" s="82">
        <v>2009</v>
      </c>
      <c r="J2" s="82">
        <v>2010</v>
      </c>
      <c r="K2" s="82">
        <v>2011</v>
      </c>
      <c r="L2" s="82">
        <v>2012</v>
      </c>
      <c r="M2" s="82">
        <v>2013</v>
      </c>
    </row>
    <row r="3" spans="1:19" x14ac:dyDescent="0.2">
      <c r="B3" s="52"/>
      <c r="C3" s="52"/>
      <c r="D3" s="52"/>
      <c r="F3" s="83"/>
      <c r="G3" s="83"/>
      <c r="H3" s="83"/>
      <c r="I3" s="83"/>
      <c r="J3" s="83"/>
      <c r="K3" s="83"/>
      <c r="L3" s="83"/>
      <c r="M3" s="83"/>
    </row>
    <row r="4" spans="1:19" x14ac:dyDescent="0.2">
      <c r="A4" s="48" t="s">
        <v>42</v>
      </c>
      <c r="F4" s="25"/>
      <c r="G4" s="25"/>
      <c r="H4" s="25"/>
      <c r="I4" s="25"/>
      <c r="J4" s="25"/>
      <c r="K4" s="25"/>
      <c r="L4" s="25"/>
      <c r="M4" s="25"/>
    </row>
    <row r="5" spans="1:19" x14ac:dyDescent="0.2">
      <c r="F5" s="25"/>
      <c r="G5" s="25"/>
      <c r="H5" s="25"/>
      <c r="I5" s="25"/>
      <c r="J5" s="25"/>
      <c r="K5" s="25"/>
      <c r="L5" s="25"/>
      <c r="M5" s="25"/>
    </row>
    <row r="6" spans="1:19" x14ac:dyDescent="0.2">
      <c r="B6" s="49" t="s">
        <v>43</v>
      </c>
      <c r="F6" s="25"/>
      <c r="G6" s="25"/>
      <c r="H6" s="25"/>
      <c r="I6" s="25"/>
      <c r="J6" s="25"/>
      <c r="K6" s="25"/>
      <c r="L6" s="25"/>
      <c r="M6" s="25"/>
    </row>
    <row r="7" spans="1:19" x14ac:dyDescent="0.2">
      <c r="C7" s="49" t="s">
        <v>44</v>
      </c>
      <c r="F7" s="25">
        <v>0</v>
      </c>
      <c r="G7" s="25">
        <f t="shared" ref="G7:M8" si="0">F12</f>
        <v>0</v>
      </c>
      <c r="H7" s="25">
        <f t="shared" si="0"/>
        <v>0</v>
      </c>
      <c r="I7" s="25">
        <f t="shared" si="0"/>
        <v>0</v>
      </c>
      <c r="J7" s="25">
        <f t="shared" si="0"/>
        <v>143.33079636588002</v>
      </c>
      <c r="K7" s="25">
        <f t="shared" si="0"/>
        <v>253.35035938588001</v>
      </c>
      <c r="L7" s="25">
        <f t="shared" si="0"/>
        <v>325.20868138588003</v>
      </c>
      <c r="M7" s="25">
        <f t="shared" si="0"/>
        <v>389.19588981588004</v>
      </c>
    </row>
    <row r="8" spans="1:19" x14ac:dyDescent="0.2">
      <c r="C8" s="49" t="s">
        <v>45</v>
      </c>
      <c r="F8" s="25">
        <v>0</v>
      </c>
      <c r="G8" s="25">
        <f t="shared" si="0"/>
        <v>0</v>
      </c>
      <c r="H8" s="25">
        <f t="shared" si="0"/>
        <v>0</v>
      </c>
      <c r="I8" s="25">
        <f t="shared" si="0"/>
        <v>0</v>
      </c>
      <c r="J8" s="25">
        <f t="shared" si="0"/>
        <v>-4.7800820588020985</v>
      </c>
      <c r="K8" s="25">
        <f>J13</f>
        <v>-19.381073613530546</v>
      </c>
      <c r="L8" s="25">
        <f>K13</f>
        <v>-40.54712909027991</v>
      </c>
      <c r="M8" s="25">
        <f>L13</f>
        <v>-66.831032033391665</v>
      </c>
    </row>
    <row r="9" spans="1:19" x14ac:dyDescent="0.2">
      <c r="C9" s="49" t="s">
        <v>46</v>
      </c>
      <c r="E9" s="84"/>
      <c r="F9" s="26">
        <f t="shared" ref="F9:L9" si="1">SUM(F7:F8)</f>
        <v>0</v>
      </c>
      <c r="G9" s="26">
        <f t="shared" si="1"/>
        <v>0</v>
      </c>
      <c r="H9" s="26">
        <f t="shared" si="1"/>
        <v>0</v>
      </c>
      <c r="I9" s="26">
        <f t="shared" si="1"/>
        <v>0</v>
      </c>
      <c r="J9" s="26">
        <f t="shared" si="1"/>
        <v>138.55071430707793</v>
      </c>
      <c r="K9" s="26">
        <f t="shared" si="1"/>
        <v>233.96928577234945</v>
      </c>
      <c r="L9" s="26">
        <f t="shared" si="1"/>
        <v>284.66155229560013</v>
      </c>
      <c r="M9" s="26">
        <f t="shared" ref="M9" si="2">SUM(M7:M8)</f>
        <v>322.36485778248834</v>
      </c>
    </row>
    <row r="10" spans="1:19" x14ac:dyDescent="0.2">
      <c r="F10" s="25"/>
      <c r="G10" s="25"/>
      <c r="H10" s="25"/>
      <c r="I10" s="25"/>
      <c r="J10" s="25"/>
      <c r="K10" s="25"/>
      <c r="L10" s="25"/>
      <c r="M10" s="25"/>
    </row>
    <row r="11" spans="1:19" x14ac:dyDescent="0.2">
      <c r="B11" s="49" t="s">
        <v>47</v>
      </c>
      <c r="F11" s="27"/>
      <c r="G11" s="27"/>
      <c r="H11" s="27"/>
      <c r="I11" s="27"/>
      <c r="J11" s="27"/>
      <c r="K11" s="27"/>
      <c r="L11" s="27"/>
      <c r="M11" s="27">
        <f>+M12-M7</f>
        <v>31.361290469340304</v>
      </c>
    </row>
    <row r="12" spans="1:19" x14ac:dyDescent="0.2">
      <c r="C12" s="49" t="s">
        <v>44</v>
      </c>
      <c r="F12" s="25">
        <f t="shared" ref="F12:K12" si="3">F7+F67+F68+F69</f>
        <v>0</v>
      </c>
      <c r="G12" s="25">
        <f t="shared" si="3"/>
        <v>0</v>
      </c>
      <c r="H12" s="25">
        <f t="shared" si="3"/>
        <v>0</v>
      </c>
      <c r="I12" s="25">
        <f t="shared" si="3"/>
        <v>143.33079636588002</v>
      </c>
      <c r="J12" s="25">
        <f t="shared" si="3"/>
        <v>253.35035938588001</v>
      </c>
      <c r="K12" s="25">
        <f t="shared" si="3"/>
        <v>325.20868138588003</v>
      </c>
      <c r="L12" s="25">
        <f>L7+L67+L68+L69</f>
        <v>389.19588981588004</v>
      </c>
      <c r="M12" s="25">
        <f>M7+M67+M68+M69</f>
        <v>420.55718028522034</v>
      </c>
      <c r="N12" s="177"/>
      <c r="O12" s="177"/>
      <c r="P12" s="177"/>
      <c r="Q12" s="177"/>
      <c r="R12" s="177"/>
      <c r="S12" s="177"/>
    </row>
    <row r="13" spans="1:19" x14ac:dyDescent="0.2">
      <c r="C13" s="49" t="s">
        <v>45</v>
      </c>
      <c r="F13" s="25">
        <f>-SUM($F117:F117)</f>
        <v>0</v>
      </c>
      <c r="G13" s="25">
        <f>-SUM($F117:G117)</f>
        <v>0</v>
      </c>
      <c r="H13" s="25">
        <f>-SUM($F117:H117)</f>
        <v>0</v>
      </c>
      <c r="I13" s="25">
        <f>-SUM($F117:I117)</f>
        <v>-4.7800820588020985</v>
      </c>
      <c r="J13" s="25">
        <f>-SUM($F117:J117)</f>
        <v>-19.381073613530546</v>
      </c>
      <c r="K13" s="25">
        <f>-SUM($F117:K117)</f>
        <v>-40.54712909027991</v>
      </c>
      <c r="L13" s="25">
        <f>-SUM($F117:L117)</f>
        <v>-66.831032033391665</v>
      </c>
      <c r="M13" s="25">
        <f>-SUM($F117:M117)</f>
        <v>-96.561023903067124</v>
      </c>
      <c r="N13" s="177"/>
      <c r="O13" s="177"/>
      <c r="P13" s="177"/>
      <c r="Q13" s="177"/>
      <c r="R13" s="177"/>
      <c r="S13" s="177"/>
    </row>
    <row r="14" spans="1:19" x14ac:dyDescent="0.2">
      <c r="C14" s="49" t="s">
        <v>46</v>
      </c>
      <c r="E14" s="84"/>
      <c r="F14" s="26">
        <f t="shared" ref="F14:L14" si="4">SUM(F12:F13)</f>
        <v>0</v>
      </c>
      <c r="G14" s="26">
        <f t="shared" si="4"/>
        <v>0</v>
      </c>
      <c r="H14" s="26">
        <f t="shared" si="4"/>
        <v>0</v>
      </c>
      <c r="I14" s="26">
        <f t="shared" si="4"/>
        <v>138.55071430707793</v>
      </c>
      <c r="J14" s="26">
        <f t="shared" si="4"/>
        <v>233.96928577234945</v>
      </c>
      <c r="K14" s="26">
        <f t="shared" si="4"/>
        <v>284.66155229560013</v>
      </c>
      <c r="L14" s="26">
        <f t="shared" si="4"/>
        <v>322.36485778248834</v>
      </c>
      <c r="M14" s="26">
        <f t="shared" ref="M14" si="5">SUM(M12:M13)</f>
        <v>323.99615638215323</v>
      </c>
      <c r="N14" s="177"/>
      <c r="O14" s="177"/>
      <c r="P14" s="177"/>
      <c r="Q14" s="177"/>
      <c r="R14" s="177"/>
      <c r="S14" s="177"/>
    </row>
    <row r="15" spans="1:19" x14ac:dyDescent="0.2">
      <c r="F15" s="25"/>
      <c r="G15" s="25"/>
      <c r="H15" s="25"/>
      <c r="I15" s="25"/>
      <c r="J15" s="25"/>
      <c r="K15" s="25"/>
      <c r="L15" s="25"/>
      <c r="M15" s="25"/>
      <c r="N15" s="177"/>
      <c r="O15" s="177"/>
      <c r="P15" s="177"/>
      <c r="Q15" s="177"/>
      <c r="R15" s="177"/>
      <c r="S15" s="177"/>
    </row>
    <row r="16" spans="1:19" x14ac:dyDescent="0.2">
      <c r="B16" s="49" t="s">
        <v>48</v>
      </c>
      <c r="F16" s="25">
        <f t="shared" ref="F16:K16" si="6">(F9+F14)/2</f>
        <v>0</v>
      </c>
      <c r="G16" s="25">
        <f t="shared" si="6"/>
        <v>0</v>
      </c>
      <c r="H16" s="25">
        <f t="shared" si="6"/>
        <v>0</v>
      </c>
      <c r="I16" s="25">
        <f t="shared" si="6"/>
        <v>69.275357153538963</v>
      </c>
      <c r="J16" s="25">
        <f t="shared" si="6"/>
        <v>186.2600000397137</v>
      </c>
      <c r="K16" s="25">
        <f t="shared" si="6"/>
        <v>259.31541903397476</v>
      </c>
      <c r="L16" s="25">
        <f>(L9+L14)/2</f>
        <v>303.51320503904424</v>
      </c>
      <c r="M16" s="25">
        <f>(M9+M14)/2</f>
        <v>323.18050708232079</v>
      </c>
      <c r="N16" s="177"/>
      <c r="O16" s="177"/>
      <c r="P16" s="177"/>
      <c r="Q16" s="177"/>
      <c r="R16" s="177"/>
      <c r="S16" s="177"/>
    </row>
    <row r="17" spans="1:19" x14ac:dyDescent="0.2">
      <c r="B17" s="49" t="s">
        <v>49</v>
      </c>
      <c r="F17" s="25">
        <f t="shared" ref="F17:K17" si="7">(F65-F66)*F74</f>
        <v>0</v>
      </c>
      <c r="G17" s="25">
        <f t="shared" si="7"/>
        <v>0</v>
      </c>
      <c r="H17" s="25">
        <f t="shared" si="7"/>
        <v>0</v>
      </c>
      <c r="I17" s="25">
        <f t="shared" si="7"/>
        <v>1.0849667975999999</v>
      </c>
      <c r="J17" s="25">
        <f t="shared" si="7"/>
        <v>0.57741096656673763</v>
      </c>
      <c r="K17" s="25">
        <f t="shared" si="7"/>
        <v>0.81320356945098871</v>
      </c>
      <c r="L17" s="25">
        <f>(L65-L66)*L74</f>
        <v>0.68052388630117755</v>
      </c>
      <c r="M17" s="25">
        <f>(M65-M66)*M74</f>
        <v>0.71101530942199198</v>
      </c>
      <c r="O17" s="177"/>
      <c r="Q17" s="177"/>
      <c r="R17" s="177"/>
      <c r="S17" s="177"/>
    </row>
    <row r="18" spans="1:19" x14ac:dyDescent="0.2">
      <c r="B18" s="49" t="s">
        <v>50</v>
      </c>
      <c r="E18" s="84"/>
      <c r="F18" s="26">
        <f t="shared" ref="F18:L18" si="8">SUM(F16:F17)</f>
        <v>0</v>
      </c>
      <c r="G18" s="26">
        <f t="shared" si="8"/>
        <v>0</v>
      </c>
      <c r="H18" s="26">
        <f t="shared" si="8"/>
        <v>0</v>
      </c>
      <c r="I18" s="26">
        <f t="shared" si="8"/>
        <v>70.360323951138966</v>
      </c>
      <c r="J18" s="26">
        <f t="shared" si="8"/>
        <v>186.83741100628043</v>
      </c>
      <c r="K18" s="26">
        <f t="shared" si="8"/>
        <v>260.12862260342575</v>
      </c>
      <c r="L18" s="26">
        <f t="shared" si="8"/>
        <v>304.1937289253454</v>
      </c>
      <c r="M18" s="26">
        <f t="shared" ref="M18" si="9">SUM(M16:M17)</f>
        <v>323.8915223917428</v>
      </c>
      <c r="O18" s="177"/>
      <c r="Q18" s="177"/>
      <c r="R18" s="177"/>
      <c r="S18" s="177"/>
    </row>
    <row r="19" spans="1:19" x14ac:dyDescent="0.2">
      <c r="E19" s="29"/>
      <c r="F19" s="25"/>
      <c r="G19" s="25"/>
      <c r="H19" s="25"/>
      <c r="I19" s="25"/>
      <c r="J19" s="25"/>
      <c r="K19" s="25"/>
      <c r="L19" s="25"/>
      <c r="M19" s="25"/>
      <c r="O19" s="177"/>
      <c r="Q19" s="178"/>
      <c r="R19" s="177"/>
      <c r="S19" s="177"/>
    </row>
    <row r="20" spans="1:19" x14ac:dyDescent="0.2">
      <c r="B20" s="29" t="s">
        <v>51</v>
      </c>
      <c r="E20" s="29"/>
      <c r="F20" s="25">
        <f t="shared" ref="F20:K20" si="10">F18*(1-F83)*F81*(F72/12)</f>
        <v>0</v>
      </c>
      <c r="G20" s="25">
        <f t="shared" si="10"/>
        <v>0</v>
      </c>
      <c r="H20" s="25">
        <f t="shared" si="10"/>
        <v>0</v>
      </c>
      <c r="I20" s="25">
        <f t="shared" si="10"/>
        <v>2.3801738934265013</v>
      </c>
      <c r="J20" s="111">
        <f t="shared" ref="J20" si="11">J18*(1-J83)*J81*(J72/12)</f>
        <v>6.0906415217748089</v>
      </c>
      <c r="K20" s="25">
        <f t="shared" si="10"/>
        <v>8.412559654994789</v>
      </c>
      <c r="L20" s="25">
        <f>L18*(1-L83)*L81*(L72/12)</f>
        <v>9.8376251934456711</v>
      </c>
      <c r="M20" s="25">
        <f>M18*(1-M83)*M81*(M72/12)</f>
        <v>9.3475093362256967</v>
      </c>
      <c r="O20" s="177"/>
      <c r="Q20" s="178"/>
      <c r="R20" s="177"/>
      <c r="S20" s="177"/>
    </row>
    <row r="21" spans="1:19" x14ac:dyDescent="0.2">
      <c r="B21" s="29" t="s">
        <v>19</v>
      </c>
      <c r="E21" s="29"/>
      <c r="F21" s="25">
        <f t="shared" ref="F21:K21" si="12">F18*F83*F82*(F72/12)</f>
        <v>0</v>
      </c>
      <c r="G21" s="25">
        <f t="shared" si="12"/>
        <v>0</v>
      </c>
      <c r="H21" s="25">
        <f t="shared" si="12"/>
        <v>0</v>
      </c>
      <c r="I21" s="25">
        <f t="shared" si="12"/>
        <v>2.411951905045044</v>
      </c>
      <c r="J21" s="179">
        <v>6.9785789036755252</v>
      </c>
      <c r="K21" s="25">
        <f t="shared" si="12"/>
        <v>10.051369977396371</v>
      </c>
      <c r="L21" s="25">
        <f>L18*L83*L82*(L72/12)</f>
        <v>11.754045685675347</v>
      </c>
      <c r="M21" s="25">
        <f>M18*M83*M82*(M72/12)</f>
        <v>11.569405179833053</v>
      </c>
      <c r="O21" s="177"/>
      <c r="Q21" s="178"/>
      <c r="R21" s="177"/>
      <c r="S21" s="177"/>
    </row>
    <row r="22" spans="1:19" x14ac:dyDescent="0.2">
      <c r="B22" s="29" t="s">
        <v>42</v>
      </c>
      <c r="E22" s="84"/>
      <c r="F22" s="26">
        <f t="shared" ref="F22:L22" si="13">SUM(F20:F21)</f>
        <v>0</v>
      </c>
      <c r="G22" s="26">
        <f t="shared" si="13"/>
        <v>0</v>
      </c>
      <c r="H22" s="26">
        <f t="shared" si="13"/>
        <v>0</v>
      </c>
      <c r="I22" s="26">
        <f t="shared" si="13"/>
        <v>4.7921257984715453</v>
      </c>
      <c r="J22" s="113">
        <f>SUM(J20:J21)</f>
        <v>13.069220425450334</v>
      </c>
      <c r="K22" s="26">
        <f t="shared" si="13"/>
        <v>18.46392963239116</v>
      </c>
      <c r="L22" s="26">
        <f t="shared" si="13"/>
        <v>21.591670879121018</v>
      </c>
      <c r="M22" s="26">
        <f t="shared" ref="M22" si="14">SUM(M20:M21)</f>
        <v>20.91691451605875</v>
      </c>
      <c r="O22" s="177"/>
      <c r="Q22" s="177"/>
      <c r="R22" s="177"/>
      <c r="S22" s="177"/>
    </row>
    <row r="23" spans="1:19" x14ac:dyDescent="0.2">
      <c r="E23" s="29"/>
      <c r="F23" s="25"/>
      <c r="G23" s="25"/>
      <c r="H23" s="25"/>
      <c r="I23" s="25"/>
      <c r="J23" s="25"/>
      <c r="K23" s="25"/>
      <c r="L23" s="25"/>
      <c r="M23" s="25"/>
      <c r="N23" s="177"/>
      <c r="O23" s="177"/>
      <c r="P23" s="177"/>
      <c r="Q23" s="177"/>
      <c r="R23" s="177"/>
      <c r="S23" s="177"/>
    </row>
    <row r="24" spans="1:19" x14ac:dyDescent="0.2">
      <c r="A24" s="30" t="s">
        <v>52</v>
      </c>
      <c r="E24" s="29"/>
      <c r="F24" s="25"/>
      <c r="G24" s="25"/>
      <c r="H24" s="25"/>
      <c r="I24" s="25"/>
      <c r="J24" s="25"/>
      <c r="K24" s="25"/>
      <c r="L24" s="25"/>
      <c r="M24" s="25"/>
      <c r="N24" s="177"/>
      <c r="O24" s="177"/>
      <c r="P24" s="177"/>
      <c r="Q24" s="177"/>
      <c r="R24" s="177"/>
      <c r="S24" s="177"/>
    </row>
    <row r="25" spans="1:19" x14ac:dyDescent="0.2">
      <c r="A25" s="30"/>
      <c r="E25" s="29"/>
      <c r="F25" s="25"/>
      <c r="G25" s="25"/>
      <c r="H25" s="25"/>
      <c r="I25" s="25"/>
      <c r="J25" s="25"/>
      <c r="K25" s="25"/>
      <c r="L25" s="25"/>
      <c r="M25" s="25"/>
    </row>
    <row r="26" spans="1:19" x14ac:dyDescent="0.2">
      <c r="B26" s="29" t="s">
        <v>15</v>
      </c>
      <c r="C26" s="52"/>
      <c r="F26" s="25">
        <f t="shared" ref="F26:K26" si="15">(F65-F66)*(F72/12)</f>
        <v>0</v>
      </c>
      <c r="G26" s="25">
        <f t="shared" si="15"/>
        <v>0</v>
      </c>
      <c r="H26" s="25">
        <f t="shared" si="15"/>
        <v>0</v>
      </c>
      <c r="I26" s="25">
        <f t="shared" si="15"/>
        <v>9.0413899799999999</v>
      </c>
      <c r="J26" s="25">
        <f t="shared" si="15"/>
        <v>4.9285540000000001</v>
      </c>
      <c r="K26" s="25">
        <f t="shared" si="15"/>
        <v>6.6114111337478754</v>
      </c>
      <c r="L26" s="25">
        <f>(L65-L66)*(L72/12)</f>
        <v>5.5327145227738015</v>
      </c>
      <c r="M26" s="25">
        <f>(M65-M66)*(M72/12)</f>
        <v>7.7284272763259994</v>
      </c>
    </row>
    <row r="27" spans="1:19" x14ac:dyDescent="0.2">
      <c r="B27" s="29" t="s">
        <v>16</v>
      </c>
      <c r="C27" s="52"/>
      <c r="F27" s="25">
        <f t="shared" ref="F27:K27" si="16">F117*(F72/12)</f>
        <v>0</v>
      </c>
      <c r="G27" s="25">
        <f t="shared" si="16"/>
        <v>0</v>
      </c>
      <c r="H27" s="25">
        <f t="shared" si="16"/>
        <v>0</v>
      </c>
      <c r="I27" s="25">
        <f t="shared" si="16"/>
        <v>4.7800820588020985</v>
      </c>
      <c r="J27" s="112">
        <f>J117*(J72/12)+2.137</f>
        <v>16.737991554728445</v>
      </c>
      <c r="K27" s="25">
        <f t="shared" si="16"/>
        <v>21.16605547674936</v>
      </c>
      <c r="L27" s="25">
        <f>L117*(L72/12)</f>
        <v>26.283902943111752</v>
      </c>
      <c r="M27" s="25">
        <f>M117*(M72/12)</f>
        <v>29.729991869675459</v>
      </c>
    </row>
    <row r="28" spans="1:19" x14ac:dyDescent="0.2">
      <c r="B28" s="29" t="s">
        <v>17</v>
      </c>
      <c r="C28" s="52"/>
      <c r="F28" s="25">
        <f t="shared" ref="F28:K28" si="17">F18*F85*(F72/12)</f>
        <v>0</v>
      </c>
      <c r="G28" s="25">
        <f t="shared" si="17"/>
        <v>0</v>
      </c>
      <c r="H28" s="25">
        <f t="shared" si="17"/>
        <v>0</v>
      </c>
      <c r="I28" s="25">
        <f t="shared" si="17"/>
        <v>0.15831072889006267</v>
      </c>
      <c r="J28" s="25">
        <f t="shared" si="17"/>
        <v>0.14012805825471034</v>
      </c>
      <c r="K28" s="25">
        <f t="shared" si="17"/>
        <v>0</v>
      </c>
      <c r="L28" s="25">
        <f>L18*L85*(L72/12)</f>
        <v>0</v>
      </c>
      <c r="M28" s="25">
        <f>M18*M85*(M72/12)</f>
        <v>0</v>
      </c>
    </row>
    <row r="29" spans="1:19" x14ac:dyDescent="0.2">
      <c r="B29" s="29" t="s">
        <v>42</v>
      </c>
      <c r="E29" s="29"/>
      <c r="F29" s="25">
        <f t="shared" ref="F29:K29" si="18">F22</f>
        <v>0</v>
      </c>
      <c r="G29" s="25">
        <f t="shared" si="18"/>
        <v>0</v>
      </c>
      <c r="H29" s="25">
        <f t="shared" si="18"/>
        <v>0</v>
      </c>
      <c r="I29" s="25">
        <f t="shared" si="18"/>
        <v>4.7921257984715453</v>
      </c>
      <c r="J29" s="112">
        <f>J22</f>
        <v>13.069220425450334</v>
      </c>
      <c r="K29" s="25">
        <f t="shared" si="18"/>
        <v>18.46392963239116</v>
      </c>
      <c r="L29" s="25">
        <f>L22</f>
        <v>21.591670879121018</v>
      </c>
      <c r="M29" s="25">
        <f>M22</f>
        <v>20.91691451605875</v>
      </c>
    </row>
    <row r="30" spans="1:19" x14ac:dyDescent="0.2">
      <c r="B30" s="49" t="s">
        <v>52</v>
      </c>
      <c r="E30" s="84"/>
      <c r="F30" s="26">
        <f t="shared" ref="F30:L30" si="19">SUM(F26:F29)</f>
        <v>0</v>
      </c>
      <c r="G30" s="26">
        <f t="shared" si="19"/>
        <v>0</v>
      </c>
      <c r="H30" s="26">
        <f t="shared" si="19"/>
        <v>0</v>
      </c>
      <c r="I30" s="26">
        <f t="shared" si="19"/>
        <v>18.77190856616371</v>
      </c>
      <c r="J30" s="26">
        <f>SUM(J26:J29)</f>
        <v>34.875894038433486</v>
      </c>
      <c r="K30" s="26">
        <f t="shared" si="19"/>
        <v>46.241396242888399</v>
      </c>
      <c r="L30" s="26">
        <f t="shared" si="19"/>
        <v>53.408288345006568</v>
      </c>
      <c r="M30" s="26">
        <f t="shared" ref="M30" si="20">SUM(M26:M29)</f>
        <v>58.375333662060214</v>
      </c>
    </row>
    <row r="31" spans="1:19" x14ac:dyDescent="0.2">
      <c r="E31" s="29"/>
      <c r="F31" s="25"/>
      <c r="G31" s="25"/>
      <c r="H31" s="25"/>
      <c r="I31" s="25"/>
      <c r="J31" s="25"/>
      <c r="K31" s="25"/>
      <c r="L31" s="25"/>
      <c r="M31" s="25"/>
    </row>
    <row r="32" spans="1:19" x14ac:dyDescent="0.2">
      <c r="A32" s="48" t="s">
        <v>53</v>
      </c>
      <c r="E32" s="29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E33" s="29"/>
      <c r="F33" s="25"/>
      <c r="G33" s="25"/>
      <c r="H33" s="25"/>
      <c r="I33" s="25"/>
      <c r="J33" s="25"/>
      <c r="K33" s="25"/>
      <c r="L33" s="25"/>
      <c r="M33" s="25"/>
    </row>
    <row r="34" spans="1:13" x14ac:dyDescent="0.2">
      <c r="B34" s="49" t="s">
        <v>52</v>
      </c>
      <c r="E34" s="29"/>
      <c r="F34" s="25">
        <f t="shared" ref="F34:K34" si="21">F30</f>
        <v>0</v>
      </c>
      <c r="G34" s="25">
        <f t="shared" si="21"/>
        <v>0</v>
      </c>
      <c r="H34" s="25">
        <f t="shared" si="21"/>
        <v>0</v>
      </c>
      <c r="I34" s="25">
        <f t="shared" si="21"/>
        <v>18.77190856616371</v>
      </c>
      <c r="J34" s="25">
        <f>J30</f>
        <v>34.875894038433486</v>
      </c>
      <c r="K34" s="25">
        <f t="shared" si="21"/>
        <v>46.241396242888399</v>
      </c>
      <c r="L34" s="25">
        <f>L30</f>
        <v>53.408288345006568</v>
      </c>
      <c r="M34" s="25">
        <f>M30</f>
        <v>58.375333662060214</v>
      </c>
    </row>
    <row r="35" spans="1:13" x14ac:dyDescent="0.2">
      <c r="B35" s="49" t="s">
        <v>54</v>
      </c>
      <c r="E35" s="29"/>
      <c r="F35" s="25">
        <f t="shared" ref="F35:H37" si="22">-F26</f>
        <v>0</v>
      </c>
      <c r="G35" s="25">
        <f t="shared" si="22"/>
        <v>0</v>
      </c>
      <c r="H35" s="25">
        <f t="shared" si="22"/>
        <v>0</v>
      </c>
      <c r="I35" s="25">
        <f t="shared" ref="I35:I37" si="23">-I26</f>
        <v>-9.0413899799999999</v>
      </c>
      <c r="J35" s="25">
        <f>-J26</f>
        <v>-4.9285540000000001</v>
      </c>
      <c r="K35" s="25">
        <f t="shared" ref="K35:L37" si="24">-K26</f>
        <v>-6.6114111337478754</v>
      </c>
      <c r="L35" s="25">
        <f t="shared" si="24"/>
        <v>-5.5327145227738015</v>
      </c>
      <c r="M35" s="25">
        <f t="shared" ref="M35" si="25">-M26</f>
        <v>-7.7284272763259994</v>
      </c>
    </row>
    <row r="36" spans="1:13" x14ac:dyDescent="0.2">
      <c r="B36" s="49" t="s">
        <v>55</v>
      </c>
      <c r="E36" s="29"/>
      <c r="F36" s="25">
        <f t="shared" si="22"/>
        <v>0</v>
      </c>
      <c r="G36" s="25">
        <f t="shared" si="22"/>
        <v>0</v>
      </c>
      <c r="H36" s="25">
        <f t="shared" si="22"/>
        <v>0</v>
      </c>
      <c r="I36" s="25">
        <f t="shared" si="23"/>
        <v>-4.7800820588020985</v>
      </c>
      <c r="J36" s="25">
        <f>-J27</f>
        <v>-16.737991554728445</v>
      </c>
      <c r="K36" s="25">
        <f t="shared" si="24"/>
        <v>-21.16605547674936</v>
      </c>
      <c r="L36" s="25">
        <f t="shared" si="24"/>
        <v>-26.283902943111752</v>
      </c>
      <c r="M36" s="25">
        <f t="shared" ref="M36" si="26">-M27</f>
        <v>-29.729991869675459</v>
      </c>
    </row>
    <row r="37" spans="1:13" x14ac:dyDescent="0.2">
      <c r="B37" s="49" t="s">
        <v>56</v>
      </c>
      <c r="E37" s="29"/>
      <c r="F37" s="25">
        <f t="shared" si="22"/>
        <v>0</v>
      </c>
      <c r="G37" s="25">
        <f t="shared" si="22"/>
        <v>0</v>
      </c>
      <c r="H37" s="25">
        <f t="shared" si="22"/>
        <v>0</v>
      </c>
      <c r="I37" s="25">
        <f t="shared" si="23"/>
        <v>-0.15831072889006267</v>
      </c>
      <c r="J37" s="25">
        <f>-J28</f>
        <v>-0.14012805825471034</v>
      </c>
      <c r="K37" s="25">
        <f t="shared" si="24"/>
        <v>0</v>
      </c>
      <c r="L37" s="25">
        <f t="shared" si="24"/>
        <v>0</v>
      </c>
      <c r="M37" s="25">
        <f t="shared" ref="M37" si="27">-M28</f>
        <v>0</v>
      </c>
    </row>
    <row r="38" spans="1:13" x14ac:dyDescent="0.2">
      <c r="B38" s="49" t="s">
        <v>57</v>
      </c>
      <c r="E38" s="29"/>
      <c r="F38" s="25">
        <f t="shared" ref="F38:K38" si="28">-F20</f>
        <v>0</v>
      </c>
      <c r="G38" s="25">
        <f t="shared" si="28"/>
        <v>0</v>
      </c>
      <c r="H38" s="25">
        <f t="shared" si="28"/>
        <v>0</v>
      </c>
      <c r="I38" s="25">
        <f t="shared" si="28"/>
        <v>-2.3801738934265013</v>
      </c>
      <c r="J38" s="25">
        <f>-J20</f>
        <v>-6.0906415217748089</v>
      </c>
      <c r="K38" s="25">
        <f t="shared" si="28"/>
        <v>-8.412559654994789</v>
      </c>
      <c r="L38" s="25">
        <f>-L20</f>
        <v>-9.8376251934456711</v>
      </c>
      <c r="M38" s="25">
        <f>-M20</f>
        <v>-9.3475093362256967</v>
      </c>
    </row>
    <row r="39" spans="1:13" x14ac:dyDescent="0.2">
      <c r="B39" s="29" t="s">
        <v>58</v>
      </c>
      <c r="E39" s="84"/>
      <c r="F39" s="26">
        <f t="shared" ref="F39:L39" si="29">SUM(F34:F38)</f>
        <v>0</v>
      </c>
      <c r="G39" s="26">
        <f t="shared" si="29"/>
        <v>0</v>
      </c>
      <c r="H39" s="26">
        <f t="shared" si="29"/>
        <v>0</v>
      </c>
      <c r="I39" s="26">
        <f t="shared" si="29"/>
        <v>2.4119519050450475</v>
      </c>
      <c r="J39" s="26">
        <f>SUM(J34:J38)</f>
        <v>6.9785789036755235</v>
      </c>
      <c r="K39" s="26">
        <f t="shared" si="29"/>
        <v>10.051369977396371</v>
      </c>
      <c r="L39" s="26">
        <f t="shared" si="29"/>
        <v>11.754045685675344</v>
      </c>
      <c r="M39" s="26">
        <f t="shared" ref="M39" si="30">SUM(M34:M38)</f>
        <v>11.569405179833057</v>
      </c>
    </row>
    <row r="40" spans="1:13" x14ac:dyDescent="0.2">
      <c r="B40" s="29" t="s">
        <v>59</v>
      </c>
      <c r="E40" s="29"/>
      <c r="F40" s="25">
        <f t="shared" ref="F40:K40" si="31">F27</f>
        <v>0</v>
      </c>
      <c r="G40" s="25">
        <f t="shared" si="31"/>
        <v>0</v>
      </c>
      <c r="H40" s="25">
        <f t="shared" si="31"/>
        <v>0</v>
      </c>
      <c r="I40" s="25">
        <f t="shared" si="31"/>
        <v>4.7800820588020985</v>
      </c>
      <c r="J40" s="25">
        <f>J27</f>
        <v>16.737991554728445</v>
      </c>
      <c r="K40" s="25">
        <f t="shared" si="31"/>
        <v>21.16605547674936</v>
      </c>
      <c r="L40" s="25">
        <f>L27</f>
        <v>26.283902943111752</v>
      </c>
      <c r="M40" s="25">
        <f>M27</f>
        <v>29.729991869675459</v>
      </c>
    </row>
    <row r="41" spans="1:13" x14ac:dyDescent="0.2">
      <c r="B41" s="29" t="s">
        <v>60</v>
      </c>
      <c r="E41" s="29"/>
      <c r="F41" s="25">
        <f t="shared" ref="F41:K41" si="32">-F152*(F72/12)</f>
        <v>0</v>
      </c>
      <c r="G41" s="25">
        <f t="shared" si="32"/>
        <v>0</v>
      </c>
      <c r="H41" s="25">
        <f t="shared" si="32"/>
        <v>0</v>
      </c>
      <c r="I41" s="25">
        <f t="shared" si="32"/>
        <v>-5.7332318546352008</v>
      </c>
      <c r="J41" s="25">
        <f>-J152*(J72/12)</f>
        <v>-50.675574387907588</v>
      </c>
      <c r="K41" s="25">
        <f t="shared" si="32"/>
        <v>-31.96626840346698</v>
      </c>
      <c r="L41" s="25">
        <f>-L152*(L72/12)</f>
        <v>-37.19168075718963</v>
      </c>
      <c r="M41" s="25">
        <f>-M152*(M72/12)</f>
        <v>-29.453646314972548</v>
      </c>
    </row>
    <row r="42" spans="1:13" x14ac:dyDescent="0.2">
      <c r="B42" s="49" t="s">
        <v>61</v>
      </c>
      <c r="E42" s="84"/>
      <c r="F42" s="26">
        <f t="shared" ref="F42:L42" si="33">SUM(F39:F41)</f>
        <v>0</v>
      </c>
      <c r="G42" s="26">
        <f t="shared" si="33"/>
        <v>0</v>
      </c>
      <c r="H42" s="26">
        <f t="shared" si="33"/>
        <v>0</v>
      </c>
      <c r="I42" s="26">
        <f t="shared" si="33"/>
        <v>1.4588021092119456</v>
      </c>
      <c r="J42" s="26">
        <f>SUM(J39:J41)</f>
        <v>-26.95900392950362</v>
      </c>
      <c r="K42" s="26">
        <f t="shared" si="33"/>
        <v>-0.74884294932124718</v>
      </c>
      <c r="L42" s="26">
        <f t="shared" si="33"/>
        <v>0.84626787159746186</v>
      </c>
      <c r="M42" s="26">
        <f t="shared" ref="M42" si="34">SUM(M39:M41)</f>
        <v>11.845750734535965</v>
      </c>
    </row>
    <row r="43" spans="1:13" x14ac:dyDescent="0.2">
      <c r="E43" s="29"/>
      <c r="F43" s="25"/>
      <c r="G43" s="25"/>
      <c r="H43" s="25"/>
      <c r="I43" s="25"/>
      <c r="J43" s="25"/>
      <c r="K43" s="25"/>
      <c r="L43" s="25"/>
      <c r="M43" s="25"/>
    </row>
    <row r="44" spans="1:13" x14ac:dyDescent="0.2">
      <c r="B44" s="49" t="s">
        <v>62</v>
      </c>
      <c r="E44" s="29"/>
      <c r="F44" s="25">
        <f t="shared" ref="F44:K44" si="35">F42*F84</f>
        <v>0</v>
      </c>
      <c r="G44" s="25">
        <f t="shared" si="35"/>
        <v>0</v>
      </c>
      <c r="H44" s="25">
        <f t="shared" si="35"/>
        <v>0</v>
      </c>
      <c r="I44" s="25">
        <f t="shared" si="35"/>
        <v>0.48140469603994207</v>
      </c>
      <c r="J44" s="25">
        <f>J42*J84</f>
        <v>-7.6159186100847718</v>
      </c>
      <c r="K44" s="25">
        <f t="shared" si="35"/>
        <v>-0.2115481331832523</v>
      </c>
      <c r="L44" s="25">
        <f>L42*L84</f>
        <v>0.22426098597332741</v>
      </c>
      <c r="M44" s="25">
        <f>M42*M84</f>
        <v>3.1391239446520309</v>
      </c>
    </row>
    <row r="45" spans="1:13" x14ac:dyDescent="0.2">
      <c r="E45" s="29"/>
      <c r="F45" s="25"/>
      <c r="G45" s="25"/>
      <c r="H45" s="25"/>
      <c r="I45" s="25"/>
      <c r="J45" s="25"/>
      <c r="K45" s="25"/>
      <c r="L45" s="25"/>
      <c r="M45" s="25"/>
    </row>
    <row r="46" spans="1:13" x14ac:dyDescent="0.2">
      <c r="B46" s="49" t="s">
        <v>63</v>
      </c>
      <c r="E46" s="29"/>
      <c r="F46" s="25">
        <f t="shared" ref="F46:K46" si="36">F44/(1-F84)</f>
        <v>0</v>
      </c>
      <c r="G46" s="25">
        <f t="shared" si="36"/>
        <v>0</v>
      </c>
      <c r="H46" s="25">
        <f t="shared" si="36"/>
        <v>0</v>
      </c>
      <c r="I46" s="25">
        <f t="shared" si="36"/>
        <v>0.71851447170140614</v>
      </c>
      <c r="J46" s="25">
        <f>J44/(1-J84)</f>
        <v>-10.614520710919543</v>
      </c>
      <c r="K46" s="25">
        <f t="shared" si="36"/>
        <v>-0.29484060373972443</v>
      </c>
      <c r="L46" s="25">
        <f>L44/(1-L84)</f>
        <v>0.30511698771881279</v>
      </c>
      <c r="M46" s="25">
        <f>M44/(1-M84)</f>
        <v>4.2709169314993618</v>
      </c>
    </row>
    <row r="47" spans="1:13" x14ac:dyDescent="0.2">
      <c r="E47" s="29"/>
      <c r="F47" s="25"/>
      <c r="G47" s="25"/>
      <c r="H47" s="25"/>
      <c r="I47" s="25"/>
      <c r="J47" s="25"/>
      <c r="K47" s="25"/>
      <c r="L47" s="25"/>
      <c r="M47" s="25"/>
    </row>
    <row r="48" spans="1:13" x14ac:dyDescent="0.2">
      <c r="A48" s="48" t="s">
        <v>64</v>
      </c>
      <c r="E48" s="29"/>
      <c r="F48" s="25"/>
      <c r="G48" s="25"/>
      <c r="H48" s="25"/>
      <c r="I48" s="25"/>
      <c r="J48" s="25"/>
      <c r="K48" s="25"/>
      <c r="L48" s="25"/>
      <c r="M48" s="25"/>
    </row>
    <row r="49" spans="1:13" x14ac:dyDescent="0.2">
      <c r="E49" s="29"/>
      <c r="F49" s="25"/>
      <c r="G49" s="25"/>
      <c r="H49" s="25"/>
      <c r="I49" s="25"/>
      <c r="J49" s="25"/>
      <c r="K49" s="25"/>
      <c r="L49" s="25"/>
      <c r="M49" s="25"/>
    </row>
    <row r="50" spans="1:13" x14ac:dyDescent="0.2">
      <c r="B50" s="49" t="s">
        <v>52</v>
      </c>
      <c r="E50" s="29"/>
      <c r="F50" s="25">
        <f t="shared" ref="F50:K50" si="37">F30</f>
        <v>0</v>
      </c>
      <c r="G50" s="25">
        <f t="shared" si="37"/>
        <v>0</v>
      </c>
      <c r="H50" s="25">
        <f t="shared" si="37"/>
        <v>0</v>
      </c>
      <c r="I50" s="25">
        <f t="shared" si="37"/>
        <v>18.77190856616371</v>
      </c>
      <c r="J50" s="25">
        <f>J30</f>
        <v>34.875894038433486</v>
      </c>
      <c r="K50" s="25">
        <f t="shared" si="37"/>
        <v>46.241396242888399</v>
      </c>
      <c r="L50" s="25">
        <f>L30</f>
        <v>53.408288345006568</v>
      </c>
      <c r="M50" s="25">
        <f>M30</f>
        <v>58.375333662060214</v>
      </c>
    </row>
    <row r="51" spans="1:13" x14ac:dyDescent="0.2">
      <c r="B51" s="49" t="s">
        <v>63</v>
      </c>
      <c r="E51" s="29"/>
      <c r="F51" s="25">
        <f t="shared" ref="F51:K51" si="38">F46</f>
        <v>0</v>
      </c>
      <c r="G51" s="25">
        <f t="shared" si="38"/>
        <v>0</v>
      </c>
      <c r="H51" s="25">
        <f t="shared" si="38"/>
        <v>0</v>
      </c>
      <c r="I51" s="25">
        <f t="shared" si="38"/>
        <v>0.71851447170140614</v>
      </c>
      <c r="J51" s="25">
        <f>J46</f>
        <v>-10.614520710919543</v>
      </c>
      <c r="K51" s="25">
        <f t="shared" si="38"/>
        <v>-0.29484060373972443</v>
      </c>
      <c r="L51" s="25">
        <f>L46</f>
        <v>0.30511698771881279</v>
      </c>
      <c r="M51" s="25">
        <f>M46</f>
        <v>4.2709169314993618</v>
      </c>
    </row>
    <row r="52" spans="1:13" x14ac:dyDescent="0.2">
      <c r="B52" s="49" t="s">
        <v>64</v>
      </c>
      <c r="E52" s="84"/>
      <c r="F52" s="26">
        <f t="shared" ref="F52:L52" si="39">SUM(F50:F51)</f>
        <v>0</v>
      </c>
      <c r="G52" s="26">
        <f t="shared" si="39"/>
        <v>0</v>
      </c>
      <c r="H52" s="26">
        <f t="shared" si="39"/>
        <v>0</v>
      </c>
      <c r="I52" s="26">
        <f t="shared" si="39"/>
        <v>19.490423037865117</v>
      </c>
      <c r="J52" s="26">
        <f t="shared" si="39"/>
        <v>24.261373327513944</v>
      </c>
      <c r="K52" s="26">
        <f t="shared" si="39"/>
        <v>45.946555639148677</v>
      </c>
      <c r="L52" s="26">
        <f t="shared" si="39"/>
        <v>53.71340533272538</v>
      </c>
      <c r="M52" s="26">
        <f t="shared" ref="M52" si="40">SUM(M50:M51)</f>
        <v>62.646250593559579</v>
      </c>
    </row>
    <row r="53" spans="1:13" x14ac:dyDescent="0.2">
      <c r="E53" s="29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48" t="s">
        <v>65</v>
      </c>
      <c r="E54" s="29"/>
      <c r="F54" s="25"/>
      <c r="G54" s="25"/>
      <c r="H54" s="25"/>
      <c r="I54" s="25"/>
      <c r="J54" s="25"/>
      <c r="K54" s="25"/>
      <c r="L54" s="25"/>
      <c r="M54" s="25"/>
    </row>
    <row r="55" spans="1:13" x14ac:dyDescent="0.2">
      <c r="E55" s="29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B56" s="49" t="s">
        <v>64</v>
      </c>
      <c r="E56" s="29"/>
      <c r="F56" s="25">
        <f t="shared" ref="F56:K56" si="41">F52</f>
        <v>0</v>
      </c>
      <c r="G56" s="25">
        <f t="shared" si="41"/>
        <v>0</v>
      </c>
      <c r="H56" s="25">
        <f t="shared" si="41"/>
        <v>0</v>
      </c>
      <c r="I56" s="25">
        <f t="shared" si="41"/>
        <v>19.490423037865117</v>
      </c>
      <c r="J56" s="25">
        <f t="shared" si="41"/>
        <v>24.261373327513944</v>
      </c>
      <c r="K56" s="25">
        <f t="shared" si="41"/>
        <v>45.946555639148677</v>
      </c>
      <c r="L56" s="25">
        <f>L52</f>
        <v>53.71340533272538</v>
      </c>
      <c r="M56" s="25">
        <f>M52</f>
        <v>62.646250593559579</v>
      </c>
    </row>
    <row r="57" spans="1:13" x14ac:dyDescent="0.2">
      <c r="B57" s="49" t="s">
        <v>66</v>
      </c>
      <c r="E57" s="29"/>
      <c r="F57" s="25">
        <f t="shared" ref="F57:K57" si="42">-F70</f>
        <v>0</v>
      </c>
      <c r="G57" s="25">
        <f t="shared" si="42"/>
        <v>0</v>
      </c>
      <c r="H57" s="25">
        <f t="shared" si="42"/>
        <v>0</v>
      </c>
      <c r="I57" s="25">
        <f t="shared" si="42"/>
        <v>0</v>
      </c>
      <c r="J57" s="25">
        <f t="shared" si="42"/>
        <v>-30.389260440000001</v>
      </c>
      <c r="K57" s="25">
        <f t="shared" si="42"/>
        <v>-56.796438599999995</v>
      </c>
      <c r="L57" s="25">
        <f>-L70</f>
        <v>-57.30442767000001</v>
      </c>
      <c r="M57" s="25">
        <f>-M70</f>
        <v>-57.726971102874401</v>
      </c>
    </row>
    <row r="58" spans="1:13" x14ac:dyDescent="0.2">
      <c r="E58" s="84"/>
      <c r="F58" s="26">
        <f t="shared" ref="F58:L58" si="43">SUM(F56:F57)</f>
        <v>0</v>
      </c>
      <c r="G58" s="26">
        <f t="shared" si="43"/>
        <v>0</v>
      </c>
      <c r="H58" s="26">
        <f t="shared" si="43"/>
        <v>0</v>
      </c>
      <c r="I58" s="26">
        <f t="shared" si="43"/>
        <v>19.490423037865117</v>
      </c>
      <c r="J58" s="26">
        <f t="shared" si="43"/>
        <v>-6.1278871124860572</v>
      </c>
      <c r="K58" s="26">
        <f t="shared" si="43"/>
        <v>-10.849882960851318</v>
      </c>
      <c r="L58" s="26">
        <f t="shared" si="43"/>
        <v>-3.5910223372746302</v>
      </c>
      <c r="M58" s="26">
        <f t="shared" ref="M58" si="44">SUM(M56:M57)</f>
        <v>4.9192794906851773</v>
      </c>
    </row>
    <row r="59" spans="1:13" x14ac:dyDescent="0.2">
      <c r="B59" s="49" t="s">
        <v>67</v>
      </c>
      <c r="E59" s="29"/>
      <c r="F59" s="25">
        <f>(SUM($E58:E58)+(F58/2))*F86*(F72/12)</f>
        <v>0</v>
      </c>
      <c r="G59" s="25">
        <f>(SUM($E58:F58)+(G58/2))*G86*(G72/12)</f>
        <v>0</v>
      </c>
      <c r="H59" s="25">
        <f>(SUM($E58:G58)+(H58/2))*H86*(H72/12)</f>
        <v>0</v>
      </c>
      <c r="I59" s="25">
        <f>(SUM($E58:H58)+(I58/2))*I86*(I72/12)</f>
        <v>7.6987170999567214E-2</v>
      </c>
      <c r="J59" s="25">
        <f>(SUM($E58:I58)+(J58/2))*J86*(J72/12)</f>
        <v>0.25586197325898019</v>
      </c>
      <c r="K59" s="25">
        <f>(SUM($E58:J58)+(K58/2))*K86*(K72/12)</f>
        <v>0.15538786077715916</v>
      </c>
      <c r="L59" s="25">
        <f>(SUM($E58:K58)+(L58/2))*L86*(L72/12)</f>
        <v>1.0541984399589279E-2</v>
      </c>
      <c r="M59" s="25">
        <f>(SUM($E58:L58)+(M58/2))*M86*(M72/12)</f>
        <v>2.0028420402637661E-2</v>
      </c>
    </row>
    <row r="60" spans="1:13" x14ac:dyDescent="0.2">
      <c r="B60" s="49" t="s">
        <v>65</v>
      </c>
      <c r="E60" s="84"/>
      <c r="F60" s="26">
        <f t="shared" ref="F60:L60" si="45">F58+F59</f>
        <v>0</v>
      </c>
      <c r="G60" s="26">
        <f t="shared" si="45"/>
        <v>0</v>
      </c>
      <c r="H60" s="26">
        <f t="shared" si="45"/>
        <v>0</v>
      </c>
      <c r="I60" s="26">
        <f t="shared" si="45"/>
        <v>19.567410208864683</v>
      </c>
      <c r="J60" s="26">
        <f t="shared" si="45"/>
        <v>-5.8720251392270768</v>
      </c>
      <c r="K60" s="26">
        <f t="shared" si="45"/>
        <v>-10.694495100074159</v>
      </c>
      <c r="L60" s="26">
        <f t="shared" si="45"/>
        <v>-3.5804803528750409</v>
      </c>
      <c r="M60" s="26">
        <f t="shared" ref="M60" si="46">M58+M59</f>
        <v>4.9393079110878153</v>
      </c>
    </row>
    <row r="61" spans="1:13" x14ac:dyDescent="0.2">
      <c r="E61" s="29"/>
      <c r="F61" s="25"/>
      <c r="G61" s="25"/>
      <c r="H61" s="25"/>
      <c r="I61" s="25"/>
      <c r="J61" s="25"/>
      <c r="K61" s="25"/>
      <c r="L61" s="25"/>
      <c r="M61" s="25"/>
    </row>
    <row r="62" spans="1:13" x14ac:dyDescent="0.2"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48" t="s">
        <v>68</v>
      </c>
      <c r="F63" s="25"/>
      <c r="G63" s="25"/>
      <c r="H63" s="25"/>
      <c r="I63" s="25"/>
      <c r="J63" s="25"/>
      <c r="K63" s="25"/>
      <c r="L63" s="25"/>
      <c r="M63" s="25"/>
    </row>
    <row r="64" spans="1:13" x14ac:dyDescent="0.2">
      <c r="F64" s="25"/>
      <c r="G64" s="25"/>
      <c r="H64" s="25"/>
      <c r="I64" s="25"/>
      <c r="J64" s="25"/>
      <c r="K64" s="25"/>
      <c r="L64" s="25"/>
      <c r="M64" s="25"/>
    </row>
    <row r="65" spans="2:13" x14ac:dyDescent="0.2">
      <c r="B65" s="49" t="s">
        <v>15</v>
      </c>
      <c r="F65" s="25">
        <f>'HONI SM Costs'!F20</f>
        <v>0</v>
      </c>
      <c r="G65" s="25">
        <f>'HONI SM Costs'!G20</f>
        <v>0</v>
      </c>
      <c r="H65" s="25">
        <f>'HONI SM Costs'!H20</f>
        <v>0</v>
      </c>
      <c r="I65" s="25">
        <f>+'HONI SM Dx Evidnence Prime'!C26</f>
        <v>9.0413899799999999</v>
      </c>
      <c r="J65" s="25">
        <f>'HONI SM Costs'!J20</f>
        <v>4.9285540000000001</v>
      </c>
      <c r="K65" s="25">
        <f>'HONI SM Costs'!K20</f>
        <v>6.6114111337478754</v>
      </c>
      <c r="L65" s="25">
        <f>'HONI SM Costs'!L20</f>
        <v>5.5327145227738015</v>
      </c>
      <c r="M65" s="25">
        <f>'HONI SM Costs'!M20</f>
        <v>7.7284272763259994</v>
      </c>
    </row>
    <row r="66" spans="2:13" x14ac:dyDescent="0.2">
      <c r="B66" s="49" t="s">
        <v>69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</row>
    <row r="67" spans="2:13" x14ac:dyDescent="0.2">
      <c r="B67" s="49" t="s">
        <v>36</v>
      </c>
      <c r="F67" s="25">
        <f>'HONI SM Costs'!F21</f>
        <v>0</v>
      </c>
      <c r="G67" s="25">
        <f>'HONI SM Costs'!G21</f>
        <v>0</v>
      </c>
      <c r="H67" s="25">
        <f>'HONI SM Costs'!H21</f>
        <v>0</v>
      </c>
      <c r="I67" s="25">
        <f>'HONI SM Costs'!I21</f>
        <v>143.33079636588002</v>
      </c>
      <c r="J67" s="25">
        <f>'HONI SM Costs'!J21</f>
        <v>104.37599281999999</v>
      </c>
      <c r="K67" s="25">
        <f>'HONI SM Costs'!K21</f>
        <v>48.509259</v>
      </c>
      <c r="L67" s="25">
        <f>'HONI SM Costs'!L21</f>
        <v>53.237349950000002</v>
      </c>
      <c r="M67" s="25">
        <f>'HONI SM Costs'!M21</f>
        <v>26.657096898939255</v>
      </c>
    </row>
    <row r="68" spans="2:13" x14ac:dyDescent="0.2">
      <c r="B68" s="49" t="s">
        <v>37</v>
      </c>
      <c r="F68" s="25">
        <f>'HONI SM Costs'!F22</f>
        <v>0</v>
      </c>
      <c r="G68" s="25">
        <f>'HONI SM Costs'!G22</f>
        <v>0</v>
      </c>
      <c r="H68" s="25">
        <f>'HONI SM Costs'!H22</f>
        <v>0</v>
      </c>
      <c r="I68" s="25">
        <f>'HONI SM Costs'!I22</f>
        <v>0</v>
      </c>
      <c r="J68" s="25">
        <f>'HONI SM Costs'!J22</f>
        <v>5.6435702000000001</v>
      </c>
      <c r="K68" s="25">
        <f>'HONI SM Costs'!K22</f>
        <v>23.349063000000001</v>
      </c>
      <c r="L68" s="25">
        <f>'HONI SM Costs'!L22</f>
        <v>10.749858480000011</v>
      </c>
      <c r="M68" s="25">
        <f>'HONI SM Costs'!M22</f>
        <v>4.7041935704010447</v>
      </c>
    </row>
    <row r="69" spans="2:13" x14ac:dyDescent="0.2">
      <c r="B69" s="49" t="s">
        <v>38</v>
      </c>
      <c r="F69" s="25">
        <f>'HONI SM Costs'!F23</f>
        <v>0</v>
      </c>
      <c r="G69" s="25">
        <f>'HONI SM Costs'!G23</f>
        <v>0</v>
      </c>
      <c r="H69" s="25">
        <f>'HONI SM Costs'!H23</f>
        <v>0</v>
      </c>
      <c r="I69" s="25">
        <f>'HONI SM Costs'!I23</f>
        <v>0</v>
      </c>
      <c r="J69" s="25">
        <f>'HONI SM Costs'!J23</f>
        <v>0</v>
      </c>
      <c r="K69" s="25">
        <f>'HONI SM Costs'!K23</f>
        <v>0</v>
      </c>
      <c r="L69" s="25">
        <f>'HONI SM Costs'!L23</f>
        <v>0</v>
      </c>
      <c r="M69" s="25">
        <f>'HONI SM Costs'!M23</f>
        <v>0</v>
      </c>
    </row>
    <row r="70" spans="2:13" x14ac:dyDescent="0.2">
      <c r="B70" s="49" t="s">
        <v>39</v>
      </c>
      <c r="F70" s="25">
        <f>'HONI SM Costs'!F24</f>
        <v>0</v>
      </c>
      <c r="G70" s="25">
        <f>'HONI SM Costs'!G24</f>
        <v>0</v>
      </c>
      <c r="H70" s="25">
        <f>'HONI SM Costs'!H24</f>
        <v>0</v>
      </c>
      <c r="I70" s="25">
        <v>0</v>
      </c>
      <c r="J70" s="25">
        <f>'HONI SM Costs'!J24</f>
        <v>30.389260440000001</v>
      </c>
      <c r="K70" s="25">
        <f>'HONI SM Costs'!K24</f>
        <v>56.796438599999995</v>
      </c>
      <c r="L70" s="25">
        <f>'HONI SM Costs'!L24</f>
        <v>57.30442767000001</v>
      </c>
      <c r="M70" s="25">
        <f>'HONI SM Costs'!M24</f>
        <v>57.726971102874401</v>
      </c>
    </row>
    <row r="71" spans="2:13" x14ac:dyDescent="0.2">
      <c r="F71" s="25"/>
      <c r="G71" s="25"/>
      <c r="H71" s="25"/>
      <c r="I71" s="25"/>
      <c r="J71" s="25"/>
      <c r="K71" s="25"/>
      <c r="L71" s="25"/>
      <c r="M71" s="25"/>
    </row>
    <row r="72" spans="2:13" x14ac:dyDescent="0.2">
      <c r="B72" s="49" t="s">
        <v>70</v>
      </c>
      <c r="F72" s="27"/>
      <c r="G72" s="27"/>
      <c r="H72" s="27"/>
      <c r="I72" s="27">
        <v>12</v>
      </c>
      <c r="J72" s="27">
        <v>12</v>
      </c>
      <c r="K72" s="27">
        <v>12</v>
      </c>
      <c r="L72" s="27">
        <v>12</v>
      </c>
      <c r="M72" s="27">
        <v>12</v>
      </c>
    </row>
    <row r="73" spans="2:13" x14ac:dyDescent="0.2">
      <c r="F73" s="27"/>
      <c r="G73" s="27"/>
      <c r="H73" s="27"/>
      <c r="I73" s="27"/>
      <c r="J73" s="27"/>
      <c r="K73" s="27"/>
      <c r="L73" s="27"/>
      <c r="M73" s="27"/>
    </row>
    <row r="74" spans="2:13" x14ac:dyDescent="0.2">
      <c r="B74" s="49" t="s">
        <v>71</v>
      </c>
      <c r="F74" s="31"/>
      <c r="G74" s="31"/>
      <c r="H74" s="31"/>
      <c r="I74" s="31">
        <v>0.12</v>
      </c>
      <c r="J74" s="31">
        <v>0.11715626258061443</v>
      </c>
      <c r="K74" s="32">
        <v>0.123</v>
      </c>
      <c r="L74" s="32">
        <v>0.123</v>
      </c>
      <c r="M74" s="32">
        <v>9.1999999999999998E-2</v>
      </c>
    </row>
    <row r="75" spans="2:13" x14ac:dyDescent="0.2">
      <c r="B75" s="49" t="s">
        <v>72</v>
      </c>
      <c r="F75" s="32"/>
      <c r="G75" s="32"/>
      <c r="H75" s="32"/>
      <c r="I75" s="32">
        <v>6.6699999999999995E-2</v>
      </c>
      <c r="J75" s="32">
        <v>6.6699999999999995E-2</v>
      </c>
      <c r="K75" s="32">
        <v>6.6699999999999995E-2</v>
      </c>
      <c r="L75" s="32">
        <v>6.6699999999999995E-2</v>
      </c>
      <c r="M75" s="32">
        <v>6.6699999999999995E-2</v>
      </c>
    </row>
    <row r="76" spans="2:13" x14ac:dyDescent="0.2">
      <c r="B76" s="49" t="s">
        <v>73</v>
      </c>
      <c r="F76" s="32"/>
      <c r="G76" s="32"/>
      <c r="H76" s="32"/>
      <c r="I76" s="32">
        <v>0.10115264548126049</v>
      </c>
      <c r="J76" s="32">
        <v>0.10115264548126049</v>
      </c>
      <c r="K76" s="32">
        <v>0.10115264548126049</v>
      </c>
      <c r="L76" s="32">
        <v>0.10115264548126049</v>
      </c>
      <c r="M76" s="32">
        <v>0.10115264548126049</v>
      </c>
    </row>
    <row r="77" spans="2:13" x14ac:dyDescent="0.2">
      <c r="B77" s="49" t="s">
        <v>74</v>
      </c>
      <c r="F77" s="32"/>
      <c r="G77" s="32"/>
      <c r="H77" s="32"/>
      <c r="I77" s="32">
        <v>0.2</v>
      </c>
      <c r="J77" s="32">
        <v>0.2</v>
      </c>
      <c r="K77" s="32">
        <v>0.2</v>
      </c>
      <c r="L77" s="32">
        <v>0.2</v>
      </c>
      <c r="M77" s="32">
        <v>0.2</v>
      </c>
    </row>
    <row r="78" spans="2:13" x14ac:dyDescent="0.2">
      <c r="B78" s="49" t="s">
        <v>75</v>
      </c>
      <c r="F78" s="31"/>
      <c r="G78" s="31"/>
      <c r="H78" s="31"/>
      <c r="I78" s="31">
        <v>0.08</v>
      </c>
      <c r="J78" s="31">
        <v>0.08</v>
      </c>
      <c r="K78" s="32">
        <v>0.08</v>
      </c>
      <c r="L78" s="32">
        <v>0.08</v>
      </c>
      <c r="M78" s="32">
        <v>0.08</v>
      </c>
    </row>
    <row r="79" spans="2:13" x14ac:dyDescent="0.2">
      <c r="B79" s="49" t="s">
        <v>76</v>
      </c>
      <c r="F79" s="31"/>
      <c r="G79" s="31"/>
      <c r="H79" s="31"/>
      <c r="I79" s="31">
        <v>1</v>
      </c>
      <c r="J79" s="31">
        <v>1</v>
      </c>
      <c r="K79" s="32">
        <v>1</v>
      </c>
      <c r="L79" s="32">
        <v>1</v>
      </c>
      <c r="M79" s="32">
        <v>1</v>
      </c>
    </row>
    <row r="80" spans="2:13" x14ac:dyDescent="0.2">
      <c r="B80" s="49" t="s">
        <v>77</v>
      </c>
      <c r="F80" s="31"/>
      <c r="G80" s="31"/>
      <c r="H80" s="31"/>
      <c r="I80" s="31">
        <v>0.55000000000000004</v>
      </c>
      <c r="J80" s="31">
        <v>0.55000000000000004</v>
      </c>
      <c r="K80" s="32">
        <v>0.55000000000000004</v>
      </c>
      <c r="L80" s="32">
        <v>0.55000000000000004</v>
      </c>
      <c r="M80" s="32">
        <v>0.55000000000000004</v>
      </c>
    </row>
    <row r="81" spans="1:13" x14ac:dyDescent="0.2">
      <c r="B81" s="49" t="s">
        <v>78</v>
      </c>
      <c r="F81" s="32"/>
      <c r="G81" s="32"/>
      <c r="H81" s="32"/>
      <c r="I81" s="32">
        <v>5.6380588750543317E-2</v>
      </c>
      <c r="J81" s="32">
        <v>5.433103117992142E-2</v>
      </c>
      <c r="K81" s="32">
        <v>5.3900000000000003E-2</v>
      </c>
      <c r="L81" s="32">
        <v>5.3900000000000003E-2</v>
      </c>
      <c r="M81" s="33">
        <v>4.8099999999999997E-2</v>
      </c>
    </row>
    <row r="82" spans="1:13" x14ac:dyDescent="0.2">
      <c r="B82" s="49" t="s">
        <v>79</v>
      </c>
      <c r="F82" s="32"/>
      <c r="G82" s="32"/>
      <c r="H82" s="32"/>
      <c r="I82" s="32">
        <v>8.5699999999999998E-2</v>
      </c>
      <c r="J82" s="32">
        <v>9.8500000000000004E-2</v>
      </c>
      <c r="K82" s="32">
        <v>9.6600000000000005E-2</v>
      </c>
      <c r="L82" s="32">
        <v>9.6600000000000005E-2</v>
      </c>
      <c r="M82" s="32">
        <v>8.9300000000000004E-2</v>
      </c>
    </row>
    <row r="83" spans="1:13" x14ac:dyDescent="0.2">
      <c r="B83" s="49" t="s">
        <v>80</v>
      </c>
      <c r="F83" s="31"/>
      <c r="G83" s="31"/>
      <c r="H83" s="31"/>
      <c r="I83" s="31">
        <v>0.4</v>
      </c>
      <c r="J83" s="31">
        <v>0.4</v>
      </c>
      <c r="K83" s="32">
        <v>0.4</v>
      </c>
      <c r="L83" s="32">
        <v>0.4</v>
      </c>
      <c r="M83" s="32">
        <v>0.4</v>
      </c>
    </row>
    <row r="84" spans="1:13" x14ac:dyDescent="0.2">
      <c r="B84" s="49" t="s">
        <v>81</v>
      </c>
      <c r="F84" s="32"/>
      <c r="G84" s="32"/>
      <c r="H84" s="32"/>
      <c r="I84" s="32">
        <v>0.33</v>
      </c>
      <c r="J84" s="32">
        <v>0.28249999999999997</v>
      </c>
      <c r="K84" s="32">
        <v>0.28249999999999997</v>
      </c>
      <c r="L84" s="32">
        <v>0.26500000000000001</v>
      </c>
      <c r="M84" s="32">
        <v>0.26500000000000001</v>
      </c>
    </row>
    <row r="85" spans="1:13" x14ac:dyDescent="0.2">
      <c r="B85" s="49" t="s">
        <v>82</v>
      </c>
      <c r="F85" s="33"/>
      <c r="G85" s="33"/>
      <c r="H85" s="33"/>
      <c r="I85" s="33">
        <v>2.2499999999999998E-3</v>
      </c>
      <c r="J85" s="33">
        <v>7.5000000000000002E-4</v>
      </c>
      <c r="K85" s="32">
        <v>0</v>
      </c>
      <c r="L85" s="32">
        <v>0</v>
      </c>
      <c r="M85" s="32">
        <v>0</v>
      </c>
    </row>
    <row r="86" spans="1:13" x14ac:dyDescent="0.2">
      <c r="B86" s="49" t="s">
        <v>83</v>
      </c>
      <c r="F86" s="32"/>
      <c r="G86" s="32"/>
      <c r="H86" s="32"/>
      <c r="I86" s="32">
        <v>7.9000000000000008E-3</v>
      </c>
      <c r="J86" s="32">
        <v>1.5576190476190474E-2</v>
      </c>
      <c r="K86" s="32">
        <v>1.9576190476190473E-2</v>
      </c>
      <c r="L86" s="32">
        <v>1.47E-2</v>
      </c>
      <c r="M86" s="32">
        <v>1.4500000000000001E-2</v>
      </c>
    </row>
    <row r="87" spans="1:13" x14ac:dyDescent="0.2">
      <c r="F87" s="25"/>
      <c r="G87" s="25"/>
      <c r="H87" s="25"/>
      <c r="I87" s="25"/>
      <c r="J87" s="25"/>
      <c r="K87" s="25"/>
      <c r="L87" s="25"/>
      <c r="M87" s="25"/>
    </row>
    <row r="88" spans="1:13" x14ac:dyDescent="0.2">
      <c r="F88" s="25"/>
      <c r="G88" s="25"/>
      <c r="H88" s="25"/>
      <c r="I88" s="25"/>
      <c r="J88" s="25"/>
      <c r="K88" s="25"/>
      <c r="L88" s="25"/>
      <c r="M88" s="25"/>
    </row>
    <row r="89" spans="1:13" x14ac:dyDescent="0.2">
      <c r="A89" s="48" t="s">
        <v>84</v>
      </c>
      <c r="F89" s="25"/>
      <c r="G89" s="25"/>
      <c r="H89" s="25"/>
      <c r="I89" s="25"/>
      <c r="J89" s="25"/>
      <c r="K89" s="25"/>
      <c r="L89" s="25"/>
      <c r="M89" s="25"/>
    </row>
    <row r="90" spans="1:13" x14ac:dyDescent="0.2">
      <c r="F90" s="25"/>
      <c r="G90" s="25"/>
      <c r="H90" s="25"/>
      <c r="I90" s="25"/>
      <c r="J90" s="25"/>
      <c r="K90" s="25"/>
      <c r="L90" s="25"/>
      <c r="M90" s="25"/>
    </row>
    <row r="91" spans="1:13" x14ac:dyDescent="0.2">
      <c r="B91" s="48" t="s">
        <v>16</v>
      </c>
      <c r="F91" s="25"/>
      <c r="G91" s="25"/>
      <c r="H91" s="25"/>
      <c r="I91" s="25"/>
      <c r="J91" s="25"/>
      <c r="K91" s="25"/>
      <c r="L91" s="25"/>
      <c r="M91" s="25"/>
    </row>
    <row r="92" spans="1:13" x14ac:dyDescent="0.2">
      <c r="B92" s="86"/>
      <c r="F92" s="25"/>
      <c r="G92" s="25"/>
      <c r="H92" s="25"/>
      <c r="I92" s="25"/>
      <c r="J92" s="25"/>
      <c r="K92" s="25"/>
      <c r="L92" s="25"/>
      <c r="M92" s="25"/>
    </row>
    <row r="93" spans="1:13" x14ac:dyDescent="0.2">
      <c r="B93" s="86"/>
      <c r="C93" s="86" t="s">
        <v>85</v>
      </c>
      <c r="F93" s="25"/>
      <c r="G93" s="25"/>
      <c r="H93" s="25"/>
      <c r="I93" s="25"/>
      <c r="J93" s="25"/>
      <c r="K93" s="25"/>
      <c r="L93" s="25"/>
      <c r="M93" s="25"/>
    </row>
    <row r="94" spans="1:13" x14ac:dyDescent="0.2">
      <c r="B94" s="86"/>
      <c r="F94" s="25"/>
      <c r="G94" s="25"/>
      <c r="H94" s="25"/>
      <c r="I94" s="25"/>
      <c r="J94" s="25"/>
      <c r="K94" s="25"/>
      <c r="L94" s="25"/>
      <c r="M94" s="25">
        <f>+M96-M95</f>
        <v>26.657096898939244</v>
      </c>
    </row>
    <row r="95" spans="1:13" x14ac:dyDescent="0.2">
      <c r="B95" s="86"/>
      <c r="D95" s="49" t="s">
        <v>86</v>
      </c>
      <c r="F95" s="25">
        <v>0</v>
      </c>
      <c r="G95" s="25">
        <f>F96</f>
        <v>0</v>
      </c>
      <c r="H95" s="25">
        <f>G96</f>
        <v>0</v>
      </c>
      <c r="I95" s="25">
        <f>H96</f>
        <v>0</v>
      </c>
      <c r="J95" s="25">
        <f>I96-36.99155844</f>
        <v>106.33923792588001</v>
      </c>
      <c r="K95" s="25">
        <f>J96</f>
        <v>210.71523074588001</v>
      </c>
      <c r="L95" s="25">
        <f>K96</f>
        <v>259.22448974588002</v>
      </c>
      <c r="M95" s="25">
        <f>L96</f>
        <v>312.46183969588003</v>
      </c>
    </row>
    <row r="96" spans="1:13" x14ac:dyDescent="0.2">
      <c r="B96" s="86"/>
      <c r="D96" s="49" t="s">
        <v>87</v>
      </c>
      <c r="F96" s="25">
        <f t="shared" ref="F96:L96" si="47">F95+F67</f>
        <v>0</v>
      </c>
      <c r="G96" s="25">
        <f t="shared" si="47"/>
        <v>0</v>
      </c>
      <c r="H96" s="25">
        <f t="shared" si="47"/>
        <v>0</v>
      </c>
      <c r="I96" s="25">
        <f t="shared" si="47"/>
        <v>143.33079636588002</v>
      </c>
      <c r="J96" s="25">
        <f t="shared" si="47"/>
        <v>210.71523074588001</v>
      </c>
      <c r="K96" s="25">
        <f t="shared" si="47"/>
        <v>259.22448974588002</v>
      </c>
      <c r="L96" s="25">
        <f t="shared" si="47"/>
        <v>312.46183969588003</v>
      </c>
      <c r="M96" s="25">
        <f>M95+M67</f>
        <v>339.11893659481927</v>
      </c>
    </row>
    <row r="97" spans="2:13" x14ac:dyDescent="0.2">
      <c r="B97" s="86"/>
      <c r="D97" s="49" t="s">
        <v>88</v>
      </c>
      <c r="E97" s="84"/>
      <c r="F97" s="26">
        <f t="shared" ref="F97:L97" si="48">(F95+F96)/2</f>
        <v>0</v>
      </c>
      <c r="G97" s="26">
        <f t="shared" si="48"/>
        <v>0</v>
      </c>
      <c r="H97" s="26">
        <f t="shared" si="48"/>
        <v>0</v>
      </c>
      <c r="I97" s="26">
        <f t="shared" si="48"/>
        <v>71.66539818294001</v>
      </c>
      <c r="J97" s="26">
        <f t="shared" si="48"/>
        <v>158.52723433588</v>
      </c>
      <c r="K97" s="26">
        <f t="shared" si="48"/>
        <v>234.96986024588</v>
      </c>
      <c r="L97" s="26">
        <f t="shared" si="48"/>
        <v>285.84316472088005</v>
      </c>
      <c r="M97" s="26">
        <f t="shared" ref="M97" si="49">(M95+M96)/2</f>
        <v>325.79038814534965</v>
      </c>
    </row>
    <row r="98" spans="2:13" x14ac:dyDescent="0.2">
      <c r="B98" s="86"/>
      <c r="F98" s="25"/>
      <c r="G98" s="25"/>
      <c r="H98" s="25"/>
      <c r="I98" s="25"/>
      <c r="J98" s="25"/>
      <c r="K98" s="25"/>
      <c r="L98" s="25"/>
      <c r="M98" s="25"/>
    </row>
    <row r="99" spans="2:13" x14ac:dyDescent="0.2">
      <c r="B99" s="86"/>
      <c r="D99" s="49" t="s">
        <v>16</v>
      </c>
      <c r="F99" s="25">
        <f t="shared" ref="F99:I99" si="50">F97*F75</f>
        <v>0</v>
      </c>
      <c r="G99" s="25">
        <f t="shared" si="50"/>
        <v>0</v>
      </c>
      <c r="H99" s="25">
        <f t="shared" si="50"/>
        <v>0</v>
      </c>
      <c r="I99" s="25">
        <f t="shared" si="50"/>
        <v>4.7800820588020985</v>
      </c>
      <c r="J99" s="25">
        <f>J97*J75</f>
        <v>10.573766530203194</v>
      </c>
      <c r="K99" s="25">
        <f>K97*K75</f>
        <v>15.672489678400195</v>
      </c>
      <c r="L99" s="25">
        <f>L97*L75</f>
        <v>19.065739086882697</v>
      </c>
      <c r="M99" s="25">
        <f>M97*M75</f>
        <v>21.730218889294822</v>
      </c>
    </row>
    <row r="100" spans="2:13" x14ac:dyDescent="0.2">
      <c r="B100" s="86"/>
      <c r="F100" s="25"/>
      <c r="G100" s="25"/>
      <c r="H100" s="25"/>
      <c r="I100" s="25"/>
      <c r="J100" s="25"/>
      <c r="K100" s="25"/>
      <c r="L100" s="25"/>
      <c r="M100" s="25"/>
    </row>
    <row r="101" spans="2:13" x14ac:dyDescent="0.2">
      <c r="B101" s="86"/>
      <c r="C101" s="86" t="s">
        <v>89</v>
      </c>
      <c r="F101" s="25"/>
      <c r="G101" s="25"/>
      <c r="H101" s="25"/>
      <c r="I101" s="25"/>
      <c r="J101" s="25"/>
      <c r="K101" s="25"/>
      <c r="L101" s="25"/>
      <c r="M101" s="25"/>
    </row>
    <row r="102" spans="2:13" x14ac:dyDescent="0.2">
      <c r="B102" s="86"/>
      <c r="F102" s="25"/>
      <c r="G102" s="25"/>
      <c r="H102" s="25"/>
      <c r="I102" s="25"/>
      <c r="J102" s="25"/>
      <c r="K102" s="25"/>
      <c r="L102" s="25"/>
      <c r="M102" s="25">
        <f>+M103-M104</f>
        <v>-4.7041935704010456</v>
      </c>
    </row>
    <row r="103" spans="2:13" x14ac:dyDescent="0.2">
      <c r="B103" s="86"/>
      <c r="D103" s="49" t="s">
        <v>86</v>
      </c>
      <c r="F103" s="25">
        <v>0</v>
      </c>
      <c r="G103" s="25">
        <f>F104</f>
        <v>0</v>
      </c>
      <c r="H103" s="25">
        <f>G104</f>
        <v>0</v>
      </c>
      <c r="I103" s="25">
        <f>H104</f>
        <v>0</v>
      </c>
      <c r="J103" s="25">
        <f>I104+36.99155844</f>
        <v>36.991558439999999</v>
      </c>
      <c r="K103" s="25">
        <f>J104</f>
        <v>42.635128639999998</v>
      </c>
      <c r="L103" s="25">
        <f>K104</f>
        <v>65.984191640000006</v>
      </c>
      <c r="M103" s="25">
        <f>L104</f>
        <v>76.73405012000002</v>
      </c>
    </row>
    <row r="104" spans="2:13" x14ac:dyDescent="0.2">
      <c r="B104" s="86"/>
      <c r="D104" s="49" t="s">
        <v>87</v>
      </c>
      <c r="F104" s="25">
        <f t="shared" ref="F104:L104" si="51">F103+F68</f>
        <v>0</v>
      </c>
      <c r="G104" s="25">
        <f t="shared" si="51"/>
        <v>0</v>
      </c>
      <c r="H104" s="25">
        <f t="shared" si="51"/>
        <v>0</v>
      </c>
      <c r="I104" s="25">
        <f t="shared" si="51"/>
        <v>0</v>
      </c>
      <c r="J104" s="25">
        <f t="shared" si="51"/>
        <v>42.635128639999998</v>
      </c>
      <c r="K104" s="25">
        <f t="shared" si="51"/>
        <v>65.984191640000006</v>
      </c>
      <c r="L104" s="25">
        <f t="shared" si="51"/>
        <v>76.73405012000002</v>
      </c>
      <c r="M104" s="25">
        <f t="shared" ref="M104" si="52">M103+M68</f>
        <v>81.438243690401066</v>
      </c>
    </row>
    <row r="105" spans="2:13" x14ac:dyDescent="0.2">
      <c r="B105" s="86"/>
      <c r="D105" s="49" t="s">
        <v>88</v>
      </c>
      <c r="E105" s="84"/>
      <c r="F105" s="26">
        <f t="shared" ref="F105:L105" si="53">(F103+F104)/2</f>
        <v>0</v>
      </c>
      <c r="G105" s="26">
        <f t="shared" si="53"/>
        <v>0</v>
      </c>
      <c r="H105" s="26">
        <f t="shared" si="53"/>
        <v>0</v>
      </c>
      <c r="I105" s="26">
        <f t="shared" si="53"/>
        <v>0</v>
      </c>
      <c r="J105" s="26">
        <f t="shared" si="53"/>
        <v>39.813343539999998</v>
      </c>
      <c r="K105" s="26">
        <f t="shared" si="53"/>
        <v>54.309660140000005</v>
      </c>
      <c r="L105" s="26">
        <f t="shared" si="53"/>
        <v>71.359120880000006</v>
      </c>
      <c r="M105" s="26">
        <f t="shared" ref="M105" si="54">(M103+M104)/2</f>
        <v>79.086146905200536</v>
      </c>
    </row>
    <row r="106" spans="2:13" x14ac:dyDescent="0.2">
      <c r="B106" s="86"/>
      <c r="F106" s="25"/>
      <c r="G106" s="25"/>
      <c r="H106" s="25"/>
      <c r="I106" s="25"/>
      <c r="J106" s="25"/>
      <c r="K106" s="25"/>
      <c r="L106" s="25"/>
      <c r="M106" s="25"/>
    </row>
    <row r="107" spans="2:13" x14ac:dyDescent="0.2">
      <c r="B107" s="86"/>
      <c r="D107" s="49" t="s">
        <v>16</v>
      </c>
      <c r="F107" s="25">
        <f t="shared" ref="F107:K107" si="55">F105*F76</f>
        <v>0</v>
      </c>
      <c r="G107" s="25">
        <f t="shared" si="55"/>
        <v>0</v>
      </c>
      <c r="H107" s="25">
        <f t="shared" si="55"/>
        <v>0</v>
      </c>
      <c r="I107" s="25">
        <f t="shared" si="55"/>
        <v>0</v>
      </c>
      <c r="J107" s="25">
        <f t="shared" si="55"/>
        <v>4.0272250245252526</v>
      </c>
      <c r="K107" s="25">
        <f t="shared" si="55"/>
        <v>5.4935657983491648</v>
      </c>
      <c r="L107" s="25">
        <f>L105*L76</f>
        <v>7.2181638562290535</v>
      </c>
      <c r="M107" s="25">
        <f>M105*M76</f>
        <v>7.9997729803806363</v>
      </c>
    </row>
    <row r="108" spans="2:13" x14ac:dyDescent="0.2">
      <c r="B108" s="86"/>
      <c r="F108" s="25"/>
      <c r="G108" s="25"/>
      <c r="H108" s="25"/>
      <c r="I108" s="25"/>
      <c r="J108" s="25"/>
      <c r="K108" s="25"/>
      <c r="L108" s="25"/>
      <c r="M108" s="25"/>
    </row>
    <row r="109" spans="2:13" x14ac:dyDescent="0.2">
      <c r="B109" s="86"/>
      <c r="C109" s="86" t="s">
        <v>90</v>
      </c>
      <c r="F109" s="25"/>
      <c r="G109" s="25"/>
      <c r="H109" s="25"/>
      <c r="I109" s="25"/>
      <c r="J109" s="25"/>
      <c r="K109" s="25"/>
      <c r="L109" s="25"/>
      <c r="M109" s="25"/>
    </row>
    <row r="110" spans="2:13" x14ac:dyDescent="0.2">
      <c r="B110" s="86"/>
      <c r="F110" s="25"/>
      <c r="G110" s="25"/>
      <c r="H110" s="25"/>
      <c r="I110" s="25"/>
      <c r="J110" s="25"/>
      <c r="K110" s="25"/>
      <c r="L110" s="25"/>
      <c r="M110" s="25"/>
    </row>
    <row r="111" spans="2:13" x14ac:dyDescent="0.2">
      <c r="B111" s="86"/>
      <c r="D111" s="49" t="s">
        <v>86</v>
      </c>
      <c r="F111" s="25">
        <v>0</v>
      </c>
      <c r="G111" s="25">
        <f t="shared" ref="G111:M111" si="56">F112</f>
        <v>0</v>
      </c>
      <c r="H111" s="25">
        <f t="shared" si="56"/>
        <v>0</v>
      </c>
      <c r="I111" s="25">
        <f t="shared" si="56"/>
        <v>0</v>
      </c>
      <c r="J111" s="25">
        <f t="shared" si="56"/>
        <v>0</v>
      </c>
      <c r="K111" s="25">
        <f t="shared" si="56"/>
        <v>0</v>
      </c>
      <c r="L111" s="25">
        <f t="shared" si="56"/>
        <v>0</v>
      </c>
      <c r="M111" s="25">
        <f t="shared" si="56"/>
        <v>0</v>
      </c>
    </row>
    <row r="112" spans="2:13" x14ac:dyDescent="0.2">
      <c r="B112" s="86"/>
      <c r="D112" s="49" t="s">
        <v>87</v>
      </c>
      <c r="F112" s="25">
        <f t="shared" ref="F112:L112" si="57">F111+F69</f>
        <v>0</v>
      </c>
      <c r="G112" s="25">
        <f t="shared" si="57"/>
        <v>0</v>
      </c>
      <c r="H112" s="25">
        <f t="shared" si="57"/>
        <v>0</v>
      </c>
      <c r="I112" s="25">
        <f t="shared" si="57"/>
        <v>0</v>
      </c>
      <c r="J112" s="25">
        <f t="shared" si="57"/>
        <v>0</v>
      </c>
      <c r="K112" s="25">
        <f t="shared" si="57"/>
        <v>0</v>
      </c>
      <c r="L112" s="25">
        <f t="shared" si="57"/>
        <v>0</v>
      </c>
      <c r="M112" s="25">
        <f t="shared" ref="M112" si="58">M111+M69</f>
        <v>0</v>
      </c>
    </row>
    <row r="113" spans="2:13" x14ac:dyDescent="0.2">
      <c r="B113" s="86"/>
      <c r="D113" s="49" t="s">
        <v>88</v>
      </c>
      <c r="E113" s="84"/>
      <c r="F113" s="26">
        <f t="shared" ref="F113:L113" si="59">(F111+F112)/2</f>
        <v>0</v>
      </c>
      <c r="G113" s="26">
        <f t="shared" si="59"/>
        <v>0</v>
      </c>
      <c r="H113" s="26">
        <f t="shared" si="59"/>
        <v>0</v>
      </c>
      <c r="I113" s="26">
        <f t="shared" si="59"/>
        <v>0</v>
      </c>
      <c r="J113" s="26">
        <f t="shared" si="59"/>
        <v>0</v>
      </c>
      <c r="K113" s="26">
        <f t="shared" si="59"/>
        <v>0</v>
      </c>
      <c r="L113" s="26">
        <f t="shared" si="59"/>
        <v>0</v>
      </c>
      <c r="M113" s="26">
        <f t="shared" ref="M113" si="60">(M111+M112)/2</f>
        <v>0</v>
      </c>
    </row>
    <row r="114" spans="2:13" x14ac:dyDescent="0.2">
      <c r="B114" s="86"/>
      <c r="F114" s="25"/>
      <c r="G114" s="25"/>
      <c r="H114" s="25"/>
      <c r="I114" s="25"/>
      <c r="J114" s="25"/>
      <c r="K114" s="25"/>
      <c r="L114" s="25"/>
      <c r="M114" s="25"/>
    </row>
    <row r="115" spans="2:13" x14ac:dyDescent="0.2">
      <c r="B115" s="86"/>
      <c r="D115" s="49" t="s">
        <v>16</v>
      </c>
      <c r="F115" s="25">
        <f t="shared" ref="F115:K115" si="61">F113*F77</f>
        <v>0</v>
      </c>
      <c r="G115" s="25">
        <f t="shared" si="61"/>
        <v>0</v>
      </c>
      <c r="H115" s="25">
        <f t="shared" si="61"/>
        <v>0</v>
      </c>
      <c r="I115" s="25">
        <f t="shared" si="61"/>
        <v>0</v>
      </c>
      <c r="J115" s="25">
        <f t="shared" si="61"/>
        <v>0</v>
      </c>
      <c r="K115" s="25">
        <f t="shared" si="61"/>
        <v>0</v>
      </c>
      <c r="L115" s="25">
        <f>L113*L77</f>
        <v>0</v>
      </c>
      <c r="M115" s="25">
        <f>M113*M77</f>
        <v>0</v>
      </c>
    </row>
    <row r="116" spans="2:13" x14ac:dyDescent="0.2">
      <c r="E116" s="29"/>
      <c r="F116" s="25"/>
      <c r="G116" s="25"/>
      <c r="H116" s="25"/>
      <c r="I116" s="25"/>
      <c r="J116" s="25"/>
      <c r="K116" s="25"/>
      <c r="L116" s="25"/>
      <c r="M116" s="25"/>
    </row>
    <row r="117" spans="2:13" x14ac:dyDescent="0.2">
      <c r="C117" s="49" t="s">
        <v>91</v>
      </c>
      <c r="E117" s="84"/>
      <c r="F117" s="26">
        <f t="shared" ref="F117:K117" si="62">F99+F107+F115</f>
        <v>0</v>
      </c>
      <c r="G117" s="26">
        <f t="shared" si="62"/>
        <v>0</v>
      </c>
      <c r="H117" s="26">
        <f t="shared" si="62"/>
        <v>0</v>
      </c>
      <c r="I117" s="26">
        <f t="shared" si="62"/>
        <v>4.7800820588020985</v>
      </c>
      <c r="J117" s="26">
        <f t="shared" si="62"/>
        <v>14.600991554728447</v>
      </c>
      <c r="K117" s="26">
        <f t="shared" si="62"/>
        <v>21.16605547674936</v>
      </c>
      <c r="L117" s="26">
        <f>L99+L107+L115</f>
        <v>26.283902943111752</v>
      </c>
      <c r="M117" s="26">
        <f>M99+M107+M115</f>
        <v>29.729991869675459</v>
      </c>
    </row>
    <row r="118" spans="2:13" x14ac:dyDescent="0.2">
      <c r="F118" s="25"/>
      <c r="G118" s="25"/>
      <c r="H118" s="25"/>
      <c r="I118" s="25"/>
      <c r="J118" s="25"/>
      <c r="K118" s="25"/>
      <c r="L118" s="25"/>
      <c r="M118" s="25"/>
    </row>
    <row r="119" spans="2:13" x14ac:dyDescent="0.2">
      <c r="F119" s="25"/>
      <c r="G119" s="25"/>
      <c r="H119" s="25"/>
      <c r="I119" s="25"/>
      <c r="J119" s="25"/>
      <c r="K119" s="25"/>
      <c r="L119" s="25"/>
      <c r="M119" s="25"/>
    </row>
    <row r="120" spans="2:13" x14ac:dyDescent="0.2">
      <c r="B120" s="48" t="s">
        <v>92</v>
      </c>
      <c r="F120" s="25"/>
      <c r="G120" s="25"/>
      <c r="H120" s="25"/>
      <c r="I120" s="25"/>
      <c r="J120" s="25"/>
      <c r="K120" s="25"/>
      <c r="L120" s="25"/>
      <c r="M120" s="25"/>
    </row>
    <row r="121" spans="2:13" x14ac:dyDescent="0.2">
      <c r="B121" s="48"/>
      <c r="F121" s="25"/>
      <c r="G121" s="25"/>
      <c r="H121" s="25"/>
      <c r="I121" s="25"/>
      <c r="J121" s="25"/>
      <c r="K121" s="25"/>
      <c r="L121" s="25"/>
      <c r="M121" s="25"/>
    </row>
    <row r="122" spans="2:13" x14ac:dyDescent="0.2">
      <c r="B122" s="48"/>
      <c r="C122" s="86" t="s">
        <v>85</v>
      </c>
      <c r="F122" s="25"/>
      <c r="G122" s="25"/>
      <c r="H122" s="25"/>
      <c r="I122" s="25"/>
      <c r="J122" s="25"/>
      <c r="K122" s="25"/>
      <c r="L122" s="25"/>
      <c r="M122" s="25"/>
    </row>
    <row r="123" spans="2:13" x14ac:dyDescent="0.2">
      <c r="B123" s="48"/>
      <c r="F123" s="25"/>
      <c r="G123" s="25"/>
      <c r="H123" s="25"/>
      <c r="I123" s="25"/>
      <c r="J123" s="25"/>
      <c r="K123" s="25"/>
      <c r="L123" s="25"/>
      <c r="M123" s="25"/>
    </row>
    <row r="124" spans="2:13" x14ac:dyDescent="0.2">
      <c r="B124" s="48"/>
      <c r="D124" s="49" t="s">
        <v>93</v>
      </c>
      <c r="F124" s="25">
        <v>0</v>
      </c>
      <c r="G124" s="25">
        <f>F127</f>
        <v>0</v>
      </c>
      <c r="H124" s="25">
        <f>G127</f>
        <v>0</v>
      </c>
      <c r="I124" s="25">
        <f>H127</f>
        <v>0</v>
      </c>
      <c r="J124" s="25">
        <v>102.08566840884482</v>
      </c>
      <c r="K124" s="25">
        <f>J127</f>
        <v>194.11976804333725</v>
      </c>
      <c r="L124" s="25">
        <f>K127</f>
        <v>225.15907523987028</v>
      </c>
      <c r="M124" s="25">
        <f>L127</f>
        <v>258.25420517268066</v>
      </c>
    </row>
    <row r="125" spans="2:13" x14ac:dyDescent="0.2">
      <c r="B125" s="48"/>
      <c r="D125" s="49" t="s">
        <v>94</v>
      </c>
      <c r="F125" s="25">
        <f t="shared" ref="F125:K125" si="63">F67</f>
        <v>0</v>
      </c>
      <c r="G125" s="25">
        <f t="shared" si="63"/>
        <v>0</v>
      </c>
      <c r="H125" s="25">
        <f t="shared" si="63"/>
        <v>0</v>
      </c>
      <c r="I125" s="25">
        <f t="shared" si="63"/>
        <v>143.33079636588002</v>
      </c>
      <c r="J125" s="25">
        <f t="shared" si="63"/>
        <v>104.37599281999999</v>
      </c>
      <c r="K125" s="25">
        <f t="shared" si="63"/>
        <v>48.509259</v>
      </c>
      <c r="L125" s="25">
        <f>L67</f>
        <v>53.237349950000002</v>
      </c>
      <c r="M125" s="25">
        <f>M67</f>
        <v>26.657096898939255</v>
      </c>
    </row>
    <row r="126" spans="2:13" x14ac:dyDescent="0.2">
      <c r="B126" s="48"/>
      <c r="D126" s="49" t="s">
        <v>95</v>
      </c>
      <c r="F126" s="25">
        <f t="shared" ref="F126:K126" si="64">-F130</f>
        <v>0</v>
      </c>
      <c r="G126" s="25">
        <f t="shared" si="64"/>
        <v>0</v>
      </c>
      <c r="H126" s="25">
        <f t="shared" si="64"/>
        <v>0</v>
      </c>
      <c r="I126" s="25">
        <f t="shared" si="64"/>
        <v>-5.7332318546352008</v>
      </c>
      <c r="J126" s="25">
        <f t="shared" si="64"/>
        <v>-12.341893185507587</v>
      </c>
      <c r="K126" s="25">
        <f t="shared" si="64"/>
        <v>-17.46995180346698</v>
      </c>
      <c r="L126" s="25">
        <f>-L130</f>
        <v>-20.142220017189622</v>
      </c>
      <c r="M126" s="25">
        <f>-M130</f>
        <v>-21.726620289772022</v>
      </c>
    </row>
    <row r="127" spans="2:13" x14ac:dyDescent="0.2">
      <c r="B127" s="48"/>
      <c r="D127" s="49" t="s">
        <v>96</v>
      </c>
      <c r="E127" s="84"/>
      <c r="F127" s="26">
        <f t="shared" ref="F127:L127" si="65">SUM(F124:F126)</f>
        <v>0</v>
      </c>
      <c r="G127" s="26">
        <f t="shared" si="65"/>
        <v>0</v>
      </c>
      <c r="H127" s="26">
        <f t="shared" si="65"/>
        <v>0</v>
      </c>
      <c r="I127" s="26">
        <f t="shared" si="65"/>
        <v>137.59756451124483</v>
      </c>
      <c r="J127" s="26">
        <f t="shared" si="65"/>
        <v>194.11976804333725</v>
      </c>
      <c r="K127" s="26">
        <f t="shared" si="65"/>
        <v>225.15907523987028</v>
      </c>
      <c r="L127" s="26">
        <f t="shared" si="65"/>
        <v>258.25420517268066</v>
      </c>
      <c r="M127" s="26">
        <f t="shared" ref="M127" si="66">SUM(M124:M126)</f>
        <v>263.18468178184787</v>
      </c>
    </row>
    <row r="128" spans="2:13" x14ac:dyDescent="0.2">
      <c r="B128" s="48"/>
      <c r="F128" s="25"/>
      <c r="G128" s="25"/>
      <c r="H128" s="25"/>
      <c r="I128" s="25"/>
      <c r="J128" s="25"/>
      <c r="K128" s="25"/>
      <c r="L128" s="25"/>
      <c r="M128" s="25"/>
    </row>
    <row r="129" spans="2:13" x14ac:dyDescent="0.2">
      <c r="B129" s="48"/>
      <c r="D129" s="49" t="s">
        <v>97</v>
      </c>
      <c r="F129" s="25">
        <f t="shared" ref="F129:K129" si="67">F124+(F125/2)</f>
        <v>0</v>
      </c>
      <c r="G129" s="25">
        <f t="shared" si="67"/>
        <v>0</v>
      </c>
      <c r="H129" s="25">
        <f t="shared" si="67"/>
        <v>0</v>
      </c>
      <c r="I129" s="25">
        <f t="shared" si="67"/>
        <v>71.66539818294001</v>
      </c>
      <c r="J129" s="25">
        <f t="shared" si="67"/>
        <v>154.27366481884482</v>
      </c>
      <c r="K129" s="25">
        <f t="shared" si="67"/>
        <v>218.37439754333724</v>
      </c>
      <c r="L129" s="25">
        <f>L124+(L125/2)</f>
        <v>251.77775021487028</v>
      </c>
      <c r="M129" s="25">
        <f>M124+(M125/2)</f>
        <v>271.58275362215028</v>
      </c>
    </row>
    <row r="130" spans="2:13" x14ac:dyDescent="0.2">
      <c r="B130" s="48"/>
      <c r="D130" s="49" t="s">
        <v>92</v>
      </c>
      <c r="F130" s="25">
        <f t="shared" ref="F130:L130" si="68">F129*F78</f>
        <v>0</v>
      </c>
      <c r="G130" s="25">
        <f t="shared" si="68"/>
        <v>0</v>
      </c>
      <c r="H130" s="25">
        <f t="shared" si="68"/>
        <v>0</v>
      </c>
      <c r="I130" s="25">
        <f t="shared" si="68"/>
        <v>5.7332318546352008</v>
      </c>
      <c r="J130" s="25">
        <f t="shared" si="68"/>
        <v>12.341893185507587</v>
      </c>
      <c r="K130" s="25">
        <f t="shared" si="68"/>
        <v>17.46995180346698</v>
      </c>
      <c r="L130" s="25">
        <f t="shared" si="68"/>
        <v>20.142220017189622</v>
      </c>
      <c r="M130" s="25">
        <f t="shared" ref="M130" si="69">M129*M78</f>
        <v>21.726620289772022</v>
      </c>
    </row>
    <row r="131" spans="2:13" x14ac:dyDescent="0.2">
      <c r="B131" s="48"/>
      <c r="F131" s="25"/>
      <c r="G131" s="25"/>
      <c r="H131" s="25"/>
      <c r="I131" s="25"/>
      <c r="J131" s="25"/>
      <c r="K131" s="25"/>
      <c r="L131" s="25"/>
      <c r="M131" s="25"/>
    </row>
    <row r="132" spans="2:13" x14ac:dyDescent="0.2">
      <c r="B132" s="48"/>
      <c r="C132" s="86" t="s">
        <v>89</v>
      </c>
      <c r="F132" s="25"/>
      <c r="G132" s="25"/>
      <c r="H132" s="25"/>
      <c r="I132" s="25"/>
      <c r="J132" s="25"/>
      <c r="K132" s="25"/>
      <c r="L132" s="25"/>
      <c r="M132" s="25"/>
    </row>
    <row r="133" spans="2:13" x14ac:dyDescent="0.2">
      <c r="B133" s="48"/>
      <c r="F133" s="25"/>
      <c r="G133" s="25"/>
      <c r="H133" s="25"/>
      <c r="I133" s="25"/>
      <c r="J133" s="25"/>
      <c r="K133" s="25"/>
      <c r="L133" s="25"/>
      <c r="M133" s="25"/>
    </row>
    <row r="134" spans="2:13" x14ac:dyDescent="0.2">
      <c r="B134" s="48"/>
      <c r="D134" s="49" t="s">
        <v>93</v>
      </c>
      <c r="F134" s="25">
        <v>0</v>
      </c>
      <c r="G134" s="25">
        <f>F137</f>
        <v>0</v>
      </c>
      <c r="H134" s="25">
        <f>G137</f>
        <v>0</v>
      </c>
      <c r="I134" s="25">
        <f>H137</f>
        <v>0</v>
      </c>
      <c r="J134" s="25">
        <v>35.511896102400001</v>
      </c>
      <c r="K134" s="25">
        <f>J137</f>
        <v>2.8217850999999996</v>
      </c>
      <c r="L134" s="25">
        <f>K137</f>
        <v>11.674531500000001</v>
      </c>
      <c r="M134" s="25">
        <f>L137</f>
        <v>5.3749292400000037</v>
      </c>
    </row>
    <row r="135" spans="2:13" x14ac:dyDescent="0.2">
      <c r="B135" s="48"/>
      <c r="D135" s="49" t="s">
        <v>94</v>
      </c>
      <c r="F135" s="25">
        <f t="shared" ref="F135:K135" si="70">F68</f>
        <v>0</v>
      </c>
      <c r="G135" s="25">
        <f t="shared" si="70"/>
        <v>0</v>
      </c>
      <c r="H135" s="25">
        <f t="shared" si="70"/>
        <v>0</v>
      </c>
      <c r="I135" s="25">
        <f t="shared" si="70"/>
        <v>0</v>
      </c>
      <c r="J135" s="25">
        <f t="shared" si="70"/>
        <v>5.6435702000000001</v>
      </c>
      <c r="K135" s="25">
        <f t="shared" si="70"/>
        <v>23.349063000000001</v>
      </c>
      <c r="L135" s="25">
        <f>L68</f>
        <v>10.749858480000011</v>
      </c>
      <c r="M135" s="25">
        <f>M68</f>
        <v>4.7041935704010447</v>
      </c>
    </row>
    <row r="136" spans="2:13" x14ac:dyDescent="0.2">
      <c r="B136" s="48"/>
      <c r="D136" s="49" t="s">
        <v>95</v>
      </c>
      <c r="F136" s="25">
        <f t="shared" ref="F136:K136" si="71">-F140</f>
        <v>0</v>
      </c>
      <c r="G136" s="25">
        <f t="shared" si="71"/>
        <v>0</v>
      </c>
      <c r="H136" s="25">
        <f t="shared" si="71"/>
        <v>0</v>
      </c>
      <c r="I136" s="25">
        <f t="shared" si="71"/>
        <v>0</v>
      </c>
      <c r="J136" s="25">
        <f t="shared" si="71"/>
        <v>-38.333681202400001</v>
      </c>
      <c r="K136" s="25">
        <f t="shared" si="71"/>
        <v>-14.4963166</v>
      </c>
      <c r="L136" s="25">
        <f>-L140</f>
        <v>-17.049460740000008</v>
      </c>
      <c r="M136" s="25">
        <f>-M140</f>
        <v>-7.7270260252005265</v>
      </c>
    </row>
    <row r="137" spans="2:13" x14ac:dyDescent="0.2">
      <c r="B137" s="48"/>
      <c r="D137" s="49" t="s">
        <v>96</v>
      </c>
      <c r="E137" s="84"/>
      <c r="F137" s="26">
        <f t="shared" ref="F137:L137" si="72">SUM(F134:F136)</f>
        <v>0</v>
      </c>
      <c r="G137" s="26">
        <f t="shared" si="72"/>
        <v>0</v>
      </c>
      <c r="H137" s="26">
        <f t="shared" si="72"/>
        <v>0</v>
      </c>
      <c r="I137" s="26">
        <f t="shared" si="72"/>
        <v>0</v>
      </c>
      <c r="J137" s="26">
        <f t="shared" si="72"/>
        <v>2.8217850999999996</v>
      </c>
      <c r="K137" s="26">
        <f t="shared" si="72"/>
        <v>11.674531500000001</v>
      </c>
      <c r="L137" s="26">
        <f t="shared" si="72"/>
        <v>5.3749292400000037</v>
      </c>
      <c r="M137" s="26">
        <f t="shared" ref="M137" si="73">SUM(M134:M136)</f>
        <v>2.3520967852005228</v>
      </c>
    </row>
    <row r="138" spans="2:13" x14ac:dyDescent="0.2">
      <c r="B138" s="48"/>
      <c r="F138" s="25"/>
      <c r="G138" s="25"/>
      <c r="H138" s="25"/>
      <c r="I138" s="25"/>
      <c r="J138" s="25"/>
      <c r="K138" s="25"/>
      <c r="L138" s="25"/>
      <c r="M138" s="25"/>
    </row>
    <row r="139" spans="2:13" x14ac:dyDescent="0.2">
      <c r="B139" s="48"/>
      <c r="D139" s="49" t="s">
        <v>97</v>
      </c>
      <c r="F139" s="25">
        <f t="shared" ref="F139:K139" si="74">F134+(F135/2)</f>
        <v>0</v>
      </c>
      <c r="G139" s="25">
        <f t="shared" si="74"/>
        <v>0</v>
      </c>
      <c r="H139" s="25">
        <f t="shared" si="74"/>
        <v>0</v>
      </c>
      <c r="I139" s="25">
        <f t="shared" si="74"/>
        <v>0</v>
      </c>
      <c r="J139" s="25">
        <f t="shared" si="74"/>
        <v>38.333681202400001</v>
      </c>
      <c r="K139" s="25">
        <f t="shared" si="74"/>
        <v>14.4963166</v>
      </c>
      <c r="L139" s="25">
        <f>L134+(L135/2)</f>
        <v>17.049460740000008</v>
      </c>
      <c r="M139" s="25">
        <f>M134+(M135/2)</f>
        <v>7.7270260252005265</v>
      </c>
    </row>
    <row r="140" spans="2:13" x14ac:dyDescent="0.2">
      <c r="B140" s="48"/>
      <c r="D140" s="49" t="s">
        <v>92</v>
      </c>
      <c r="F140" s="25">
        <f t="shared" ref="F140:L140" si="75">F139*F79</f>
        <v>0</v>
      </c>
      <c r="G140" s="25">
        <f t="shared" si="75"/>
        <v>0</v>
      </c>
      <c r="H140" s="25">
        <f t="shared" si="75"/>
        <v>0</v>
      </c>
      <c r="I140" s="25">
        <f t="shared" si="75"/>
        <v>0</v>
      </c>
      <c r="J140" s="25">
        <f t="shared" si="75"/>
        <v>38.333681202400001</v>
      </c>
      <c r="K140" s="25">
        <f t="shared" si="75"/>
        <v>14.4963166</v>
      </c>
      <c r="L140" s="25">
        <f t="shared" si="75"/>
        <v>17.049460740000008</v>
      </c>
      <c r="M140" s="25">
        <f t="shared" ref="M140" si="76">M139*M79</f>
        <v>7.7270260252005265</v>
      </c>
    </row>
    <row r="141" spans="2:13" x14ac:dyDescent="0.2">
      <c r="B141" s="48"/>
      <c r="F141" s="25"/>
      <c r="G141" s="25"/>
      <c r="H141" s="25"/>
      <c r="I141" s="25"/>
      <c r="J141" s="25"/>
      <c r="K141" s="25"/>
      <c r="L141" s="25"/>
      <c r="M141" s="25"/>
    </row>
    <row r="142" spans="2:13" x14ac:dyDescent="0.2">
      <c r="B142" s="48"/>
      <c r="C142" s="86" t="s">
        <v>90</v>
      </c>
      <c r="F142" s="25"/>
      <c r="G142" s="25"/>
      <c r="H142" s="25"/>
      <c r="I142" s="25"/>
      <c r="J142" s="25"/>
      <c r="K142" s="25"/>
      <c r="L142" s="25"/>
      <c r="M142" s="25"/>
    </row>
    <row r="143" spans="2:13" x14ac:dyDescent="0.2">
      <c r="B143" s="48"/>
      <c r="F143" s="25"/>
      <c r="G143" s="25"/>
      <c r="H143" s="25"/>
      <c r="I143" s="25"/>
      <c r="J143" s="25"/>
      <c r="K143" s="25"/>
      <c r="L143" s="25"/>
      <c r="M143" s="25"/>
    </row>
    <row r="144" spans="2:13" x14ac:dyDescent="0.2">
      <c r="B144" s="48"/>
      <c r="D144" s="49" t="s">
        <v>93</v>
      </c>
      <c r="F144" s="25">
        <v>0</v>
      </c>
      <c r="G144" s="25">
        <f t="shared" ref="G144:M144" si="77">F147</f>
        <v>0</v>
      </c>
      <c r="H144" s="25">
        <f t="shared" si="77"/>
        <v>0</v>
      </c>
      <c r="I144" s="25">
        <f t="shared" si="77"/>
        <v>0</v>
      </c>
      <c r="J144" s="25">
        <f t="shared" si="77"/>
        <v>0</v>
      </c>
      <c r="K144" s="25">
        <f t="shared" si="77"/>
        <v>0</v>
      </c>
      <c r="L144" s="25">
        <f t="shared" si="77"/>
        <v>0</v>
      </c>
      <c r="M144" s="25">
        <f t="shared" si="77"/>
        <v>0</v>
      </c>
    </row>
    <row r="145" spans="2:13" x14ac:dyDescent="0.2">
      <c r="B145" s="48"/>
      <c r="D145" s="49" t="s">
        <v>94</v>
      </c>
      <c r="F145" s="25">
        <f t="shared" ref="F145:K145" si="78">F69</f>
        <v>0</v>
      </c>
      <c r="G145" s="25">
        <f t="shared" si="78"/>
        <v>0</v>
      </c>
      <c r="H145" s="25">
        <f t="shared" si="78"/>
        <v>0</v>
      </c>
      <c r="I145" s="25">
        <f t="shared" si="78"/>
        <v>0</v>
      </c>
      <c r="J145" s="25">
        <f t="shared" si="78"/>
        <v>0</v>
      </c>
      <c r="K145" s="25">
        <f t="shared" si="78"/>
        <v>0</v>
      </c>
      <c r="L145" s="25">
        <f>L69</f>
        <v>0</v>
      </c>
      <c r="M145" s="25">
        <f>M69</f>
        <v>0</v>
      </c>
    </row>
    <row r="146" spans="2:13" x14ac:dyDescent="0.2">
      <c r="B146" s="48"/>
      <c r="D146" s="49" t="s">
        <v>95</v>
      </c>
      <c r="F146" s="25">
        <f t="shared" ref="F146:K146" si="79">-F150</f>
        <v>0</v>
      </c>
      <c r="G146" s="25">
        <f t="shared" si="79"/>
        <v>0</v>
      </c>
      <c r="H146" s="25">
        <f t="shared" si="79"/>
        <v>0</v>
      </c>
      <c r="I146" s="25">
        <f t="shared" si="79"/>
        <v>0</v>
      </c>
      <c r="J146" s="25">
        <f t="shared" si="79"/>
        <v>0</v>
      </c>
      <c r="K146" s="25">
        <f t="shared" si="79"/>
        <v>0</v>
      </c>
      <c r="L146" s="25">
        <f>-L150</f>
        <v>0</v>
      </c>
      <c r="M146" s="25">
        <f>-M150</f>
        <v>0</v>
      </c>
    </row>
    <row r="147" spans="2:13" x14ac:dyDescent="0.2">
      <c r="B147" s="48"/>
      <c r="D147" s="49" t="s">
        <v>96</v>
      </c>
      <c r="E147" s="84"/>
      <c r="F147" s="26">
        <f t="shared" ref="F147:L147" si="80">SUM(F144:F146)</f>
        <v>0</v>
      </c>
      <c r="G147" s="26">
        <f t="shared" si="80"/>
        <v>0</v>
      </c>
      <c r="H147" s="26">
        <f t="shared" si="80"/>
        <v>0</v>
      </c>
      <c r="I147" s="26">
        <f t="shared" si="80"/>
        <v>0</v>
      </c>
      <c r="J147" s="26">
        <f t="shared" si="80"/>
        <v>0</v>
      </c>
      <c r="K147" s="26">
        <f t="shared" si="80"/>
        <v>0</v>
      </c>
      <c r="L147" s="26">
        <f t="shared" si="80"/>
        <v>0</v>
      </c>
      <c r="M147" s="26">
        <f t="shared" ref="M147" si="81">SUM(M144:M146)</f>
        <v>0</v>
      </c>
    </row>
    <row r="148" spans="2:13" x14ac:dyDescent="0.2">
      <c r="B148" s="48"/>
      <c r="F148" s="25"/>
      <c r="G148" s="25"/>
      <c r="H148" s="25"/>
      <c r="I148" s="25"/>
      <c r="J148" s="25"/>
      <c r="K148" s="25"/>
      <c r="L148" s="25"/>
      <c r="M148" s="25"/>
    </row>
    <row r="149" spans="2:13" x14ac:dyDescent="0.2">
      <c r="B149" s="48"/>
      <c r="D149" s="49" t="s">
        <v>97</v>
      </c>
      <c r="F149" s="25">
        <f t="shared" ref="F149:K149" si="82">F144+(F145/2)</f>
        <v>0</v>
      </c>
      <c r="G149" s="25">
        <f t="shared" si="82"/>
        <v>0</v>
      </c>
      <c r="H149" s="25">
        <f t="shared" si="82"/>
        <v>0</v>
      </c>
      <c r="I149" s="25">
        <f t="shared" si="82"/>
        <v>0</v>
      </c>
      <c r="J149" s="25">
        <f t="shared" si="82"/>
        <v>0</v>
      </c>
      <c r="K149" s="25">
        <f t="shared" si="82"/>
        <v>0</v>
      </c>
      <c r="L149" s="25">
        <f>L144+(L145/2)</f>
        <v>0</v>
      </c>
      <c r="M149" s="25">
        <f>M144+(M145/2)</f>
        <v>0</v>
      </c>
    </row>
    <row r="150" spans="2:13" x14ac:dyDescent="0.2">
      <c r="B150" s="48"/>
      <c r="D150" s="49" t="s">
        <v>92</v>
      </c>
      <c r="F150" s="25">
        <f t="shared" ref="F150:L150" si="83">F149*F80</f>
        <v>0</v>
      </c>
      <c r="G150" s="25">
        <f t="shared" si="83"/>
        <v>0</v>
      </c>
      <c r="H150" s="25">
        <f t="shared" si="83"/>
        <v>0</v>
      </c>
      <c r="I150" s="25">
        <f t="shared" si="83"/>
        <v>0</v>
      </c>
      <c r="J150" s="25">
        <f t="shared" si="83"/>
        <v>0</v>
      </c>
      <c r="K150" s="25">
        <f t="shared" si="83"/>
        <v>0</v>
      </c>
      <c r="L150" s="25">
        <f t="shared" si="83"/>
        <v>0</v>
      </c>
      <c r="M150" s="25">
        <f t="shared" ref="M150" si="84">M149*M80</f>
        <v>0</v>
      </c>
    </row>
    <row r="151" spans="2:13" x14ac:dyDescent="0.2">
      <c r="B151" s="48"/>
      <c r="F151" s="25"/>
      <c r="G151" s="25"/>
      <c r="H151" s="25"/>
      <c r="I151" s="25"/>
      <c r="J151" s="25"/>
      <c r="K151" s="25"/>
      <c r="L151" s="25"/>
      <c r="M151" s="25"/>
    </row>
    <row r="152" spans="2:13" x14ac:dyDescent="0.2">
      <c r="C152" s="49" t="s">
        <v>98</v>
      </c>
      <c r="F152" s="25">
        <f t="shared" ref="F152:K152" si="85">F130+F140+F150</f>
        <v>0</v>
      </c>
      <c r="G152" s="25">
        <f t="shared" si="85"/>
        <v>0</v>
      </c>
      <c r="H152" s="25">
        <f t="shared" si="85"/>
        <v>0</v>
      </c>
      <c r="I152" s="25">
        <f t="shared" si="85"/>
        <v>5.7332318546352008</v>
      </c>
      <c r="J152" s="25">
        <f t="shared" si="85"/>
        <v>50.675574387907588</v>
      </c>
      <c r="K152" s="25">
        <f t="shared" si="85"/>
        <v>31.96626840346698</v>
      </c>
      <c r="L152" s="25">
        <f>L130+L140+L150</f>
        <v>37.19168075718963</v>
      </c>
      <c r="M152" s="25">
        <f>M130+M140+M150</f>
        <v>29.453646314972548</v>
      </c>
    </row>
    <row r="153" spans="2:13" x14ac:dyDescent="0.2">
      <c r="F153" s="25"/>
      <c r="G153" s="25"/>
      <c r="H153" s="25"/>
      <c r="I153" s="25"/>
      <c r="J153" s="25"/>
      <c r="K153" s="25"/>
      <c r="L153" s="25"/>
      <c r="M153" s="25"/>
    </row>
  </sheetData>
  <phoneticPr fontId="0" type="noConversion"/>
  <printOptions horizontalCentered="1"/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  <rowBreaks count="2" manualBreakCount="2">
    <brk id="61" max="16383" man="1"/>
    <brk id="11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3FC76"/>
  </sheetPr>
  <dimension ref="A1:M153"/>
  <sheetViews>
    <sheetView tabSelected="1" zoomScale="80" zoomScaleNormal="80" workbookViewId="0">
      <pane ySplit="2" topLeftCell="A3" activePane="bottomLeft" state="frozenSplit"/>
      <selection activeCell="D2" sqref="D2"/>
      <selection pane="bottomLeft" activeCell="D2" sqref="D2"/>
    </sheetView>
  </sheetViews>
  <sheetFormatPr defaultRowHeight="12.75" outlineLevelCol="1" x14ac:dyDescent="0.2"/>
  <cols>
    <col min="1" max="3" width="1.85546875" style="49" customWidth="1"/>
    <col min="4" max="4" width="25.7109375" style="49" customWidth="1"/>
    <col min="5" max="5" width="0.7109375" style="49" customWidth="1"/>
    <col min="6" max="8" width="10.140625" style="49" hidden="1" customWidth="1" outlineLevel="1"/>
    <col min="9" max="9" width="10.140625" style="49" customWidth="1" collapsed="1"/>
    <col min="10" max="13" width="10.140625" style="49" customWidth="1"/>
    <col min="14" max="16384" width="9.140625" style="49"/>
  </cols>
  <sheetData>
    <row r="1" spans="1:13" x14ac:dyDescent="0.2">
      <c r="A1" s="49" t="s">
        <v>151</v>
      </c>
      <c r="F1" s="81"/>
      <c r="G1" s="81"/>
      <c r="H1" s="81"/>
      <c r="I1" s="81"/>
      <c r="J1" s="81"/>
      <c r="K1" s="81"/>
      <c r="L1" s="81"/>
      <c r="M1" s="81" t="s">
        <v>119</v>
      </c>
    </row>
    <row r="2" spans="1:13" x14ac:dyDescent="0.2">
      <c r="B2" s="52" t="s">
        <v>0</v>
      </c>
      <c r="C2" s="52"/>
      <c r="D2" s="52"/>
      <c r="F2" s="82">
        <v>2006</v>
      </c>
      <c r="G2" s="82">
        <v>2007</v>
      </c>
      <c r="H2" s="82">
        <v>2008</v>
      </c>
      <c r="I2" s="82">
        <v>2009</v>
      </c>
      <c r="J2" s="82">
        <v>2010</v>
      </c>
      <c r="K2" s="82">
        <v>2011</v>
      </c>
      <c r="L2" s="82">
        <v>2012</v>
      </c>
      <c r="M2" s="82">
        <v>2013</v>
      </c>
    </row>
    <row r="3" spans="1:13" x14ac:dyDescent="0.2">
      <c r="B3" s="52"/>
      <c r="C3" s="52"/>
      <c r="D3" s="52"/>
      <c r="F3" s="83"/>
      <c r="G3" s="83"/>
      <c r="H3" s="83"/>
      <c r="I3" s="83"/>
      <c r="J3" s="83"/>
      <c r="K3" s="83"/>
      <c r="L3" s="83"/>
      <c r="M3" s="83"/>
    </row>
    <row r="4" spans="1:13" x14ac:dyDescent="0.2">
      <c r="A4" s="48" t="s">
        <v>42</v>
      </c>
      <c r="F4" s="25"/>
      <c r="G4" s="25"/>
      <c r="H4" s="25"/>
      <c r="I4" s="25"/>
      <c r="J4" s="25"/>
      <c r="K4" s="25"/>
      <c r="L4" s="25"/>
      <c r="M4" s="25"/>
    </row>
    <row r="5" spans="1:13" x14ac:dyDescent="0.2">
      <c r="F5" s="25"/>
      <c r="G5" s="25"/>
      <c r="H5" s="25"/>
      <c r="I5" s="25"/>
      <c r="J5" s="25"/>
      <c r="K5" s="25"/>
      <c r="L5" s="25"/>
      <c r="M5" s="25"/>
    </row>
    <row r="6" spans="1:13" x14ac:dyDescent="0.2">
      <c r="B6" s="49" t="s">
        <v>43</v>
      </c>
      <c r="F6" s="25"/>
      <c r="G6" s="25"/>
      <c r="H6" s="25"/>
      <c r="I6" s="25"/>
      <c r="J6" s="25"/>
      <c r="K6" s="25"/>
      <c r="L6" s="25"/>
      <c r="M6" s="25"/>
    </row>
    <row r="7" spans="1:13" x14ac:dyDescent="0.2">
      <c r="C7" s="49" t="s">
        <v>44</v>
      </c>
      <c r="F7" s="25">
        <v>0</v>
      </c>
      <c r="G7" s="25">
        <f t="shared" ref="G7:M8" si="0">F12</f>
        <v>0</v>
      </c>
      <c r="H7" s="25">
        <f t="shared" si="0"/>
        <v>0</v>
      </c>
      <c r="I7" s="25">
        <f t="shared" si="0"/>
        <v>0</v>
      </c>
      <c r="J7" s="25">
        <f t="shared" si="0"/>
        <v>17.174014794119998</v>
      </c>
      <c r="K7" s="25">
        <f t="shared" si="0"/>
        <v>17.174014794119998</v>
      </c>
      <c r="L7" s="25">
        <f t="shared" si="0"/>
        <v>17.174014794119998</v>
      </c>
      <c r="M7" s="25">
        <f t="shared" si="0"/>
        <v>17.174014794119998</v>
      </c>
    </row>
    <row r="8" spans="1:13" x14ac:dyDescent="0.2">
      <c r="C8" s="49" t="s">
        <v>45</v>
      </c>
      <c r="F8" s="25">
        <v>0</v>
      </c>
      <c r="G8" s="25">
        <f t="shared" si="0"/>
        <v>0</v>
      </c>
      <c r="H8" s="25">
        <f t="shared" si="0"/>
        <v>0</v>
      </c>
      <c r="I8" s="25">
        <f t="shared" si="0"/>
        <v>0</v>
      </c>
      <c r="J8" s="25">
        <f t="shared" si="0"/>
        <v>-0.57275339338390185</v>
      </c>
      <c r="K8" s="25">
        <f t="shared" si="0"/>
        <v>-1.7182601801517055</v>
      </c>
      <c r="L8" s="25">
        <f t="shared" si="0"/>
        <v>-2.8637669669195089</v>
      </c>
      <c r="M8" s="25">
        <f t="shared" si="0"/>
        <v>-4.0092737536873129</v>
      </c>
    </row>
    <row r="9" spans="1:13" x14ac:dyDescent="0.2">
      <c r="C9" s="49" t="s">
        <v>46</v>
      </c>
      <c r="E9" s="84"/>
      <c r="F9" s="26">
        <f t="shared" ref="F9:L9" si="1">SUM(F7:F8)</f>
        <v>0</v>
      </c>
      <c r="G9" s="26">
        <f t="shared" si="1"/>
        <v>0</v>
      </c>
      <c r="H9" s="26">
        <f t="shared" si="1"/>
        <v>0</v>
      </c>
      <c r="I9" s="26">
        <f t="shared" si="1"/>
        <v>0</v>
      </c>
      <c r="J9" s="26">
        <f t="shared" si="1"/>
        <v>16.601261400736096</v>
      </c>
      <c r="K9" s="26">
        <f t="shared" si="1"/>
        <v>15.455754613968292</v>
      </c>
      <c r="L9" s="26">
        <f t="shared" si="1"/>
        <v>14.310247827200488</v>
      </c>
      <c r="M9" s="26">
        <f t="shared" ref="M9" si="2">SUM(M7:M8)</f>
        <v>13.164741040432684</v>
      </c>
    </row>
    <row r="10" spans="1:13" x14ac:dyDescent="0.2">
      <c r="F10" s="25"/>
      <c r="G10" s="25"/>
      <c r="H10" s="25"/>
      <c r="I10" s="25"/>
      <c r="J10" s="25"/>
      <c r="K10" s="25"/>
      <c r="L10" s="25"/>
      <c r="M10" s="25"/>
    </row>
    <row r="11" spans="1:13" x14ac:dyDescent="0.2">
      <c r="B11" s="49" t="s">
        <v>47</v>
      </c>
      <c r="F11" s="27"/>
      <c r="G11" s="27"/>
      <c r="H11" s="27"/>
      <c r="I11" s="27"/>
      <c r="J11" s="27"/>
      <c r="K11" s="27"/>
      <c r="L11" s="27"/>
      <c r="M11" s="27"/>
    </row>
    <row r="12" spans="1:13" x14ac:dyDescent="0.2">
      <c r="C12" s="49" t="s">
        <v>44</v>
      </c>
      <c r="F12" s="25">
        <f t="shared" ref="F12:K12" si="3">F7+F67+F68+F69</f>
        <v>0</v>
      </c>
      <c r="G12" s="25">
        <f t="shared" si="3"/>
        <v>0</v>
      </c>
      <c r="H12" s="25">
        <f t="shared" si="3"/>
        <v>0</v>
      </c>
      <c r="I12" s="25">
        <f t="shared" si="3"/>
        <v>17.174014794119998</v>
      </c>
      <c r="J12" s="25">
        <f t="shared" si="3"/>
        <v>17.174014794119998</v>
      </c>
      <c r="K12" s="25">
        <f t="shared" si="3"/>
        <v>17.174014794119998</v>
      </c>
      <c r="L12" s="25">
        <f>L7+L67+L68+L69</f>
        <v>17.174014794119998</v>
      </c>
      <c r="M12" s="25">
        <f>M7+M67+M68+M69</f>
        <v>17.174014794119998</v>
      </c>
    </row>
    <row r="13" spans="1:13" x14ac:dyDescent="0.2">
      <c r="C13" s="49" t="s">
        <v>45</v>
      </c>
      <c r="F13" s="25">
        <f>-SUM($F117:F117)</f>
        <v>0</v>
      </c>
      <c r="G13" s="25">
        <f>-SUM($F117:G117)</f>
        <v>0</v>
      </c>
      <c r="H13" s="25">
        <f>-SUM($F117:H117)</f>
        <v>0</v>
      </c>
      <c r="I13" s="25">
        <f>-SUM($F117:I117)</f>
        <v>-0.57275339338390185</v>
      </c>
      <c r="J13" s="25">
        <f>-SUM($F117:J117)</f>
        <v>-1.7182601801517055</v>
      </c>
      <c r="K13" s="25">
        <f>-SUM($F117:K117)</f>
        <v>-2.8637669669195089</v>
      </c>
      <c r="L13" s="25">
        <f>-SUM($F117:L117)</f>
        <v>-4.0092737536873129</v>
      </c>
      <c r="M13" s="25">
        <f>-SUM($F117:M117)</f>
        <v>-5.1547805404551168</v>
      </c>
    </row>
    <row r="14" spans="1:13" x14ac:dyDescent="0.2">
      <c r="C14" s="49" t="s">
        <v>46</v>
      </c>
      <c r="E14" s="84"/>
      <c r="F14" s="26">
        <f t="shared" ref="F14:L14" si="4">SUM(F12:F13)</f>
        <v>0</v>
      </c>
      <c r="G14" s="26">
        <f t="shared" si="4"/>
        <v>0</v>
      </c>
      <c r="H14" s="26">
        <f t="shared" si="4"/>
        <v>0</v>
      </c>
      <c r="I14" s="26">
        <f t="shared" si="4"/>
        <v>16.601261400736096</v>
      </c>
      <c r="J14" s="26">
        <f t="shared" si="4"/>
        <v>15.455754613968292</v>
      </c>
      <c r="K14" s="26">
        <f t="shared" si="4"/>
        <v>14.310247827200488</v>
      </c>
      <c r="L14" s="26">
        <f t="shared" si="4"/>
        <v>13.164741040432684</v>
      </c>
      <c r="M14" s="26">
        <f t="shared" ref="M14" si="5">SUM(M12:M13)</f>
        <v>12.01923425366488</v>
      </c>
    </row>
    <row r="15" spans="1:13" x14ac:dyDescent="0.2">
      <c r="F15" s="25"/>
      <c r="G15" s="25"/>
      <c r="H15" s="25"/>
      <c r="I15" s="25"/>
      <c r="J15" s="25"/>
      <c r="K15" s="25"/>
      <c r="L15" s="25"/>
      <c r="M15" s="25"/>
    </row>
    <row r="16" spans="1:13" x14ac:dyDescent="0.2">
      <c r="B16" s="49" t="s">
        <v>48</v>
      </c>
      <c r="F16" s="25">
        <f t="shared" ref="F16:K16" si="6">(F9+F14)/2</f>
        <v>0</v>
      </c>
      <c r="G16" s="25">
        <f t="shared" si="6"/>
        <v>0</v>
      </c>
      <c r="H16" s="25">
        <f t="shared" si="6"/>
        <v>0</v>
      </c>
      <c r="I16" s="25">
        <f t="shared" si="6"/>
        <v>8.300630700368048</v>
      </c>
      <c r="J16" s="25">
        <f t="shared" si="6"/>
        <v>16.028508007352194</v>
      </c>
      <c r="K16" s="25">
        <f t="shared" si="6"/>
        <v>14.88300122058439</v>
      </c>
      <c r="L16" s="25">
        <f>(L9+L14)/2</f>
        <v>13.737494433816586</v>
      </c>
      <c r="M16" s="25">
        <f>(M9+M14)/2</f>
        <v>12.591987647048782</v>
      </c>
    </row>
    <row r="17" spans="1:13" x14ac:dyDescent="0.2">
      <c r="B17" s="49" t="s">
        <v>49</v>
      </c>
      <c r="F17" s="25">
        <f t="shared" ref="F17:K17" si="7">(F65-F66)*F74</f>
        <v>0</v>
      </c>
      <c r="G17" s="25">
        <f t="shared" si="7"/>
        <v>0</v>
      </c>
      <c r="H17" s="25">
        <f t="shared" si="7"/>
        <v>0</v>
      </c>
      <c r="I17" s="25">
        <f t="shared" si="7"/>
        <v>6.9151679999999993E-2</v>
      </c>
      <c r="J17" s="25">
        <f t="shared" si="7"/>
        <v>0.39830692427147224</v>
      </c>
      <c r="K17" s="25">
        <f t="shared" si="7"/>
        <v>0.22281587882999995</v>
      </c>
      <c r="L17" s="25">
        <f>(L65-L66)*L74</f>
        <v>0.29355437069999996</v>
      </c>
      <c r="M17" s="25">
        <f>(M65-M66)*M74</f>
        <v>0.44855147997999995</v>
      </c>
    </row>
    <row r="18" spans="1:13" x14ac:dyDescent="0.2">
      <c r="B18" s="49" t="s">
        <v>50</v>
      </c>
      <c r="E18" s="84"/>
      <c r="F18" s="26">
        <f t="shared" ref="F18:L18" si="8">SUM(F16:F17)</f>
        <v>0</v>
      </c>
      <c r="G18" s="26">
        <f t="shared" si="8"/>
        <v>0</v>
      </c>
      <c r="H18" s="26">
        <f t="shared" si="8"/>
        <v>0</v>
      </c>
      <c r="I18" s="26">
        <f t="shared" si="8"/>
        <v>8.3697823803680471</v>
      </c>
      <c r="J18" s="26">
        <f t="shared" si="8"/>
        <v>16.426814931623667</v>
      </c>
      <c r="K18" s="26">
        <f t="shared" si="8"/>
        <v>15.10581709941439</v>
      </c>
      <c r="L18" s="26">
        <f t="shared" si="8"/>
        <v>14.031048804516587</v>
      </c>
      <c r="M18" s="26">
        <f t="shared" ref="M18" si="9">SUM(M16:M17)</f>
        <v>13.040539127028783</v>
      </c>
    </row>
    <row r="19" spans="1:13" x14ac:dyDescent="0.2">
      <c r="E19" s="29"/>
      <c r="F19" s="25"/>
      <c r="G19" s="25"/>
      <c r="H19" s="25"/>
      <c r="I19" s="25"/>
      <c r="J19" s="25"/>
      <c r="K19" s="25"/>
      <c r="L19" s="25"/>
      <c r="M19" s="25"/>
    </row>
    <row r="20" spans="1:13" x14ac:dyDescent="0.2">
      <c r="B20" s="29" t="s">
        <v>51</v>
      </c>
      <c r="E20" s="29"/>
      <c r="F20" s="25">
        <f t="shared" ref="F20:K20" si="10">F18*(1-F83)*F81*(F72/12)</f>
        <v>0</v>
      </c>
      <c r="G20" s="25">
        <f t="shared" si="10"/>
        <v>0</v>
      </c>
      <c r="H20" s="25">
        <f t="shared" si="10"/>
        <v>0</v>
      </c>
      <c r="I20" s="25">
        <f t="shared" si="10"/>
        <v>0.28313595499144462</v>
      </c>
      <c r="J20" s="25">
        <f t="shared" si="10"/>
        <v>0.53549147654210649</v>
      </c>
      <c r="K20" s="25">
        <f t="shared" si="10"/>
        <v>0.48852212499506137</v>
      </c>
      <c r="L20" s="25">
        <f>L18*(1-L83)*L81*(L72/12)</f>
        <v>0.45376411833806646</v>
      </c>
      <c r="M20" s="25">
        <f>M18*(1-M83)*M81*(M72/12)</f>
        <v>0.37634995920605063</v>
      </c>
    </row>
    <row r="21" spans="1:13" x14ac:dyDescent="0.2">
      <c r="B21" s="29" t="s">
        <v>19</v>
      </c>
      <c r="E21" s="29"/>
      <c r="F21" s="25">
        <f t="shared" ref="F21:K21" si="11">F18*F83*F82*(F72/12)</f>
        <v>0</v>
      </c>
      <c r="G21" s="25">
        <f t="shared" si="11"/>
        <v>0</v>
      </c>
      <c r="H21" s="25">
        <f t="shared" si="11"/>
        <v>0</v>
      </c>
      <c r="I21" s="25">
        <f t="shared" si="11"/>
        <v>0.28691613999901666</v>
      </c>
      <c r="J21" s="25">
        <f t="shared" si="11"/>
        <v>0.64721650830597255</v>
      </c>
      <c r="K21" s="25">
        <f t="shared" si="11"/>
        <v>0.5836887727213721</v>
      </c>
      <c r="L21" s="25">
        <f>L18*L83*L82*(L72/12)</f>
        <v>0.54215972580652105</v>
      </c>
      <c r="M21" s="25">
        <f>M18*M83*M82*(M72/12)</f>
        <v>0.46580805761746813</v>
      </c>
    </row>
    <row r="22" spans="1:13" x14ac:dyDescent="0.2">
      <c r="B22" s="29" t="s">
        <v>42</v>
      </c>
      <c r="E22" s="84"/>
      <c r="F22" s="26">
        <f t="shared" ref="F22:L22" si="12">SUM(F20:F21)</f>
        <v>0</v>
      </c>
      <c r="G22" s="26">
        <f t="shared" si="12"/>
        <v>0</v>
      </c>
      <c r="H22" s="26">
        <f t="shared" si="12"/>
        <v>0</v>
      </c>
      <c r="I22" s="26">
        <f t="shared" si="12"/>
        <v>0.57005209499046128</v>
      </c>
      <c r="J22" s="26">
        <f t="shared" si="12"/>
        <v>1.182707984848079</v>
      </c>
      <c r="K22" s="26">
        <f t="shared" si="12"/>
        <v>1.0722108977164335</v>
      </c>
      <c r="L22" s="26">
        <f t="shared" si="12"/>
        <v>0.99592384414458746</v>
      </c>
      <c r="M22" s="26">
        <f t="shared" ref="M22" si="13">SUM(M20:M21)</f>
        <v>0.84215801682351876</v>
      </c>
    </row>
    <row r="23" spans="1:13" x14ac:dyDescent="0.2">
      <c r="E23" s="29"/>
      <c r="F23" s="25"/>
      <c r="G23" s="25"/>
      <c r="H23" s="25"/>
      <c r="I23" s="25"/>
      <c r="J23" s="25"/>
      <c r="K23" s="25"/>
      <c r="L23" s="25"/>
      <c r="M23" s="25"/>
    </row>
    <row r="24" spans="1:13" x14ac:dyDescent="0.2">
      <c r="A24" s="30" t="s">
        <v>52</v>
      </c>
      <c r="E24" s="29"/>
      <c r="F24" s="25"/>
      <c r="G24" s="25"/>
      <c r="H24" s="25"/>
      <c r="I24" s="25"/>
      <c r="J24" s="25"/>
      <c r="K24" s="25"/>
      <c r="L24" s="25"/>
      <c r="M24" s="25"/>
    </row>
    <row r="25" spans="1:13" x14ac:dyDescent="0.2">
      <c r="A25" s="30"/>
      <c r="E25" s="29"/>
      <c r="F25" s="25"/>
      <c r="G25" s="25"/>
      <c r="H25" s="25"/>
      <c r="I25" s="25"/>
      <c r="J25" s="25"/>
      <c r="K25" s="25"/>
      <c r="L25" s="25"/>
      <c r="M25" s="25"/>
    </row>
    <row r="26" spans="1:13" x14ac:dyDescent="0.2">
      <c r="B26" s="29" t="s">
        <v>15</v>
      </c>
      <c r="C26" s="52"/>
      <c r="F26" s="25">
        <f t="shared" ref="F26:K26" si="14">(F65-F66)*(F72/12)</f>
        <v>0</v>
      </c>
      <c r="G26" s="25">
        <f t="shared" si="14"/>
        <v>0</v>
      </c>
      <c r="H26" s="25">
        <f t="shared" si="14"/>
        <v>0</v>
      </c>
      <c r="I26" s="25">
        <f t="shared" si="14"/>
        <v>0.576264</v>
      </c>
      <c r="J26" s="25">
        <f t="shared" si="14"/>
        <v>3.3997919999999997</v>
      </c>
      <c r="K26" s="25">
        <f t="shared" si="14"/>
        <v>1.8115112099999997</v>
      </c>
      <c r="L26" s="25">
        <f>(L65-L66)*(L72/12)</f>
        <v>2.3866208999999996</v>
      </c>
      <c r="M26" s="25">
        <f>(M65-M66)*(M72/12)</f>
        <v>4.8755595649999997</v>
      </c>
    </row>
    <row r="27" spans="1:13" x14ac:dyDescent="0.2">
      <c r="B27" s="29" t="s">
        <v>16</v>
      </c>
      <c r="C27" s="52"/>
      <c r="F27" s="25">
        <f t="shared" ref="F27:K27" si="15">F117*(F72/12)</f>
        <v>0</v>
      </c>
      <c r="G27" s="25">
        <f t="shared" si="15"/>
        <v>0</v>
      </c>
      <c r="H27" s="25">
        <f t="shared" si="15"/>
        <v>0</v>
      </c>
      <c r="I27" s="25">
        <f t="shared" si="15"/>
        <v>0.57275339338390185</v>
      </c>
      <c r="J27" s="25">
        <f t="shared" si="15"/>
        <v>1.1455067867678037</v>
      </c>
      <c r="K27" s="25">
        <f t="shared" si="15"/>
        <v>1.1455067867678037</v>
      </c>
      <c r="L27" s="25">
        <f>L117*(L72/12)</f>
        <v>1.1455067867678037</v>
      </c>
      <c r="M27" s="25">
        <f>M117*(M72/12)</f>
        <v>1.1455067867678037</v>
      </c>
    </row>
    <row r="28" spans="1:13" x14ac:dyDescent="0.2">
      <c r="B28" s="29" t="s">
        <v>17</v>
      </c>
      <c r="C28" s="52"/>
      <c r="F28" s="25">
        <f t="shared" ref="F28:K28" si="16">F18*F85*(F72/12)</f>
        <v>0</v>
      </c>
      <c r="G28" s="25">
        <f t="shared" si="16"/>
        <v>0</v>
      </c>
      <c r="H28" s="25">
        <f t="shared" si="16"/>
        <v>0</v>
      </c>
      <c r="I28" s="25">
        <f t="shared" si="16"/>
        <v>1.8832010355828106E-2</v>
      </c>
      <c r="J28" s="25">
        <f t="shared" si="16"/>
        <v>1.232011119871775E-2</v>
      </c>
      <c r="K28" s="25">
        <f t="shared" si="16"/>
        <v>0</v>
      </c>
      <c r="L28" s="25">
        <f>L18*L85*(L72/12)</f>
        <v>0</v>
      </c>
      <c r="M28" s="25">
        <f>M18*M85*(M72/12)</f>
        <v>0</v>
      </c>
    </row>
    <row r="29" spans="1:13" x14ac:dyDescent="0.2">
      <c r="B29" s="29" t="s">
        <v>42</v>
      </c>
      <c r="E29" s="29"/>
      <c r="F29" s="25">
        <f t="shared" ref="F29:K29" si="17">F22</f>
        <v>0</v>
      </c>
      <c r="G29" s="25">
        <f t="shared" si="17"/>
        <v>0</v>
      </c>
      <c r="H29" s="25">
        <f t="shared" si="17"/>
        <v>0</v>
      </c>
      <c r="I29" s="25">
        <f t="shared" si="17"/>
        <v>0.57005209499046128</v>
      </c>
      <c r="J29" s="25">
        <f t="shared" si="17"/>
        <v>1.182707984848079</v>
      </c>
      <c r="K29" s="25">
        <f t="shared" si="17"/>
        <v>1.0722108977164335</v>
      </c>
      <c r="L29" s="25">
        <f>L22</f>
        <v>0.99592384414458746</v>
      </c>
      <c r="M29" s="25">
        <f>M22</f>
        <v>0.84215801682351876</v>
      </c>
    </row>
    <row r="30" spans="1:13" x14ac:dyDescent="0.2">
      <c r="B30" s="49" t="s">
        <v>52</v>
      </c>
      <c r="E30" s="84"/>
      <c r="F30" s="26">
        <f t="shared" ref="F30:L30" si="18">SUM(F26:F29)</f>
        <v>0</v>
      </c>
      <c r="G30" s="26">
        <f t="shared" si="18"/>
        <v>0</v>
      </c>
      <c r="H30" s="26">
        <f t="shared" si="18"/>
        <v>0</v>
      </c>
      <c r="I30" s="26">
        <f t="shared" si="18"/>
        <v>1.7379014987301913</v>
      </c>
      <c r="J30" s="26">
        <f t="shared" si="18"/>
        <v>5.7403268828146006</v>
      </c>
      <c r="K30" s="26">
        <f t="shared" si="18"/>
        <v>4.0292288944842367</v>
      </c>
      <c r="L30" s="26">
        <f t="shared" si="18"/>
        <v>4.528051530912391</v>
      </c>
      <c r="M30" s="26">
        <f t="shared" ref="M30" si="19">SUM(M26:M29)</f>
        <v>6.8632243685913226</v>
      </c>
    </row>
    <row r="31" spans="1:13" x14ac:dyDescent="0.2">
      <c r="E31" s="29"/>
      <c r="F31" s="25"/>
      <c r="G31" s="25"/>
      <c r="H31" s="25"/>
      <c r="I31" s="25"/>
      <c r="J31" s="25"/>
      <c r="K31" s="25"/>
      <c r="L31" s="25"/>
      <c r="M31" s="25"/>
    </row>
    <row r="32" spans="1:13" x14ac:dyDescent="0.2">
      <c r="A32" s="48" t="s">
        <v>53</v>
      </c>
      <c r="E32" s="29"/>
      <c r="F32" s="25"/>
      <c r="G32" s="25"/>
      <c r="H32" s="25"/>
      <c r="I32" s="25"/>
      <c r="J32" s="25"/>
      <c r="K32" s="25"/>
      <c r="L32" s="25"/>
      <c r="M32" s="25"/>
    </row>
    <row r="33" spans="1:13" x14ac:dyDescent="0.2">
      <c r="E33" s="29"/>
      <c r="F33" s="25"/>
      <c r="G33" s="25"/>
      <c r="H33" s="25"/>
      <c r="I33" s="25"/>
      <c r="J33" s="25"/>
      <c r="K33" s="25"/>
      <c r="L33" s="25"/>
      <c r="M33" s="25"/>
    </row>
    <row r="34" spans="1:13" x14ac:dyDescent="0.2">
      <c r="B34" s="49" t="s">
        <v>52</v>
      </c>
      <c r="E34" s="29"/>
      <c r="F34" s="25">
        <f t="shared" ref="F34:K34" si="20">F30</f>
        <v>0</v>
      </c>
      <c r="G34" s="25">
        <f t="shared" si="20"/>
        <v>0</v>
      </c>
      <c r="H34" s="25">
        <f t="shared" si="20"/>
        <v>0</v>
      </c>
      <c r="I34" s="25">
        <f t="shared" si="20"/>
        <v>1.7379014987301913</v>
      </c>
      <c r="J34" s="25">
        <f t="shared" si="20"/>
        <v>5.7403268828146006</v>
      </c>
      <c r="K34" s="25">
        <f t="shared" si="20"/>
        <v>4.0292288944842367</v>
      </c>
      <c r="L34" s="25">
        <f>L30</f>
        <v>4.528051530912391</v>
      </c>
      <c r="M34" s="25">
        <f>M30</f>
        <v>6.8632243685913226</v>
      </c>
    </row>
    <row r="35" spans="1:13" x14ac:dyDescent="0.2">
      <c r="B35" s="49" t="s">
        <v>54</v>
      </c>
      <c r="E35" s="29"/>
      <c r="F35" s="25">
        <f t="shared" ref="F35:H37" si="21">-F26</f>
        <v>0</v>
      </c>
      <c r="G35" s="25">
        <f t="shared" si="21"/>
        <v>0</v>
      </c>
      <c r="H35" s="25">
        <f t="shared" si="21"/>
        <v>0</v>
      </c>
      <c r="I35" s="25">
        <f t="shared" ref="I35:J37" si="22">-I26</f>
        <v>-0.576264</v>
      </c>
      <c r="J35" s="25">
        <f t="shared" si="22"/>
        <v>-3.3997919999999997</v>
      </c>
      <c r="K35" s="25">
        <f t="shared" ref="J35:L37" si="23">-K26</f>
        <v>-1.8115112099999997</v>
      </c>
      <c r="L35" s="25">
        <f t="shared" si="23"/>
        <v>-2.3866208999999996</v>
      </c>
      <c r="M35" s="25">
        <f t="shared" ref="M35" si="24">-M26</f>
        <v>-4.8755595649999997</v>
      </c>
    </row>
    <row r="36" spans="1:13" x14ac:dyDescent="0.2">
      <c r="B36" s="49" t="s">
        <v>55</v>
      </c>
      <c r="E36" s="29"/>
      <c r="F36" s="25">
        <f t="shared" si="21"/>
        <v>0</v>
      </c>
      <c r="G36" s="25">
        <f t="shared" si="21"/>
        <v>0</v>
      </c>
      <c r="H36" s="25">
        <f t="shared" si="21"/>
        <v>0</v>
      </c>
      <c r="I36" s="25">
        <f t="shared" si="22"/>
        <v>-0.57275339338390185</v>
      </c>
      <c r="J36" s="25">
        <f t="shared" si="23"/>
        <v>-1.1455067867678037</v>
      </c>
      <c r="K36" s="25">
        <f t="shared" si="23"/>
        <v>-1.1455067867678037</v>
      </c>
      <c r="L36" s="25">
        <f t="shared" si="23"/>
        <v>-1.1455067867678037</v>
      </c>
      <c r="M36" s="25">
        <f t="shared" ref="M36" si="25">-M27</f>
        <v>-1.1455067867678037</v>
      </c>
    </row>
    <row r="37" spans="1:13" x14ac:dyDescent="0.2">
      <c r="B37" s="49" t="s">
        <v>56</v>
      </c>
      <c r="E37" s="29"/>
      <c r="F37" s="25">
        <f t="shared" si="21"/>
        <v>0</v>
      </c>
      <c r="G37" s="25">
        <f t="shared" si="21"/>
        <v>0</v>
      </c>
      <c r="H37" s="25">
        <f t="shared" si="21"/>
        <v>0</v>
      </c>
      <c r="I37" s="25">
        <f t="shared" si="22"/>
        <v>-1.8832010355828106E-2</v>
      </c>
      <c r="J37" s="25">
        <f t="shared" si="22"/>
        <v>-1.232011119871775E-2</v>
      </c>
      <c r="K37" s="25">
        <f t="shared" si="23"/>
        <v>0</v>
      </c>
      <c r="L37" s="25">
        <f t="shared" si="23"/>
        <v>0</v>
      </c>
      <c r="M37" s="25">
        <f t="shared" ref="M37" si="26">-M28</f>
        <v>0</v>
      </c>
    </row>
    <row r="38" spans="1:13" x14ac:dyDescent="0.2">
      <c r="B38" s="49" t="s">
        <v>57</v>
      </c>
      <c r="E38" s="29"/>
      <c r="F38" s="25">
        <f t="shared" ref="F38:K38" si="27">-F20</f>
        <v>0</v>
      </c>
      <c r="G38" s="25">
        <f t="shared" si="27"/>
        <v>0</v>
      </c>
      <c r="H38" s="25">
        <f t="shared" si="27"/>
        <v>0</v>
      </c>
      <c r="I38" s="25">
        <f t="shared" si="27"/>
        <v>-0.28313595499144462</v>
      </c>
      <c r="J38" s="25">
        <f t="shared" si="27"/>
        <v>-0.53549147654210649</v>
      </c>
      <c r="K38" s="25">
        <f t="shared" si="27"/>
        <v>-0.48852212499506137</v>
      </c>
      <c r="L38" s="25">
        <f>-L20</f>
        <v>-0.45376411833806646</v>
      </c>
      <c r="M38" s="25">
        <f>-M20</f>
        <v>-0.37634995920605063</v>
      </c>
    </row>
    <row r="39" spans="1:13" x14ac:dyDescent="0.2">
      <c r="B39" s="29" t="s">
        <v>58</v>
      </c>
      <c r="E39" s="84"/>
      <c r="F39" s="26">
        <f t="shared" ref="F39:L39" si="28">SUM(F34:F38)</f>
        <v>0</v>
      </c>
      <c r="G39" s="26">
        <f t="shared" si="28"/>
        <v>0</v>
      </c>
      <c r="H39" s="26">
        <f t="shared" si="28"/>
        <v>0</v>
      </c>
      <c r="I39" s="26">
        <f t="shared" si="28"/>
        <v>0.28691613999901655</v>
      </c>
      <c r="J39" s="26">
        <f t="shared" si="28"/>
        <v>0.64721650830597299</v>
      </c>
      <c r="K39" s="26">
        <f t="shared" si="28"/>
        <v>0.58368877272137176</v>
      </c>
      <c r="L39" s="26">
        <f t="shared" si="28"/>
        <v>0.54215972580652116</v>
      </c>
      <c r="M39" s="26">
        <f t="shared" ref="M39" si="29">SUM(M34:M38)</f>
        <v>0.46580805761746857</v>
      </c>
    </row>
    <row r="40" spans="1:13" x14ac:dyDescent="0.2">
      <c r="B40" s="29" t="s">
        <v>59</v>
      </c>
      <c r="E40" s="29"/>
      <c r="F40" s="25">
        <f t="shared" ref="F40:K40" si="30">F27</f>
        <v>0</v>
      </c>
      <c r="G40" s="25">
        <f t="shared" si="30"/>
        <v>0</v>
      </c>
      <c r="H40" s="25">
        <f t="shared" si="30"/>
        <v>0</v>
      </c>
      <c r="I40" s="25">
        <f t="shared" si="30"/>
        <v>0.57275339338390185</v>
      </c>
      <c r="J40" s="25">
        <f t="shared" si="30"/>
        <v>1.1455067867678037</v>
      </c>
      <c r="K40" s="25">
        <f t="shared" si="30"/>
        <v>1.1455067867678037</v>
      </c>
      <c r="L40" s="25">
        <f>L27</f>
        <v>1.1455067867678037</v>
      </c>
      <c r="M40" s="25">
        <f>M27</f>
        <v>1.1455067867678037</v>
      </c>
    </row>
    <row r="41" spans="1:13" x14ac:dyDescent="0.2">
      <c r="B41" s="29" t="s">
        <v>60</v>
      </c>
      <c r="E41" s="29"/>
      <c r="F41" s="25">
        <f t="shared" ref="F41:K41" si="31">-F152*(F72/12)</f>
        <v>0</v>
      </c>
      <c r="G41" s="25">
        <f t="shared" si="31"/>
        <v>0</v>
      </c>
      <c r="H41" s="25">
        <f t="shared" si="31"/>
        <v>0</v>
      </c>
      <c r="I41" s="25">
        <f t="shared" si="31"/>
        <v>-0.68696059176479995</v>
      </c>
      <c r="J41" s="25">
        <f t="shared" si="31"/>
        <v>-1.3189643361884158</v>
      </c>
      <c r="K41" s="25">
        <f t="shared" si="31"/>
        <v>-1.2134471892933425</v>
      </c>
      <c r="L41" s="25">
        <f>-L152*(L72/12)</f>
        <v>-1.1163714141498751</v>
      </c>
      <c r="M41" s="25">
        <f>-M152*(M72/12)</f>
        <v>-1.0270617010178851</v>
      </c>
    </row>
    <row r="42" spans="1:13" x14ac:dyDescent="0.2">
      <c r="B42" s="49" t="s">
        <v>61</v>
      </c>
      <c r="E42" s="84"/>
      <c r="F42" s="26">
        <f t="shared" ref="F42:L42" si="32">SUM(F39:F41)</f>
        <v>0</v>
      </c>
      <c r="G42" s="26">
        <f t="shared" si="32"/>
        <v>0</v>
      </c>
      <c r="H42" s="26">
        <f t="shared" si="32"/>
        <v>0</v>
      </c>
      <c r="I42" s="26">
        <f t="shared" si="32"/>
        <v>0.17270894161811845</v>
      </c>
      <c r="J42" s="26">
        <f t="shared" si="32"/>
        <v>0.47375895888536079</v>
      </c>
      <c r="K42" s="26">
        <f t="shared" si="32"/>
        <v>0.51574837019583297</v>
      </c>
      <c r="L42" s="26">
        <f t="shared" si="32"/>
        <v>0.57129509842444981</v>
      </c>
      <c r="M42" s="26">
        <f t="shared" ref="M42" si="33">SUM(M39:M41)</f>
        <v>0.58425314336738721</v>
      </c>
    </row>
    <row r="43" spans="1:13" x14ac:dyDescent="0.2">
      <c r="E43" s="29"/>
      <c r="F43" s="25"/>
      <c r="G43" s="25"/>
      <c r="H43" s="25"/>
      <c r="I43" s="25"/>
      <c r="J43" s="25"/>
      <c r="K43" s="25"/>
      <c r="L43" s="25"/>
      <c r="M43" s="25"/>
    </row>
    <row r="44" spans="1:13" x14ac:dyDescent="0.2">
      <c r="B44" s="49" t="s">
        <v>62</v>
      </c>
      <c r="E44" s="29"/>
      <c r="F44" s="25">
        <f t="shared" ref="F44:K44" si="34">F42*F84</f>
        <v>0</v>
      </c>
      <c r="G44" s="25">
        <f t="shared" si="34"/>
        <v>0</v>
      </c>
      <c r="H44" s="25">
        <f t="shared" si="34"/>
        <v>0</v>
      </c>
      <c r="I44" s="25">
        <f t="shared" si="34"/>
        <v>5.6993950733979094E-2</v>
      </c>
      <c r="J44" s="25">
        <f t="shared" si="34"/>
        <v>0.1338369058851144</v>
      </c>
      <c r="K44" s="25">
        <f t="shared" si="34"/>
        <v>0.1456989145803228</v>
      </c>
      <c r="L44" s="25">
        <f>L42*L84</f>
        <v>0.1513932010824792</v>
      </c>
      <c r="M44" s="25">
        <f>M42*M84</f>
        <v>0.15482708299235762</v>
      </c>
    </row>
    <row r="45" spans="1:13" x14ac:dyDescent="0.2">
      <c r="E45" s="29"/>
      <c r="F45" s="25"/>
      <c r="G45" s="25"/>
      <c r="H45" s="25"/>
      <c r="I45" s="25"/>
      <c r="J45" s="25"/>
      <c r="K45" s="25"/>
      <c r="L45" s="25"/>
      <c r="M45" s="25"/>
    </row>
    <row r="46" spans="1:13" x14ac:dyDescent="0.2">
      <c r="B46" s="49" t="s">
        <v>63</v>
      </c>
      <c r="E46" s="29"/>
      <c r="F46" s="25">
        <f t="shared" ref="F46:K46" si="35">F44/(1-F84)</f>
        <v>0</v>
      </c>
      <c r="G46" s="25">
        <f t="shared" si="35"/>
        <v>0</v>
      </c>
      <c r="H46" s="25">
        <f t="shared" si="35"/>
        <v>0</v>
      </c>
      <c r="I46" s="25">
        <f t="shared" si="35"/>
        <v>8.5065598110416571E-2</v>
      </c>
      <c r="J46" s="25">
        <f t="shared" si="35"/>
        <v>0.1865322730106124</v>
      </c>
      <c r="K46" s="25">
        <f t="shared" si="35"/>
        <v>0.20306468931055441</v>
      </c>
      <c r="L46" s="25">
        <f>L44/(1-L84)</f>
        <v>0.20597714432990366</v>
      </c>
      <c r="M46" s="25">
        <f>M44/(1-M84)</f>
        <v>0.21064909250660901</v>
      </c>
    </row>
    <row r="47" spans="1:13" x14ac:dyDescent="0.2">
      <c r="E47" s="29"/>
      <c r="F47" s="25"/>
      <c r="G47" s="25"/>
      <c r="H47" s="25"/>
      <c r="I47" s="25"/>
      <c r="J47" s="25"/>
      <c r="K47" s="25"/>
      <c r="L47" s="25"/>
      <c r="M47" s="25"/>
    </row>
    <row r="48" spans="1:13" x14ac:dyDescent="0.2">
      <c r="A48" s="48" t="s">
        <v>64</v>
      </c>
      <c r="E48" s="29"/>
      <c r="F48" s="25"/>
      <c r="G48" s="25"/>
      <c r="H48" s="25"/>
      <c r="I48" s="25"/>
      <c r="J48" s="25"/>
      <c r="K48" s="25"/>
      <c r="L48" s="25"/>
      <c r="M48" s="25"/>
    </row>
    <row r="49" spans="1:13" x14ac:dyDescent="0.2">
      <c r="E49" s="29"/>
      <c r="F49" s="25"/>
      <c r="G49" s="25"/>
      <c r="H49" s="25"/>
      <c r="I49" s="25"/>
      <c r="J49" s="25"/>
      <c r="K49" s="25"/>
      <c r="L49" s="25"/>
      <c r="M49" s="25"/>
    </row>
    <row r="50" spans="1:13" x14ac:dyDescent="0.2">
      <c r="B50" s="49" t="s">
        <v>52</v>
      </c>
      <c r="E50" s="29"/>
      <c r="F50" s="25">
        <f t="shared" ref="F50:K50" si="36">F30</f>
        <v>0</v>
      </c>
      <c r="G50" s="25">
        <f t="shared" si="36"/>
        <v>0</v>
      </c>
      <c r="H50" s="25">
        <f t="shared" si="36"/>
        <v>0</v>
      </c>
      <c r="I50" s="25">
        <f t="shared" si="36"/>
        <v>1.7379014987301913</v>
      </c>
      <c r="J50" s="25">
        <f t="shared" si="36"/>
        <v>5.7403268828146006</v>
      </c>
      <c r="K50" s="25">
        <f t="shared" si="36"/>
        <v>4.0292288944842367</v>
      </c>
      <c r="L50" s="25">
        <f>L30</f>
        <v>4.528051530912391</v>
      </c>
      <c r="M50" s="25">
        <f>M30</f>
        <v>6.8632243685913226</v>
      </c>
    </row>
    <row r="51" spans="1:13" x14ac:dyDescent="0.2">
      <c r="B51" s="49" t="s">
        <v>63</v>
      </c>
      <c r="E51" s="29"/>
      <c r="F51" s="25">
        <f t="shared" ref="F51:K51" si="37">F46</f>
        <v>0</v>
      </c>
      <c r="G51" s="25">
        <f t="shared" si="37"/>
        <v>0</v>
      </c>
      <c r="H51" s="25">
        <f t="shared" si="37"/>
        <v>0</v>
      </c>
      <c r="I51" s="25">
        <f t="shared" si="37"/>
        <v>8.5065598110416571E-2</v>
      </c>
      <c r="J51" s="25">
        <f t="shared" si="37"/>
        <v>0.1865322730106124</v>
      </c>
      <c r="K51" s="25">
        <f t="shared" si="37"/>
        <v>0.20306468931055441</v>
      </c>
      <c r="L51" s="25">
        <f>L46</f>
        <v>0.20597714432990366</v>
      </c>
      <c r="M51" s="25">
        <f>M46</f>
        <v>0.21064909250660901</v>
      </c>
    </row>
    <row r="52" spans="1:13" x14ac:dyDescent="0.2">
      <c r="B52" s="49" t="s">
        <v>64</v>
      </c>
      <c r="E52" s="84"/>
      <c r="F52" s="26">
        <f t="shared" ref="F52:L52" si="38">SUM(F50:F51)</f>
        <v>0</v>
      </c>
      <c r="G52" s="26">
        <f t="shared" si="38"/>
        <v>0</v>
      </c>
      <c r="H52" s="26">
        <f t="shared" si="38"/>
        <v>0</v>
      </c>
      <c r="I52" s="26">
        <f t="shared" si="38"/>
        <v>1.8229670968406078</v>
      </c>
      <c r="J52" s="26">
        <f t="shared" si="38"/>
        <v>5.9268591558252126</v>
      </c>
      <c r="K52" s="26">
        <f t="shared" si="38"/>
        <v>4.2322935837947915</v>
      </c>
      <c r="L52" s="85">
        <f t="shared" si="38"/>
        <v>4.7340286752422944</v>
      </c>
      <c r="M52" s="26">
        <f t="shared" ref="M52" si="39">SUM(M50:M51)</f>
        <v>7.0738734610979312</v>
      </c>
    </row>
    <row r="53" spans="1:13" x14ac:dyDescent="0.2">
      <c r="E53" s="29"/>
      <c r="F53" s="25"/>
      <c r="G53" s="25"/>
      <c r="H53" s="25"/>
      <c r="I53" s="25"/>
      <c r="J53" s="25"/>
      <c r="K53" s="25"/>
      <c r="L53" s="25"/>
      <c r="M53" s="25"/>
    </row>
    <row r="54" spans="1:13" x14ac:dyDescent="0.2">
      <c r="A54" s="48" t="s">
        <v>65</v>
      </c>
      <c r="E54" s="29"/>
      <c r="F54" s="25"/>
      <c r="G54" s="25"/>
      <c r="H54" s="25"/>
      <c r="I54" s="25"/>
      <c r="J54" s="25"/>
      <c r="K54" s="25"/>
      <c r="L54" s="25"/>
      <c r="M54" s="25"/>
    </row>
    <row r="55" spans="1:13" x14ac:dyDescent="0.2">
      <c r="E55" s="29"/>
      <c r="F55" s="25"/>
      <c r="G55" s="25"/>
      <c r="H55" s="25"/>
      <c r="I55" s="25"/>
      <c r="J55" s="25"/>
      <c r="K55" s="25"/>
      <c r="L55" s="25"/>
      <c r="M55" s="25"/>
    </row>
    <row r="56" spans="1:13" x14ac:dyDescent="0.2">
      <c r="B56" s="49" t="s">
        <v>64</v>
      </c>
      <c r="E56" s="29"/>
      <c r="F56" s="25">
        <f t="shared" ref="F56:K56" si="40">F52</f>
        <v>0</v>
      </c>
      <c r="G56" s="25">
        <f t="shared" si="40"/>
        <v>0</v>
      </c>
      <c r="H56" s="25">
        <f t="shared" si="40"/>
        <v>0</v>
      </c>
      <c r="I56" s="25">
        <f t="shared" si="40"/>
        <v>1.8229670968406078</v>
      </c>
      <c r="J56" s="25">
        <f t="shared" si="40"/>
        <v>5.9268591558252126</v>
      </c>
      <c r="K56" s="25">
        <f t="shared" si="40"/>
        <v>4.2322935837947915</v>
      </c>
      <c r="L56" s="25">
        <f>L52</f>
        <v>4.7340286752422944</v>
      </c>
      <c r="M56" s="25">
        <f>M52</f>
        <v>7.0738734610979312</v>
      </c>
    </row>
    <row r="57" spans="1:13" x14ac:dyDescent="0.2">
      <c r="B57" s="49" t="s">
        <v>66</v>
      </c>
      <c r="E57" s="29"/>
      <c r="F57" s="25">
        <f t="shared" ref="F57:K57" si="41">-F70</f>
        <v>0</v>
      </c>
      <c r="G57" s="25">
        <f t="shared" si="41"/>
        <v>0</v>
      </c>
      <c r="H57" s="25">
        <f t="shared" si="41"/>
        <v>0</v>
      </c>
      <c r="I57" s="25">
        <f t="shared" si="41"/>
        <v>0</v>
      </c>
      <c r="J57" s="25">
        <f t="shared" si="41"/>
        <v>0</v>
      </c>
      <c r="K57" s="25">
        <f t="shared" si="41"/>
        <v>0</v>
      </c>
      <c r="L57" s="25">
        <f>-L70</f>
        <v>0</v>
      </c>
      <c r="M57" s="25">
        <f>-M70</f>
        <v>0</v>
      </c>
    </row>
    <row r="58" spans="1:13" x14ac:dyDescent="0.2">
      <c r="E58" s="84"/>
      <c r="F58" s="26">
        <f t="shared" ref="F58:L58" si="42">SUM(F56:F57)</f>
        <v>0</v>
      </c>
      <c r="G58" s="26">
        <f t="shared" si="42"/>
        <v>0</v>
      </c>
      <c r="H58" s="26">
        <f t="shared" si="42"/>
        <v>0</v>
      </c>
      <c r="I58" s="26">
        <f t="shared" si="42"/>
        <v>1.8229670968406078</v>
      </c>
      <c r="J58" s="26">
        <f t="shared" si="42"/>
        <v>5.9268591558252126</v>
      </c>
      <c r="K58" s="26">
        <f t="shared" si="42"/>
        <v>4.2322935837947915</v>
      </c>
      <c r="L58" s="26">
        <f t="shared" si="42"/>
        <v>4.7340286752422944</v>
      </c>
      <c r="M58" s="26">
        <f t="shared" ref="M58" si="43">SUM(M56:M57)</f>
        <v>7.0738734610979312</v>
      </c>
    </row>
    <row r="59" spans="1:13" x14ac:dyDescent="0.2">
      <c r="B59" s="49" t="s">
        <v>67</v>
      </c>
      <c r="E59" s="29"/>
      <c r="F59" s="25">
        <f>(SUM($E58:E58)+(F58/2))*F86*(F72/12)</f>
        <v>0</v>
      </c>
      <c r="G59" s="25">
        <f>(SUM($E58:F58)+(G58/2))*G86*(G72/12)</f>
        <v>0</v>
      </c>
      <c r="H59" s="25">
        <f>(SUM($E58:G58)+(H58/2))*H86*(H72/12)</f>
        <v>0</v>
      </c>
      <c r="I59" s="25">
        <f>(SUM($E58:H58)+(I58/2))*I86*(I72/12)</f>
        <v>7.2007200325204012E-3</v>
      </c>
      <c r="J59" s="25">
        <f>(SUM($E58:I58)+(J58/2))*J86*(J72/12)</f>
        <v>7.4553826300560774E-2</v>
      </c>
      <c r="K59" s="25">
        <f>(SUM($E58:J58)+(K58/2))*K86*(K72/12)</f>
        <v>0.19313816755333035</v>
      </c>
      <c r="L59" s="25">
        <f>(SUM($E58:K58)+(L58/2))*L86*(L72/12)</f>
        <v>0.21093227235900183</v>
      </c>
      <c r="M59" s="25">
        <f>(SUM($E58:L58)+(M58/2))*M86*(M72/12)</f>
        <v>0.29366973601265212</v>
      </c>
    </row>
    <row r="60" spans="1:13" x14ac:dyDescent="0.2">
      <c r="B60" s="49" t="s">
        <v>65</v>
      </c>
      <c r="E60" s="84"/>
      <c r="F60" s="26">
        <f t="shared" ref="F60:L60" si="44">F58+F59</f>
        <v>0</v>
      </c>
      <c r="G60" s="26">
        <f t="shared" si="44"/>
        <v>0</v>
      </c>
      <c r="H60" s="26">
        <f t="shared" si="44"/>
        <v>0</v>
      </c>
      <c r="I60" s="26">
        <f t="shared" si="44"/>
        <v>1.8301678168731281</v>
      </c>
      <c r="J60" s="26">
        <f t="shared" si="44"/>
        <v>6.0014129821257738</v>
      </c>
      <c r="K60" s="26">
        <f t="shared" si="44"/>
        <v>4.4254317513481221</v>
      </c>
      <c r="L60" s="26">
        <f t="shared" si="44"/>
        <v>4.9449609476012961</v>
      </c>
      <c r="M60" s="26">
        <f t="shared" ref="M60" si="45">M58+M59</f>
        <v>7.3675431971105834</v>
      </c>
    </row>
    <row r="61" spans="1:13" x14ac:dyDescent="0.2">
      <c r="E61" s="29"/>
      <c r="F61" s="25"/>
      <c r="G61" s="25"/>
      <c r="H61" s="25"/>
      <c r="I61" s="25"/>
      <c r="J61" s="25"/>
      <c r="K61" s="25"/>
      <c r="L61" s="25"/>
      <c r="M61" s="25"/>
    </row>
    <row r="62" spans="1:13" x14ac:dyDescent="0.2">
      <c r="F62" s="25"/>
      <c r="G62" s="25"/>
      <c r="H62" s="25"/>
      <c r="I62" s="25"/>
      <c r="J62" s="25"/>
      <c r="K62" s="25"/>
      <c r="L62" s="25"/>
      <c r="M62" s="25"/>
    </row>
    <row r="63" spans="1:13" x14ac:dyDescent="0.2">
      <c r="A63" s="48" t="s">
        <v>68</v>
      </c>
      <c r="F63" s="25"/>
      <c r="G63" s="25"/>
      <c r="H63" s="25"/>
      <c r="I63" s="25"/>
      <c r="J63" s="25"/>
      <c r="K63" s="25"/>
      <c r="L63" s="25"/>
      <c r="M63" s="25"/>
    </row>
    <row r="64" spans="1:13" x14ac:dyDescent="0.2">
      <c r="F64" s="25"/>
      <c r="G64" s="25"/>
      <c r="H64" s="25"/>
      <c r="I64" s="25"/>
      <c r="J64" s="25"/>
      <c r="K64" s="25"/>
      <c r="L64" s="25"/>
      <c r="M64" s="25"/>
    </row>
    <row r="65" spans="2:13" x14ac:dyDescent="0.2">
      <c r="B65" s="49" t="s">
        <v>15</v>
      </c>
      <c r="F65" s="25">
        <f>'HONI SM Costs'!F27</f>
        <v>0</v>
      </c>
      <c r="G65" s="25">
        <f>'HONI SM Costs'!G27</f>
        <v>0</v>
      </c>
      <c r="H65" s="25">
        <f>'HONI SM Costs'!H27</f>
        <v>0</v>
      </c>
      <c r="I65" s="25">
        <f>'HONI SM Costs'!I27</f>
        <v>0.576264</v>
      </c>
      <c r="J65" s="25">
        <f>'HONI SM Costs'!J27</f>
        <v>3.3997919999999997</v>
      </c>
      <c r="K65" s="25">
        <f>'HONI SM Costs'!K27</f>
        <v>1.8115112099999997</v>
      </c>
      <c r="L65" s="25">
        <f>'HONI SM Costs'!L27</f>
        <v>2.3866208999999996</v>
      </c>
      <c r="M65" s="25">
        <f>'HONI SM Costs'!M27</f>
        <v>4.8755595649999997</v>
      </c>
    </row>
    <row r="66" spans="2:13" x14ac:dyDescent="0.2">
      <c r="B66" s="49" t="s">
        <v>69</v>
      </c>
      <c r="F66" s="25">
        <v>0</v>
      </c>
      <c r="G66" s="25">
        <v>0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</row>
    <row r="67" spans="2:13" x14ac:dyDescent="0.2">
      <c r="B67" s="49" t="s">
        <v>36</v>
      </c>
      <c r="F67" s="25">
        <f>'HONI SM Costs'!F28</f>
        <v>0</v>
      </c>
      <c r="G67" s="25">
        <f>'HONI SM Costs'!G28</f>
        <v>0</v>
      </c>
      <c r="H67" s="25">
        <f>'HONI SM Costs'!H28</f>
        <v>0</v>
      </c>
      <c r="I67" s="25">
        <f>'HONI SM Costs'!I28</f>
        <v>17.174014794119998</v>
      </c>
      <c r="J67" s="25">
        <f>'HONI SM Costs'!J28</f>
        <v>0</v>
      </c>
      <c r="K67" s="25">
        <f>'HONI SM Costs'!K28</f>
        <v>0</v>
      </c>
      <c r="L67" s="25">
        <f>'HONI SM Costs'!L28</f>
        <v>0</v>
      </c>
      <c r="M67" s="25">
        <f>'HONI SM Costs'!M28</f>
        <v>0</v>
      </c>
    </row>
    <row r="68" spans="2:13" x14ac:dyDescent="0.2">
      <c r="B68" s="49" t="s">
        <v>37</v>
      </c>
      <c r="F68" s="25">
        <f>'HONI SM Costs'!F29</f>
        <v>0</v>
      </c>
      <c r="G68" s="25">
        <f>'HONI SM Costs'!G29</f>
        <v>0</v>
      </c>
      <c r="H68" s="25">
        <f>'HONI SM Costs'!H29</f>
        <v>0</v>
      </c>
      <c r="I68" s="25">
        <f>'HONI SM Costs'!I29</f>
        <v>0</v>
      </c>
      <c r="J68" s="25">
        <f>'HONI SM Costs'!J29</f>
        <v>0</v>
      </c>
      <c r="K68" s="25">
        <f>'HONI SM Costs'!K29</f>
        <v>0</v>
      </c>
      <c r="L68" s="25">
        <f>'HONI SM Costs'!L29</f>
        <v>0</v>
      </c>
      <c r="M68" s="25">
        <f>'HONI SM Costs'!M29</f>
        <v>0</v>
      </c>
    </row>
    <row r="69" spans="2:13" x14ac:dyDescent="0.2">
      <c r="B69" s="49" t="s">
        <v>38</v>
      </c>
      <c r="F69" s="25">
        <f>'HONI SM Costs'!F30</f>
        <v>0</v>
      </c>
      <c r="G69" s="25">
        <f>'HONI SM Costs'!G30</f>
        <v>0</v>
      </c>
      <c r="H69" s="25">
        <f>'HONI SM Costs'!H30</f>
        <v>0</v>
      </c>
      <c r="I69" s="25">
        <f>'HONI SM Costs'!I30</f>
        <v>0</v>
      </c>
      <c r="J69" s="25">
        <f>'HONI SM Costs'!J30</f>
        <v>0</v>
      </c>
      <c r="K69" s="25">
        <f>'HONI SM Costs'!K30</f>
        <v>0</v>
      </c>
      <c r="L69" s="25">
        <f>'HONI SM Costs'!L30</f>
        <v>0</v>
      </c>
      <c r="M69" s="25">
        <f>'HONI SM Costs'!M30</f>
        <v>0</v>
      </c>
    </row>
    <row r="70" spans="2:13" x14ac:dyDescent="0.2">
      <c r="B70" s="49" t="s">
        <v>39</v>
      </c>
      <c r="F70" s="25">
        <f>'HONI SM Costs'!F31</f>
        <v>0</v>
      </c>
      <c r="G70" s="25">
        <f>'HONI SM Costs'!G31</f>
        <v>0</v>
      </c>
      <c r="H70" s="25">
        <f>'HONI SM Costs'!H31</f>
        <v>0</v>
      </c>
      <c r="I70" s="25">
        <f>'HONI SM Costs'!I31</f>
        <v>0</v>
      </c>
      <c r="J70" s="25">
        <f>'HONI SM Costs'!J31</f>
        <v>0</v>
      </c>
      <c r="K70" s="25">
        <f>'HONI SM Costs'!K31</f>
        <v>0</v>
      </c>
      <c r="L70" s="25">
        <f>'HONI SM Costs'!L31</f>
        <v>0</v>
      </c>
      <c r="M70" s="25">
        <f>'HONI SM Costs'!M31</f>
        <v>0</v>
      </c>
    </row>
    <row r="71" spans="2:13" x14ac:dyDescent="0.2">
      <c r="F71" s="25"/>
      <c r="G71" s="25"/>
      <c r="H71" s="25"/>
      <c r="I71" s="25"/>
      <c r="J71" s="25"/>
      <c r="K71" s="25"/>
      <c r="L71" s="25"/>
      <c r="M71" s="25"/>
    </row>
    <row r="72" spans="2:13" x14ac:dyDescent="0.2">
      <c r="B72" s="49" t="s">
        <v>70</v>
      </c>
      <c r="F72" s="27"/>
      <c r="G72" s="27"/>
      <c r="H72" s="27"/>
      <c r="I72" s="27">
        <v>12</v>
      </c>
      <c r="J72" s="27">
        <v>12</v>
      </c>
      <c r="K72" s="27">
        <v>12</v>
      </c>
      <c r="L72" s="27">
        <v>12</v>
      </c>
      <c r="M72" s="27">
        <v>12</v>
      </c>
    </row>
    <row r="73" spans="2:13" x14ac:dyDescent="0.2">
      <c r="F73" s="27"/>
      <c r="G73" s="27"/>
      <c r="H73" s="27"/>
      <c r="I73" s="27"/>
      <c r="J73" s="27"/>
      <c r="K73" s="27"/>
      <c r="L73" s="27"/>
      <c r="M73" s="27"/>
    </row>
    <row r="74" spans="2:13" x14ac:dyDescent="0.2">
      <c r="B74" s="49" t="s">
        <v>71</v>
      </c>
      <c r="F74" s="31"/>
      <c r="G74" s="31"/>
      <c r="H74" s="31"/>
      <c r="I74" s="31">
        <v>0.12</v>
      </c>
      <c r="J74" s="31">
        <v>0.11715626258061443</v>
      </c>
      <c r="K74" s="32">
        <f>'HONI SM Min Fucnt'!K74</f>
        <v>0.123</v>
      </c>
      <c r="L74" s="32">
        <f>'HONI SM Min Fucnt'!L74</f>
        <v>0.123</v>
      </c>
      <c r="M74" s="32">
        <v>9.1999999999999998E-2</v>
      </c>
    </row>
    <row r="75" spans="2:13" x14ac:dyDescent="0.2">
      <c r="B75" s="49" t="s">
        <v>72</v>
      </c>
      <c r="F75" s="32"/>
      <c r="G75" s="32"/>
      <c r="H75" s="32"/>
      <c r="I75" s="32">
        <v>6.6699999999999995E-2</v>
      </c>
      <c r="J75" s="32">
        <v>6.6699999999999995E-2</v>
      </c>
      <c r="K75" s="32">
        <f>'HONI SM Min Fucnt'!K75</f>
        <v>6.6699999999999995E-2</v>
      </c>
      <c r="L75" s="32">
        <f>'HONI SM Min Fucnt'!L75</f>
        <v>6.6699999999999995E-2</v>
      </c>
      <c r="M75" s="32">
        <v>6.6699999999999995E-2</v>
      </c>
    </row>
    <row r="76" spans="2:13" x14ac:dyDescent="0.2">
      <c r="B76" s="49" t="s">
        <v>73</v>
      </c>
      <c r="F76" s="32"/>
      <c r="G76" s="32"/>
      <c r="H76" s="32"/>
      <c r="I76" s="32">
        <v>0.10115264548126049</v>
      </c>
      <c r="J76" s="32">
        <v>0.10115264548126049</v>
      </c>
      <c r="K76" s="32">
        <f>'HONI SM Min Fucnt'!K76</f>
        <v>0.10115264548126049</v>
      </c>
      <c r="L76" s="32">
        <f>'HONI SM Min Fucnt'!L76</f>
        <v>0.10115264548126049</v>
      </c>
      <c r="M76" s="32">
        <v>0.10115264548126049</v>
      </c>
    </row>
    <row r="77" spans="2:13" x14ac:dyDescent="0.2">
      <c r="B77" s="49" t="s">
        <v>74</v>
      </c>
      <c r="F77" s="32"/>
      <c r="G77" s="32"/>
      <c r="H77" s="32"/>
      <c r="I77" s="32">
        <v>0.2</v>
      </c>
      <c r="J77" s="32">
        <v>0.2</v>
      </c>
      <c r="K77" s="31">
        <f>'HONI SM Min Fucnt'!K77</f>
        <v>0.2</v>
      </c>
      <c r="L77" s="31">
        <f>'HONI SM Min Fucnt'!L77</f>
        <v>0.2</v>
      </c>
      <c r="M77" s="31">
        <v>0.2</v>
      </c>
    </row>
    <row r="78" spans="2:13" x14ac:dyDescent="0.2">
      <c r="B78" s="49" t="s">
        <v>75</v>
      </c>
      <c r="F78" s="31"/>
      <c r="G78" s="31"/>
      <c r="H78" s="31"/>
      <c r="I78" s="31">
        <v>0.08</v>
      </c>
      <c r="J78" s="31">
        <v>0.08</v>
      </c>
      <c r="K78" s="31">
        <f>'HONI SM Min Fucnt'!K78</f>
        <v>0.08</v>
      </c>
      <c r="L78" s="31">
        <f>'HONI SM Min Fucnt'!L78</f>
        <v>0.08</v>
      </c>
      <c r="M78" s="31">
        <v>0.08</v>
      </c>
    </row>
    <row r="79" spans="2:13" x14ac:dyDescent="0.2">
      <c r="B79" s="49" t="s">
        <v>76</v>
      </c>
      <c r="F79" s="31"/>
      <c r="G79" s="31"/>
      <c r="H79" s="31"/>
      <c r="I79" s="31">
        <v>1</v>
      </c>
      <c r="J79" s="31">
        <v>1</v>
      </c>
      <c r="K79" s="31">
        <f>'HONI SM Min Fucnt'!K79</f>
        <v>1</v>
      </c>
      <c r="L79" s="31">
        <f>'HONI SM Min Fucnt'!L79</f>
        <v>1</v>
      </c>
      <c r="M79" s="31">
        <v>1</v>
      </c>
    </row>
    <row r="80" spans="2:13" x14ac:dyDescent="0.2">
      <c r="B80" s="49" t="s">
        <v>77</v>
      </c>
      <c r="F80" s="31"/>
      <c r="G80" s="31"/>
      <c r="H80" s="31"/>
      <c r="I80" s="31">
        <v>0.55000000000000004</v>
      </c>
      <c r="J80" s="31">
        <v>0.55000000000000004</v>
      </c>
      <c r="K80" s="31">
        <f>'HONI SM Min Fucnt'!K80</f>
        <v>0.55000000000000004</v>
      </c>
      <c r="L80" s="31">
        <f>'HONI SM Min Fucnt'!L80</f>
        <v>0.55000000000000004</v>
      </c>
      <c r="M80" s="31">
        <v>0.55000000000000004</v>
      </c>
    </row>
    <row r="81" spans="1:13" x14ac:dyDescent="0.2">
      <c r="B81" s="49" t="s">
        <v>78</v>
      </c>
      <c r="F81" s="32"/>
      <c r="G81" s="32"/>
      <c r="H81" s="32"/>
      <c r="I81" s="32">
        <v>5.6380588750543317E-2</v>
      </c>
      <c r="J81" s="32">
        <v>5.433103117992142E-2</v>
      </c>
      <c r="K81" s="32">
        <v>5.3900000000000003E-2</v>
      </c>
      <c r="L81" s="32">
        <v>5.3900000000000003E-2</v>
      </c>
      <c r="M81" s="32">
        <v>4.8099999999999997E-2</v>
      </c>
    </row>
    <row r="82" spans="1:13" x14ac:dyDescent="0.2">
      <c r="B82" s="49" t="s">
        <v>79</v>
      </c>
      <c r="F82" s="32"/>
      <c r="G82" s="32"/>
      <c r="H82" s="32"/>
      <c r="I82" s="32">
        <v>8.5699999999999998E-2</v>
      </c>
      <c r="J82" s="32">
        <v>9.8500000000000004E-2</v>
      </c>
      <c r="K82" s="32">
        <f>'HONI SM Min Fucnt'!K82</f>
        <v>9.6600000000000005E-2</v>
      </c>
      <c r="L82" s="32">
        <f>'HONI SM Min Fucnt'!L82</f>
        <v>9.6600000000000005E-2</v>
      </c>
      <c r="M82" s="32">
        <v>8.9300000000000004E-2</v>
      </c>
    </row>
    <row r="83" spans="1:13" x14ac:dyDescent="0.2">
      <c r="B83" s="49" t="s">
        <v>80</v>
      </c>
      <c r="F83" s="31"/>
      <c r="G83" s="31"/>
      <c r="H83" s="31"/>
      <c r="I83" s="31">
        <v>0.4</v>
      </c>
      <c r="J83" s="31">
        <v>0.4</v>
      </c>
      <c r="K83" s="32">
        <f>'HONI SM Min Fucnt'!K83</f>
        <v>0.4</v>
      </c>
      <c r="L83" s="32">
        <f>'HONI SM Min Fucnt'!L83</f>
        <v>0.4</v>
      </c>
      <c r="M83" s="32">
        <v>0.4</v>
      </c>
    </row>
    <row r="84" spans="1:13" x14ac:dyDescent="0.2">
      <c r="B84" s="49" t="s">
        <v>81</v>
      </c>
      <c r="F84" s="32"/>
      <c r="G84" s="32"/>
      <c r="H84" s="32"/>
      <c r="I84" s="32">
        <v>0.33</v>
      </c>
      <c r="J84" s="32">
        <v>0.28249999999999997</v>
      </c>
      <c r="K84" s="32">
        <f>'HONI SM Min Fucnt'!K84</f>
        <v>0.28249999999999997</v>
      </c>
      <c r="L84" s="32">
        <v>0.26500000000000001</v>
      </c>
      <c r="M84" s="32">
        <v>0.26500000000000001</v>
      </c>
    </row>
    <row r="85" spans="1:13" x14ac:dyDescent="0.2">
      <c r="B85" s="49" t="s">
        <v>82</v>
      </c>
      <c r="F85" s="33"/>
      <c r="G85" s="33"/>
      <c r="H85" s="33"/>
      <c r="I85" s="33">
        <v>2.2499999999999998E-3</v>
      </c>
      <c r="J85" s="33">
        <v>7.5000000000000002E-4</v>
      </c>
      <c r="K85" s="32">
        <f>'HONI SM Min Fucnt'!K85</f>
        <v>0</v>
      </c>
      <c r="L85" s="32">
        <f>'HONI SM Min Fucnt'!L85</f>
        <v>0</v>
      </c>
      <c r="M85" s="32">
        <v>0</v>
      </c>
    </row>
    <row r="86" spans="1:13" x14ac:dyDescent="0.2">
      <c r="B86" s="49" t="s">
        <v>83</v>
      </c>
      <c r="F86" s="32"/>
      <c r="G86" s="32"/>
      <c r="H86" s="32"/>
      <c r="I86" s="32">
        <v>7.9000000000000008E-3</v>
      </c>
      <c r="J86" s="32">
        <v>1.5576190476190474E-2</v>
      </c>
      <c r="K86" s="32">
        <f>'HONI SM Min Fucnt'!K86</f>
        <v>1.9576190476190473E-2</v>
      </c>
      <c r="L86" s="32">
        <v>1.47E-2</v>
      </c>
      <c r="M86" s="32">
        <v>1.4500000000000001E-2</v>
      </c>
    </row>
    <row r="87" spans="1:13" x14ac:dyDescent="0.2">
      <c r="F87" s="25"/>
      <c r="G87" s="25"/>
      <c r="H87" s="25"/>
      <c r="I87" s="25"/>
      <c r="J87" s="25"/>
      <c r="K87" s="25"/>
      <c r="L87" s="25"/>
      <c r="M87" s="25"/>
    </row>
    <row r="88" spans="1:13" x14ac:dyDescent="0.2">
      <c r="F88" s="25"/>
      <c r="G88" s="25"/>
      <c r="H88" s="25"/>
      <c r="I88" s="25"/>
      <c r="J88" s="25"/>
      <c r="K88" s="25"/>
      <c r="L88" s="25"/>
      <c r="M88" s="25"/>
    </row>
    <row r="89" spans="1:13" x14ac:dyDescent="0.2">
      <c r="A89" s="48" t="s">
        <v>84</v>
      </c>
      <c r="F89" s="25"/>
      <c r="G89" s="25"/>
      <c r="H89" s="25"/>
      <c r="I89" s="25"/>
      <c r="J89" s="25"/>
      <c r="K89" s="25"/>
      <c r="L89" s="25"/>
      <c r="M89" s="25"/>
    </row>
    <row r="90" spans="1:13" x14ac:dyDescent="0.2">
      <c r="F90" s="25"/>
      <c r="G90" s="25"/>
      <c r="H90" s="25"/>
      <c r="I90" s="25"/>
      <c r="J90" s="25"/>
      <c r="K90" s="25"/>
      <c r="L90" s="25"/>
      <c r="M90" s="25"/>
    </row>
    <row r="91" spans="1:13" x14ac:dyDescent="0.2">
      <c r="B91" s="48" t="s">
        <v>16</v>
      </c>
      <c r="F91" s="25"/>
      <c r="G91" s="25"/>
      <c r="H91" s="25"/>
      <c r="I91" s="25"/>
      <c r="J91" s="25"/>
      <c r="K91" s="25"/>
      <c r="L91" s="25"/>
      <c r="M91" s="25"/>
    </row>
    <row r="92" spans="1:13" x14ac:dyDescent="0.2">
      <c r="B92" s="86"/>
      <c r="F92" s="25"/>
      <c r="G92" s="25"/>
      <c r="H92" s="25"/>
      <c r="I92" s="25"/>
      <c r="J92" s="25"/>
      <c r="K92" s="25"/>
      <c r="L92" s="25"/>
      <c r="M92" s="25"/>
    </row>
    <row r="93" spans="1:13" x14ac:dyDescent="0.2">
      <c r="B93" s="86"/>
      <c r="C93" s="86" t="s">
        <v>85</v>
      </c>
      <c r="F93" s="25"/>
      <c r="G93" s="25"/>
      <c r="H93" s="25"/>
      <c r="I93" s="25"/>
      <c r="J93" s="25"/>
      <c r="K93" s="25"/>
      <c r="L93" s="25"/>
      <c r="M93" s="25"/>
    </row>
    <row r="94" spans="1:13" x14ac:dyDescent="0.2">
      <c r="B94" s="86"/>
      <c r="F94" s="25"/>
      <c r="G94" s="25"/>
      <c r="H94" s="25"/>
      <c r="I94" s="25"/>
      <c r="J94" s="25"/>
      <c r="K94" s="25"/>
      <c r="L94" s="25"/>
      <c r="M94" s="25"/>
    </row>
    <row r="95" spans="1:13" x14ac:dyDescent="0.2">
      <c r="B95" s="86"/>
      <c r="D95" s="49" t="s">
        <v>86</v>
      </c>
      <c r="F95" s="25">
        <v>0</v>
      </c>
      <c r="G95" s="25">
        <f t="shared" ref="G95:M95" si="46">F96</f>
        <v>0</v>
      </c>
      <c r="H95" s="25">
        <f t="shared" si="46"/>
        <v>0</v>
      </c>
      <c r="I95" s="25">
        <f t="shared" si="46"/>
        <v>0</v>
      </c>
      <c r="J95" s="25">
        <f t="shared" si="46"/>
        <v>17.174014794119998</v>
      </c>
      <c r="K95" s="25">
        <f t="shared" si="46"/>
        <v>17.174014794119998</v>
      </c>
      <c r="L95" s="25">
        <f t="shared" si="46"/>
        <v>17.174014794119998</v>
      </c>
      <c r="M95" s="25">
        <f t="shared" si="46"/>
        <v>17.174014794119998</v>
      </c>
    </row>
    <row r="96" spans="1:13" x14ac:dyDescent="0.2">
      <c r="B96" s="86"/>
      <c r="D96" s="49" t="s">
        <v>87</v>
      </c>
      <c r="F96" s="25">
        <f t="shared" ref="F96:L96" si="47">F95+F67</f>
        <v>0</v>
      </c>
      <c r="G96" s="25">
        <f t="shared" si="47"/>
        <v>0</v>
      </c>
      <c r="H96" s="25">
        <f t="shared" si="47"/>
        <v>0</v>
      </c>
      <c r="I96" s="25">
        <f t="shared" si="47"/>
        <v>17.174014794119998</v>
      </c>
      <c r="J96" s="25">
        <f t="shared" si="47"/>
        <v>17.174014794119998</v>
      </c>
      <c r="K96" s="25">
        <f t="shared" si="47"/>
        <v>17.174014794119998</v>
      </c>
      <c r="L96" s="25">
        <f t="shared" si="47"/>
        <v>17.174014794119998</v>
      </c>
      <c r="M96" s="25">
        <f t="shared" ref="M96" si="48">M95+M67</f>
        <v>17.174014794119998</v>
      </c>
    </row>
    <row r="97" spans="2:13" x14ac:dyDescent="0.2">
      <c r="B97" s="86"/>
      <c r="D97" s="49" t="s">
        <v>88</v>
      </c>
      <c r="E97" s="84"/>
      <c r="F97" s="26">
        <f t="shared" ref="F97:L97" si="49">(F95+F96)/2</f>
        <v>0</v>
      </c>
      <c r="G97" s="26">
        <f t="shared" si="49"/>
        <v>0</v>
      </c>
      <c r="H97" s="26">
        <f t="shared" si="49"/>
        <v>0</v>
      </c>
      <c r="I97" s="26">
        <f t="shared" si="49"/>
        <v>8.5870073970599989</v>
      </c>
      <c r="J97" s="26">
        <f t="shared" si="49"/>
        <v>17.174014794119998</v>
      </c>
      <c r="K97" s="26">
        <f t="shared" si="49"/>
        <v>17.174014794119998</v>
      </c>
      <c r="L97" s="26">
        <f t="shared" si="49"/>
        <v>17.174014794119998</v>
      </c>
      <c r="M97" s="26">
        <f t="shared" ref="M97" si="50">(M95+M96)/2</f>
        <v>17.174014794119998</v>
      </c>
    </row>
    <row r="98" spans="2:13" x14ac:dyDescent="0.2">
      <c r="B98" s="86"/>
      <c r="F98" s="25"/>
      <c r="G98" s="25"/>
      <c r="H98" s="25"/>
      <c r="I98" s="25"/>
      <c r="J98" s="25"/>
      <c r="K98" s="25"/>
      <c r="L98" s="25"/>
      <c r="M98" s="25"/>
    </row>
    <row r="99" spans="2:13" x14ac:dyDescent="0.2">
      <c r="B99" s="86"/>
      <c r="D99" s="49" t="s">
        <v>16</v>
      </c>
      <c r="F99" s="25">
        <f t="shared" ref="F99:K99" si="51">F97*F75</f>
        <v>0</v>
      </c>
      <c r="G99" s="25">
        <f t="shared" si="51"/>
        <v>0</v>
      </c>
      <c r="H99" s="25">
        <f t="shared" si="51"/>
        <v>0</v>
      </c>
      <c r="I99" s="25">
        <f t="shared" si="51"/>
        <v>0.57275339338390185</v>
      </c>
      <c r="J99" s="25">
        <f t="shared" si="51"/>
        <v>1.1455067867678037</v>
      </c>
      <c r="K99" s="25">
        <f t="shared" si="51"/>
        <v>1.1455067867678037</v>
      </c>
      <c r="L99" s="25">
        <f>L97*L75</f>
        <v>1.1455067867678037</v>
      </c>
      <c r="M99" s="25">
        <f>M97*M75</f>
        <v>1.1455067867678037</v>
      </c>
    </row>
    <row r="100" spans="2:13" x14ac:dyDescent="0.2">
      <c r="B100" s="86"/>
      <c r="F100" s="25"/>
      <c r="G100" s="25"/>
      <c r="H100" s="25"/>
      <c r="I100" s="25"/>
      <c r="J100" s="25"/>
      <c r="K100" s="25"/>
      <c r="L100" s="25"/>
      <c r="M100" s="25"/>
    </row>
    <row r="101" spans="2:13" x14ac:dyDescent="0.2">
      <c r="B101" s="86"/>
      <c r="C101" s="86" t="s">
        <v>89</v>
      </c>
      <c r="F101" s="25"/>
      <c r="G101" s="25"/>
      <c r="H101" s="25"/>
      <c r="I101" s="25"/>
      <c r="J101" s="25"/>
      <c r="K101" s="25"/>
      <c r="L101" s="25"/>
      <c r="M101" s="25"/>
    </row>
    <row r="102" spans="2:13" x14ac:dyDescent="0.2">
      <c r="B102" s="86"/>
      <c r="F102" s="25"/>
      <c r="G102" s="25"/>
      <c r="H102" s="25"/>
      <c r="I102" s="25"/>
      <c r="J102" s="25"/>
      <c r="K102" s="25"/>
      <c r="L102" s="25"/>
      <c r="M102" s="25"/>
    </row>
    <row r="103" spans="2:13" x14ac:dyDescent="0.2">
      <c r="B103" s="86"/>
      <c r="D103" s="49" t="s">
        <v>86</v>
      </c>
      <c r="F103" s="25">
        <v>0</v>
      </c>
      <c r="G103" s="25">
        <f t="shared" ref="G103:M103" si="52">F104</f>
        <v>0</v>
      </c>
      <c r="H103" s="25">
        <f t="shared" si="52"/>
        <v>0</v>
      </c>
      <c r="I103" s="25">
        <f t="shared" si="52"/>
        <v>0</v>
      </c>
      <c r="J103" s="25">
        <f t="shared" si="52"/>
        <v>0</v>
      </c>
      <c r="K103" s="25">
        <f t="shared" si="52"/>
        <v>0</v>
      </c>
      <c r="L103" s="25">
        <f t="shared" si="52"/>
        <v>0</v>
      </c>
      <c r="M103" s="25">
        <f t="shared" si="52"/>
        <v>0</v>
      </c>
    </row>
    <row r="104" spans="2:13" x14ac:dyDescent="0.2">
      <c r="B104" s="86"/>
      <c r="D104" s="49" t="s">
        <v>87</v>
      </c>
      <c r="F104" s="25">
        <f t="shared" ref="F104:L104" si="53">F103+F68</f>
        <v>0</v>
      </c>
      <c r="G104" s="25">
        <f t="shared" si="53"/>
        <v>0</v>
      </c>
      <c r="H104" s="25">
        <f t="shared" si="53"/>
        <v>0</v>
      </c>
      <c r="I104" s="25">
        <f t="shared" si="53"/>
        <v>0</v>
      </c>
      <c r="J104" s="25">
        <f t="shared" si="53"/>
        <v>0</v>
      </c>
      <c r="K104" s="25">
        <f t="shared" si="53"/>
        <v>0</v>
      </c>
      <c r="L104" s="25">
        <f t="shared" si="53"/>
        <v>0</v>
      </c>
      <c r="M104" s="25">
        <f t="shared" ref="M104" si="54">M103+M68</f>
        <v>0</v>
      </c>
    </row>
    <row r="105" spans="2:13" x14ac:dyDescent="0.2">
      <c r="B105" s="86"/>
      <c r="D105" s="49" t="s">
        <v>88</v>
      </c>
      <c r="E105" s="84"/>
      <c r="F105" s="26">
        <f t="shared" ref="F105:L105" si="55">(F103+F104)/2</f>
        <v>0</v>
      </c>
      <c r="G105" s="26">
        <f t="shared" si="55"/>
        <v>0</v>
      </c>
      <c r="H105" s="26">
        <f t="shared" si="55"/>
        <v>0</v>
      </c>
      <c r="I105" s="26">
        <f t="shared" si="55"/>
        <v>0</v>
      </c>
      <c r="J105" s="26">
        <f t="shared" si="55"/>
        <v>0</v>
      </c>
      <c r="K105" s="26">
        <f t="shared" si="55"/>
        <v>0</v>
      </c>
      <c r="L105" s="26">
        <f t="shared" si="55"/>
        <v>0</v>
      </c>
      <c r="M105" s="26">
        <f t="shared" ref="M105" si="56">(M103+M104)/2</f>
        <v>0</v>
      </c>
    </row>
    <row r="106" spans="2:13" x14ac:dyDescent="0.2">
      <c r="B106" s="86"/>
      <c r="F106" s="25"/>
      <c r="G106" s="25"/>
      <c r="H106" s="25"/>
      <c r="I106" s="25"/>
      <c r="J106" s="25"/>
      <c r="K106" s="25"/>
      <c r="L106" s="25"/>
      <c r="M106" s="25"/>
    </row>
    <row r="107" spans="2:13" x14ac:dyDescent="0.2">
      <c r="B107" s="86"/>
      <c r="D107" s="49" t="s">
        <v>16</v>
      </c>
      <c r="F107" s="25">
        <f t="shared" ref="F107:K107" si="57">F105*F76</f>
        <v>0</v>
      </c>
      <c r="G107" s="25">
        <f t="shared" si="57"/>
        <v>0</v>
      </c>
      <c r="H107" s="25">
        <f t="shared" si="57"/>
        <v>0</v>
      </c>
      <c r="I107" s="25">
        <f t="shared" si="57"/>
        <v>0</v>
      </c>
      <c r="J107" s="25">
        <f t="shared" si="57"/>
        <v>0</v>
      </c>
      <c r="K107" s="25">
        <f t="shared" si="57"/>
        <v>0</v>
      </c>
      <c r="L107" s="25">
        <f>L105*L76</f>
        <v>0</v>
      </c>
      <c r="M107" s="25">
        <f>M105*M76</f>
        <v>0</v>
      </c>
    </row>
    <row r="108" spans="2:13" x14ac:dyDescent="0.2">
      <c r="B108" s="86"/>
      <c r="F108" s="25"/>
      <c r="G108" s="25"/>
      <c r="H108" s="25"/>
      <c r="I108" s="25"/>
      <c r="J108" s="25"/>
      <c r="K108" s="25"/>
      <c r="L108" s="25"/>
      <c r="M108" s="25"/>
    </row>
    <row r="109" spans="2:13" x14ac:dyDescent="0.2">
      <c r="B109" s="86"/>
      <c r="C109" s="86" t="s">
        <v>90</v>
      </c>
      <c r="F109" s="25"/>
      <c r="G109" s="25"/>
      <c r="H109" s="25"/>
      <c r="I109" s="25"/>
      <c r="J109" s="25"/>
      <c r="K109" s="25"/>
      <c r="L109" s="25"/>
      <c r="M109" s="25"/>
    </row>
    <row r="110" spans="2:13" x14ac:dyDescent="0.2">
      <c r="B110" s="86"/>
      <c r="F110" s="25"/>
      <c r="G110" s="25"/>
      <c r="H110" s="25"/>
      <c r="I110" s="25"/>
      <c r="J110" s="25"/>
      <c r="K110" s="25"/>
      <c r="L110" s="25"/>
      <c r="M110" s="25"/>
    </row>
    <row r="111" spans="2:13" x14ac:dyDescent="0.2">
      <c r="B111" s="86"/>
      <c r="D111" s="49" t="s">
        <v>86</v>
      </c>
      <c r="F111" s="25">
        <v>0</v>
      </c>
      <c r="G111" s="25">
        <f t="shared" ref="G111:M111" si="58">F112</f>
        <v>0</v>
      </c>
      <c r="H111" s="25">
        <f t="shared" si="58"/>
        <v>0</v>
      </c>
      <c r="I111" s="25">
        <f t="shared" si="58"/>
        <v>0</v>
      </c>
      <c r="J111" s="25">
        <f t="shared" si="58"/>
        <v>0</v>
      </c>
      <c r="K111" s="25">
        <f t="shared" si="58"/>
        <v>0</v>
      </c>
      <c r="L111" s="25">
        <f t="shared" si="58"/>
        <v>0</v>
      </c>
      <c r="M111" s="25">
        <f t="shared" si="58"/>
        <v>0</v>
      </c>
    </row>
    <row r="112" spans="2:13" x14ac:dyDescent="0.2">
      <c r="B112" s="86"/>
      <c r="D112" s="49" t="s">
        <v>87</v>
      </c>
      <c r="F112" s="25">
        <f t="shared" ref="F112:L112" si="59">F111+F69</f>
        <v>0</v>
      </c>
      <c r="G112" s="25">
        <f t="shared" si="59"/>
        <v>0</v>
      </c>
      <c r="H112" s="25">
        <f t="shared" si="59"/>
        <v>0</v>
      </c>
      <c r="I112" s="25">
        <f t="shared" si="59"/>
        <v>0</v>
      </c>
      <c r="J112" s="25">
        <f t="shared" si="59"/>
        <v>0</v>
      </c>
      <c r="K112" s="25">
        <f t="shared" si="59"/>
        <v>0</v>
      </c>
      <c r="L112" s="25">
        <f t="shared" si="59"/>
        <v>0</v>
      </c>
      <c r="M112" s="25">
        <f t="shared" ref="M112" si="60">M111+M69</f>
        <v>0</v>
      </c>
    </row>
    <row r="113" spans="2:13" x14ac:dyDescent="0.2">
      <c r="B113" s="86"/>
      <c r="D113" s="49" t="s">
        <v>88</v>
      </c>
      <c r="E113" s="84"/>
      <c r="F113" s="26">
        <f t="shared" ref="F113:L113" si="61">(F111+F112)/2</f>
        <v>0</v>
      </c>
      <c r="G113" s="26">
        <f t="shared" si="61"/>
        <v>0</v>
      </c>
      <c r="H113" s="26">
        <f t="shared" si="61"/>
        <v>0</v>
      </c>
      <c r="I113" s="26">
        <f t="shared" si="61"/>
        <v>0</v>
      </c>
      <c r="J113" s="26">
        <f t="shared" si="61"/>
        <v>0</v>
      </c>
      <c r="K113" s="26">
        <f t="shared" si="61"/>
        <v>0</v>
      </c>
      <c r="L113" s="26">
        <f t="shared" si="61"/>
        <v>0</v>
      </c>
      <c r="M113" s="26">
        <f t="shared" ref="M113" si="62">(M111+M112)/2</f>
        <v>0</v>
      </c>
    </row>
    <row r="114" spans="2:13" x14ac:dyDescent="0.2">
      <c r="B114" s="86"/>
      <c r="F114" s="25"/>
      <c r="G114" s="25"/>
      <c r="H114" s="25"/>
      <c r="I114" s="25"/>
      <c r="J114" s="25"/>
      <c r="K114" s="25"/>
      <c r="L114" s="25"/>
      <c r="M114" s="25"/>
    </row>
    <row r="115" spans="2:13" x14ac:dyDescent="0.2">
      <c r="B115" s="86"/>
      <c r="D115" s="49" t="s">
        <v>16</v>
      </c>
      <c r="F115" s="25">
        <f t="shared" ref="F115:K115" si="63">F113*F77</f>
        <v>0</v>
      </c>
      <c r="G115" s="25">
        <f t="shared" si="63"/>
        <v>0</v>
      </c>
      <c r="H115" s="25">
        <f t="shared" si="63"/>
        <v>0</v>
      </c>
      <c r="I115" s="25">
        <f t="shared" si="63"/>
        <v>0</v>
      </c>
      <c r="J115" s="25">
        <f t="shared" si="63"/>
        <v>0</v>
      </c>
      <c r="K115" s="25">
        <f t="shared" si="63"/>
        <v>0</v>
      </c>
      <c r="L115" s="25">
        <f>L113*L77</f>
        <v>0</v>
      </c>
      <c r="M115" s="25">
        <f>M113*M77</f>
        <v>0</v>
      </c>
    </row>
    <row r="116" spans="2:13" x14ac:dyDescent="0.2">
      <c r="E116" s="29"/>
      <c r="F116" s="25"/>
      <c r="G116" s="25"/>
      <c r="H116" s="25"/>
      <c r="I116" s="25"/>
      <c r="J116" s="25"/>
      <c r="K116" s="25"/>
      <c r="L116" s="25"/>
      <c r="M116" s="25"/>
    </row>
    <row r="117" spans="2:13" x14ac:dyDescent="0.2">
      <c r="C117" s="49" t="s">
        <v>91</v>
      </c>
      <c r="E117" s="84"/>
      <c r="F117" s="26">
        <f t="shared" ref="F117:K117" si="64">F99+F107+F115</f>
        <v>0</v>
      </c>
      <c r="G117" s="26">
        <f t="shared" si="64"/>
        <v>0</v>
      </c>
      <c r="H117" s="26">
        <f t="shared" si="64"/>
        <v>0</v>
      </c>
      <c r="I117" s="26">
        <f t="shared" si="64"/>
        <v>0.57275339338390185</v>
      </c>
      <c r="J117" s="26">
        <f t="shared" si="64"/>
        <v>1.1455067867678037</v>
      </c>
      <c r="K117" s="26">
        <f t="shared" si="64"/>
        <v>1.1455067867678037</v>
      </c>
      <c r="L117" s="26">
        <f>L99+L107+L115</f>
        <v>1.1455067867678037</v>
      </c>
      <c r="M117" s="26">
        <f>M99+M107+M115</f>
        <v>1.1455067867678037</v>
      </c>
    </row>
    <row r="118" spans="2:13" x14ac:dyDescent="0.2">
      <c r="F118" s="25"/>
      <c r="G118" s="25"/>
      <c r="H118" s="25"/>
      <c r="I118" s="25"/>
      <c r="J118" s="25"/>
      <c r="K118" s="25"/>
      <c r="L118" s="25"/>
      <c r="M118" s="25"/>
    </row>
    <row r="119" spans="2:13" x14ac:dyDescent="0.2">
      <c r="F119" s="25"/>
      <c r="G119" s="25"/>
      <c r="H119" s="25"/>
      <c r="I119" s="25"/>
      <c r="J119" s="25"/>
      <c r="K119" s="25"/>
      <c r="L119" s="25"/>
      <c r="M119" s="25"/>
    </row>
    <row r="120" spans="2:13" x14ac:dyDescent="0.2">
      <c r="B120" s="48" t="s">
        <v>92</v>
      </c>
      <c r="F120" s="25"/>
      <c r="G120" s="25"/>
      <c r="H120" s="25"/>
      <c r="I120" s="25"/>
      <c r="J120" s="25"/>
      <c r="K120" s="25"/>
      <c r="L120" s="25"/>
      <c r="M120" s="25"/>
    </row>
    <row r="121" spans="2:13" x14ac:dyDescent="0.2">
      <c r="B121" s="48"/>
      <c r="F121" s="25"/>
      <c r="G121" s="25"/>
      <c r="H121" s="25"/>
      <c r="I121" s="25"/>
      <c r="J121" s="25"/>
      <c r="K121" s="25"/>
      <c r="L121" s="25"/>
      <c r="M121" s="25"/>
    </row>
    <row r="122" spans="2:13" x14ac:dyDescent="0.2">
      <c r="B122" s="48"/>
      <c r="C122" s="86" t="s">
        <v>85</v>
      </c>
      <c r="F122" s="25"/>
      <c r="G122" s="25"/>
      <c r="H122" s="25"/>
      <c r="I122" s="25"/>
      <c r="J122" s="25"/>
      <c r="K122" s="25"/>
      <c r="L122" s="25"/>
      <c r="M122" s="25"/>
    </row>
    <row r="123" spans="2:13" x14ac:dyDescent="0.2">
      <c r="B123" s="48"/>
      <c r="F123" s="25"/>
      <c r="G123" s="25"/>
      <c r="H123" s="25"/>
      <c r="I123" s="25"/>
      <c r="J123" s="25"/>
      <c r="K123" s="25"/>
      <c r="L123" s="25"/>
      <c r="M123" s="25"/>
    </row>
    <row r="124" spans="2:13" x14ac:dyDescent="0.2">
      <c r="B124" s="48"/>
      <c r="D124" s="49" t="s">
        <v>93</v>
      </c>
      <c r="F124" s="25">
        <v>0</v>
      </c>
      <c r="G124" s="25">
        <f t="shared" ref="G124:M124" si="65">F127</f>
        <v>0</v>
      </c>
      <c r="H124" s="25">
        <f t="shared" si="65"/>
        <v>0</v>
      </c>
      <c r="I124" s="25">
        <f t="shared" si="65"/>
        <v>0</v>
      </c>
      <c r="J124" s="25">
        <f t="shared" si="65"/>
        <v>16.487054202355196</v>
      </c>
      <c r="K124" s="25">
        <f t="shared" si="65"/>
        <v>15.168089866166781</v>
      </c>
      <c r="L124" s="25">
        <f t="shared" si="65"/>
        <v>13.954642676873439</v>
      </c>
      <c r="M124" s="25">
        <f t="shared" si="65"/>
        <v>12.838271262723564</v>
      </c>
    </row>
    <row r="125" spans="2:13" x14ac:dyDescent="0.2">
      <c r="B125" s="48"/>
      <c r="D125" s="49" t="s">
        <v>94</v>
      </c>
      <c r="F125" s="25">
        <f t="shared" ref="F125:K125" si="66">F67</f>
        <v>0</v>
      </c>
      <c r="G125" s="25">
        <f t="shared" si="66"/>
        <v>0</v>
      </c>
      <c r="H125" s="25">
        <f t="shared" si="66"/>
        <v>0</v>
      </c>
      <c r="I125" s="25">
        <f t="shared" si="66"/>
        <v>17.174014794119998</v>
      </c>
      <c r="J125" s="25">
        <f t="shared" si="66"/>
        <v>0</v>
      </c>
      <c r="K125" s="25">
        <f t="shared" si="66"/>
        <v>0</v>
      </c>
      <c r="L125" s="25">
        <f>L67</f>
        <v>0</v>
      </c>
      <c r="M125" s="25">
        <f>M67</f>
        <v>0</v>
      </c>
    </row>
    <row r="126" spans="2:13" x14ac:dyDescent="0.2">
      <c r="B126" s="48"/>
      <c r="D126" s="49" t="s">
        <v>95</v>
      </c>
      <c r="F126" s="25">
        <f t="shared" ref="F126:K126" si="67">-F130</f>
        <v>0</v>
      </c>
      <c r="G126" s="25">
        <f t="shared" si="67"/>
        <v>0</v>
      </c>
      <c r="H126" s="25">
        <f t="shared" si="67"/>
        <v>0</v>
      </c>
      <c r="I126" s="25">
        <f t="shared" si="67"/>
        <v>-0.68696059176479995</v>
      </c>
      <c r="J126" s="25">
        <f t="shared" si="67"/>
        <v>-1.3189643361884158</v>
      </c>
      <c r="K126" s="25">
        <f t="shared" si="67"/>
        <v>-1.2134471892933425</v>
      </c>
      <c r="L126" s="25">
        <f>-L130</f>
        <v>-1.1163714141498751</v>
      </c>
      <c r="M126" s="25">
        <f>-M130</f>
        <v>-1.0270617010178851</v>
      </c>
    </row>
    <row r="127" spans="2:13" x14ac:dyDescent="0.2">
      <c r="B127" s="48"/>
      <c r="D127" s="49" t="s">
        <v>96</v>
      </c>
      <c r="E127" s="84"/>
      <c r="F127" s="26">
        <f t="shared" ref="F127:L127" si="68">SUM(F124:F126)</f>
        <v>0</v>
      </c>
      <c r="G127" s="26">
        <f t="shared" si="68"/>
        <v>0</v>
      </c>
      <c r="H127" s="26">
        <f t="shared" si="68"/>
        <v>0</v>
      </c>
      <c r="I127" s="26">
        <f t="shared" si="68"/>
        <v>16.487054202355196</v>
      </c>
      <c r="J127" s="26">
        <f t="shared" si="68"/>
        <v>15.168089866166781</v>
      </c>
      <c r="K127" s="26">
        <f t="shared" si="68"/>
        <v>13.954642676873439</v>
      </c>
      <c r="L127" s="26">
        <f t="shared" si="68"/>
        <v>12.838271262723564</v>
      </c>
      <c r="M127" s="26">
        <f t="shared" ref="M127" si="69">SUM(M124:M126)</f>
        <v>11.811209561705679</v>
      </c>
    </row>
    <row r="128" spans="2:13" x14ac:dyDescent="0.2">
      <c r="B128" s="48"/>
      <c r="F128" s="25"/>
      <c r="G128" s="25"/>
      <c r="H128" s="25"/>
      <c r="I128" s="25"/>
      <c r="J128" s="25"/>
      <c r="K128" s="25"/>
      <c r="L128" s="25"/>
      <c r="M128" s="25"/>
    </row>
    <row r="129" spans="2:13" x14ac:dyDescent="0.2">
      <c r="B129" s="48"/>
      <c r="D129" s="49" t="s">
        <v>97</v>
      </c>
      <c r="F129" s="25">
        <f t="shared" ref="F129:K129" si="70">F124+(F125/2)</f>
        <v>0</v>
      </c>
      <c r="G129" s="25">
        <f t="shared" si="70"/>
        <v>0</v>
      </c>
      <c r="H129" s="25">
        <f t="shared" si="70"/>
        <v>0</v>
      </c>
      <c r="I129" s="25">
        <f t="shared" si="70"/>
        <v>8.5870073970599989</v>
      </c>
      <c r="J129" s="25">
        <f t="shared" si="70"/>
        <v>16.487054202355196</v>
      </c>
      <c r="K129" s="25">
        <f t="shared" si="70"/>
        <v>15.168089866166781</v>
      </c>
      <c r="L129" s="25">
        <f>L124+(L125/2)</f>
        <v>13.954642676873439</v>
      </c>
      <c r="M129" s="25">
        <f>M124+(M125/2)</f>
        <v>12.838271262723564</v>
      </c>
    </row>
    <row r="130" spans="2:13" x14ac:dyDescent="0.2">
      <c r="B130" s="48"/>
      <c r="D130" s="49" t="s">
        <v>92</v>
      </c>
      <c r="F130" s="25">
        <f t="shared" ref="F130:L130" si="71">F129*F78</f>
        <v>0</v>
      </c>
      <c r="G130" s="25">
        <f t="shared" si="71"/>
        <v>0</v>
      </c>
      <c r="H130" s="25">
        <f t="shared" si="71"/>
        <v>0</v>
      </c>
      <c r="I130" s="25">
        <f t="shared" si="71"/>
        <v>0.68696059176479995</v>
      </c>
      <c r="J130" s="25">
        <f t="shared" si="71"/>
        <v>1.3189643361884158</v>
      </c>
      <c r="K130" s="25">
        <f t="shared" si="71"/>
        <v>1.2134471892933425</v>
      </c>
      <c r="L130" s="25">
        <f t="shared" si="71"/>
        <v>1.1163714141498751</v>
      </c>
      <c r="M130" s="25">
        <f t="shared" ref="M130" si="72">M129*M78</f>
        <v>1.0270617010178851</v>
      </c>
    </row>
    <row r="131" spans="2:13" x14ac:dyDescent="0.2">
      <c r="B131" s="48"/>
      <c r="F131" s="25"/>
      <c r="G131" s="25"/>
      <c r="H131" s="25"/>
      <c r="I131" s="25"/>
      <c r="J131" s="25"/>
      <c r="K131" s="25"/>
      <c r="L131" s="25"/>
      <c r="M131" s="25"/>
    </row>
    <row r="132" spans="2:13" x14ac:dyDescent="0.2">
      <c r="B132" s="48"/>
      <c r="C132" s="86" t="s">
        <v>89</v>
      </c>
      <c r="F132" s="25"/>
      <c r="G132" s="25"/>
      <c r="H132" s="25"/>
      <c r="I132" s="25"/>
      <c r="J132" s="25"/>
      <c r="K132" s="25"/>
      <c r="L132" s="25"/>
      <c r="M132" s="25"/>
    </row>
    <row r="133" spans="2:13" x14ac:dyDescent="0.2">
      <c r="B133" s="48"/>
      <c r="F133" s="25"/>
      <c r="G133" s="25"/>
      <c r="H133" s="25"/>
      <c r="I133" s="25"/>
      <c r="J133" s="25"/>
      <c r="K133" s="25"/>
      <c r="L133" s="25"/>
      <c r="M133" s="25"/>
    </row>
    <row r="134" spans="2:13" x14ac:dyDescent="0.2">
      <c r="B134" s="48"/>
      <c r="D134" s="49" t="s">
        <v>93</v>
      </c>
      <c r="F134" s="25">
        <v>0</v>
      </c>
      <c r="G134" s="25">
        <f t="shared" ref="G134:M134" si="73">F137</f>
        <v>0</v>
      </c>
      <c r="H134" s="25">
        <f t="shared" si="73"/>
        <v>0</v>
      </c>
      <c r="I134" s="25">
        <f t="shared" si="73"/>
        <v>0</v>
      </c>
      <c r="J134" s="25">
        <f t="shared" si="73"/>
        <v>0</v>
      </c>
      <c r="K134" s="25">
        <f t="shared" si="73"/>
        <v>0</v>
      </c>
      <c r="L134" s="25">
        <f t="shared" si="73"/>
        <v>0</v>
      </c>
      <c r="M134" s="25">
        <f t="shared" si="73"/>
        <v>0</v>
      </c>
    </row>
    <row r="135" spans="2:13" x14ac:dyDescent="0.2">
      <c r="B135" s="48"/>
      <c r="D135" s="49" t="s">
        <v>94</v>
      </c>
      <c r="F135" s="25">
        <f t="shared" ref="F135:K135" si="74">F68</f>
        <v>0</v>
      </c>
      <c r="G135" s="25">
        <f t="shared" si="74"/>
        <v>0</v>
      </c>
      <c r="H135" s="25">
        <f t="shared" si="74"/>
        <v>0</v>
      </c>
      <c r="I135" s="25">
        <f t="shared" si="74"/>
        <v>0</v>
      </c>
      <c r="J135" s="25">
        <f t="shared" si="74"/>
        <v>0</v>
      </c>
      <c r="K135" s="25">
        <f t="shared" si="74"/>
        <v>0</v>
      </c>
      <c r="L135" s="25">
        <f>L68</f>
        <v>0</v>
      </c>
      <c r="M135" s="25">
        <f>M68</f>
        <v>0</v>
      </c>
    </row>
    <row r="136" spans="2:13" x14ac:dyDescent="0.2">
      <c r="B136" s="48"/>
      <c r="D136" s="49" t="s">
        <v>95</v>
      </c>
      <c r="F136" s="25">
        <f t="shared" ref="F136:K136" si="75">-F140</f>
        <v>0</v>
      </c>
      <c r="G136" s="25">
        <f t="shared" si="75"/>
        <v>0</v>
      </c>
      <c r="H136" s="25">
        <f t="shared" si="75"/>
        <v>0</v>
      </c>
      <c r="I136" s="25">
        <f t="shared" si="75"/>
        <v>0</v>
      </c>
      <c r="J136" s="25">
        <f t="shared" si="75"/>
        <v>0</v>
      </c>
      <c r="K136" s="25">
        <f t="shared" si="75"/>
        <v>0</v>
      </c>
      <c r="L136" s="25">
        <f>-L140</f>
        <v>0</v>
      </c>
      <c r="M136" s="25">
        <f>-M140</f>
        <v>0</v>
      </c>
    </row>
    <row r="137" spans="2:13" x14ac:dyDescent="0.2">
      <c r="B137" s="48"/>
      <c r="D137" s="49" t="s">
        <v>96</v>
      </c>
      <c r="E137" s="84"/>
      <c r="F137" s="26">
        <f t="shared" ref="F137:L137" si="76">SUM(F134:F136)</f>
        <v>0</v>
      </c>
      <c r="G137" s="26">
        <f t="shared" si="76"/>
        <v>0</v>
      </c>
      <c r="H137" s="26">
        <f t="shared" si="76"/>
        <v>0</v>
      </c>
      <c r="I137" s="26">
        <f t="shared" si="76"/>
        <v>0</v>
      </c>
      <c r="J137" s="26">
        <f t="shared" si="76"/>
        <v>0</v>
      </c>
      <c r="K137" s="26">
        <f t="shared" si="76"/>
        <v>0</v>
      </c>
      <c r="L137" s="26">
        <f t="shared" si="76"/>
        <v>0</v>
      </c>
      <c r="M137" s="26">
        <f t="shared" ref="M137" si="77">SUM(M134:M136)</f>
        <v>0</v>
      </c>
    </row>
    <row r="138" spans="2:13" x14ac:dyDescent="0.2">
      <c r="B138" s="48"/>
      <c r="F138" s="25"/>
      <c r="G138" s="25"/>
      <c r="H138" s="25"/>
      <c r="I138" s="25"/>
      <c r="J138" s="25"/>
      <c r="K138" s="25"/>
      <c r="L138" s="25"/>
      <c r="M138" s="25"/>
    </row>
    <row r="139" spans="2:13" x14ac:dyDescent="0.2">
      <c r="B139" s="48"/>
      <c r="D139" s="49" t="s">
        <v>97</v>
      </c>
      <c r="F139" s="25">
        <f t="shared" ref="F139:K139" si="78">F134+(F135/2)</f>
        <v>0</v>
      </c>
      <c r="G139" s="25">
        <f t="shared" si="78"/>
        <v>0</v>
      </c>
      <c r="H139" s="25">
        <f t="shared" si="78"/>
        <v>0</v>
      </c>
      <c r="I139" s="25">
        <f t="shared" si="78"/>
        <v>0</v>
      </c>
      <c r="J139" s="25">
        <f t="shared" si="78"/>
        <v>0</v>
      </c>
      <c r="K139" s="25">
        <f t="shared" si="78"/>
        <v>0</v>
      </c>
      <c r="L139" s="25">
        <f>L134+(L135/2)</f>
        <v>0</v>
      </c>
      <c r="M139" s="25">
        <f>M134+(M135/2)</f>
        <v>0</v>
      </c>
    </row>
    <row r="140" spans="2:13" x14ac:dyDescent="0.2">
      <c r="B140" s="48"/>
      <c r="D140" s="49" t="s">
        <v>92</v>
      </c>
      <c r="F140" s="25">
        <f t="shared" ref="F140:L140" si="79">F139*F79</f>
        <v>0</v>
      </c>
      <c r="G140" s="25">
        <f t="shared" si="79"/>
        <v>0</v>
      </c>
      <c r="H140" s="25">
        <f t="shared" si="79"/>
        <v>0</v>
      </c>
      <c r="I140" s="25">
        <f t="shared" si="79"/>
        <v>0</v>
      </c>
      <c r="J140" s="25">
        <f t="shared" si="79"/>
        <v>0</v>
      </c>
      <c r="K140" s="25">
        <f t="shared" si="79"/>
        <v>0</v>
      </c>
      <c r="L140" s="25">
        <f t="shared" si="79"/>
        <v>0</v>
      </c>
      <c r="M140" s="25">
        <f t="shared" ref="M140" si="80">M139*M79</f>
        <v>0</v>
      </c>
    </row>
    <row r="141" spans="2:13" x14ac:dyDescent="0.2">
      <c r="B141" s="48"/>
      <c r="F141" s="25"/>
      <c r="G141" s="25"/>
      <c r="H141" s="25"/>
      <c r="I141" s="25"/>
      <c r="J141" s="25"/>
      <c r="K141" s="25"/>
      <c r="L141" s="25"/>
      <c r="M141" s="25"/>
    </row>
    <row r="142" spans="2:13" x14ac:dyDescent="0.2">
      <c r="B142" s="48"/>
      <c r="C142" s="86" t="s">
        <v>90</v>
      </c>
      <c r="F142" s="25"/>
      <c r="G142" s="25"/>
      <c r="H142" s="25"/>
      <c r="I142" s="25"/>
      <c r="J142" s="25"/>
      <c r="K142" s="25"/>
      <c r="L142" s="25"/>
      <c r="M142" s="25"/>
    </row>
    <row r="143" spans="2:13" x14ac:dyDescent="0.2">
      <c r="B143" s="48"/>
      <c r="F143" s="25"/>
      <c r="G143" s="25"/>
      <c r="H143" s="25"/>
      <c r="I143" s="25"/>
      <c r="J143" s="25"/>
      <c r="K143" s="25"/>
      <c r="L143" s="25"/>
      <c r="M143" s="25"/>
    </row>
    <row r="144" spans="2:13" x14ac:dyDescent="0.2">
      <c r="B144" s="48"/>
      <c r="D144" s="49" t="s">
        <v>93</v>
      </c>
      <c r="F144" s="25">
        <v>0</v>
      </c>
      <c r="G144" s="25">
        <f t="shared" ref="G144:M144" si="81">F147</f>
        <v>0</v>
      </c>
      <c r="H144" s="25">
        <f t="shared" si="81"/>
        <v>0</v>
      </c>
      <c r="I144" s="25">
        <f t="shared" si="81"/>
        <v>0</v>
      </c>
      <c r="J144" s="25">
        <f t="shared" si="81"/>
        <v>0</v>
      </c>
      <c r="K144" s="25">
        <f t="shared" si="81"/>
        <v>0</v>
      </c>
      <c r="L144" s="25">
        <f t="shared" si="81"/>
        <v>0</v>
      </c>
      <c r="M144" s="25">
        <f t="shared" si="81"/>
        <v>0</v>
      </c>
    </row>
    <row r="145" spans="2:13" x14ac:dyDescent="0.2">
      <c r="B145" s="48"/>
      <c r="D145" s="49" t="s">
        <v>94</v>
      </c>
      <c r="F145" s="25">
        <f t="shared" ref="F145:K145" si="82">F69</f>
        <v>0</v>
      </c>
      <c r="G145" s="25">
        <f t="shared" si="82"/>
        <v>0</v>
      </c>
      <c r="H145" s="25">
        <f t="shared" si="82"/>
        <v>0</v>
      </c>
      <c r="I145" s="25">
        <f t="shared" si="82"/>
        <v>0</v>
      </c>
      <c r="J145" s="25">
        <f t="shared" si="82"/>
        <v>0</v>
      </c>
      <c r="K145" s="25">
        <f t="shared" si="82"/>
        <v>0</v>
      </c>
      <c r="L145" s="25">
        <f>L69</f>
        <v>0</v>
      </c>
      <c r="M145" s="25">
        <f>M69</f>
        <v>0</v>
      </c>
    </row>
    <row r="146" spans="2:13" x14ac:dyDescent="0.2">
      <c r="B146" s="48"/>
      <c r="D146" s="49" t="s">
        <v>95</v>
      </c>
      <c r="F146" s="25">
        <f t="shared" ref="F146:K146" si="83">-F150</f>
        <v>0</v>
      </c>
      <c r="G146" s="25">
        <f t="shared" si="83"/>
        <v>0</v>
      </c>
      <c r="H146" s="25">
        <f t="shared" si="83"/>
        <v>0</v>
      </c>
      <c r="I146" s="25">
        <f t="shared" si="83"/>
        <v>0</v>
      </c>
      <c r="J146" s="25">
        <f t="shared" si="83"/>
        <v>0</v>
      </c>
      <c r="K146" s="25">
        <f t="shared" si="83"/>
        <v>0</v>
      </c>
      <c r="L146" s="25">
        <f>-L150</f>
        <v>0</v>
      </c>
      <c r="M146" s="25">
        <f>-M150</f>
        <v>0</v>
      </c>
    </row>
    <row r="147" spans="2:13" x14ac:dyDescent="0.2">
      <c r="B147" s="48"/>
      <c r="D147" s="49" t="s">
        <v>96</v>
      </c>
      <c r="E147" s="84"/>
      <c r="F147" s="26">
        <f t="shared" ref="F147:L147" si="84">SUM(F144:F146)</f>
        <v>0</v>
      </c>
      <c r="G147" s="26">
        <f t="shared" si="84"/>
        <v>0</v>
      </c>
      <c r="H147" s="26">
        <f t="shared" si="84"/>
        <v>0</v>
      </c>
      <c r="I147" s="26">
        <f t="shared" si="84"/>
        <v>0</v>
      </c>
      <c r="J147" s="26">
        <f t="shared" si="84"/>
        <v>0</v>
      </c>
      <c r="K147" s="26">
        <f t="shared" si="84"/>
        <v>0</v>
      </c>
      <c r="L147" s="26">
        <f t="shared" si="84"/>
        <v>0</v>
      </c>
      <c r="M147" s="26">
        <f t="shared" ref="M147" si="85">SUM(M144:M146)</f>
        <v>0</v>
      </c>
    </row>
    <row r="148" spans="2:13" x14ac:dyDescent="0.2">
      <c r="B148" s="48"/>
      <c r="F148" s="25"/>
      <c r="G148" s="25"/>
      <c r="H148" s="25"/>
      <c r="I148" s="25"/>
      <c r="J148" s="25"/>
      <c r="K148" s="25"/>
      <c r="L148" s="25"/>
      <c r="M148" s="25"/>
    </row>
    <row r="149" spans="2:13" x14ac:dyDescent="0.2">
      <c r="B149" s="48"/>
      <c r="D149" s="49" t="s">
        <v>97</v>
      </c>
      <c r="F149" s="25">
        <f t="shared" ref="F149:K149" si="86">F144+(F145/2)</f>
        <v>0</v>
      </c>
      <c r="G149" s="25">
        <f t="shared" si="86"/>
        <v>0</v>
      </c>
      <c r="H149" s="25">
        <f t="shared" si="86"/>
        <v>0</v>
      </c>
      <c r="I149" s="25">
        <f t="shared" si="86"/>
        <v>0</v>
      </c>
      <c r="J149" s="25">
        <f t="shared" si="86"/>
        <v>0</v>
      </c>
      <c r="K149" s="25">
        <f t="shared" si="86"/>
        <v>0</v>
      </c>
      <c r="L149" s="25">
        <f>L144+(L145/2)</f>
        <v>0</v>
      </c>
      <c r="M149" s="25">
        <f>M144+(M145/2)</f>
        <v>0</v>
      </c>
    </row>
    <row r="150" spans="2:13" x14ac:dyDescent="0.2">
      <c r="B150" s="48"/>
      <c r="D150" s="49" t="s">
        <v>92</v>
      </c>
      <c r="F150" s="25">
        <f t="shared" ref="F150:L150" si="87">F149*F80</f>
        <v>0</v>
      </c>
      <c r="G150" s="25">
        <f t="shared" si="87"/>
        <v>0</v>
      </c>
      <c r="H150" s="25">
        <f t="shared" si="87"/>
        <v>0</v>
      </c>
      <c r="I150" s="25">
        <f t="shared" si="87"/>
        <v>0</v>
      </c>
      <c r="J150" s="25">
        <f t="shared" si="87"/>
        <v>0</v>
      </c>
      <c r="K150" s="25">
        <f t="shared" si="87"/>
        <v>0</v>
      </c>
      <c r="L150" s="25">
        <f t="shared" si="87"/>
        <v>0</v>
      </c>
      <c r="M150" s="25">
        <f t="shared" ref="M150" si="88">M149*M80</f>
        <v>0</v>
      </c>
    </row>
    <row r="151" spans="2:13" x14ac:dyDescent="0.2">
      <c r="B151" s="48"/>
      <c r="F151" s="25"/>
      <c r="G151" s="25"/>
      <c r="H151" s="25"/>
      <c r="I151" s="25"/>
      <c r="J151" s="25"/>
      <c r="K151" s="25"/>
      <c r="L151" s="25"/>
      <c r="M151" s="25"/>
    </row>
    <row r="152" spans="2:13" x14ac:dyDescent="0.2">
      <c r="C152" s="49" t="s">
        <v>98</v>
      </c>
      <c r="F152" s="25">
        <f t="shared" ref="F152:K152" si="89">F130+F140+F150</f>
        <v>0</v>
      </c>
      <c r="G152" s="25">
        <f t="shared" si="89"/>
        <v>0</v>
      </c>
      <c r="H152" s="25">
        <f t="shared" si="89"/>
        <v>0</v>
      </c>
      <c r="I152" s="25">
        <f t="shared" si="89"/>
        <v>0.68696059176479995</v>
      </c>
      <c r="J152" s="25">
        <f t="shared" si="89"/>
        <v>1.3189643361884158</v>
      </c>
      <c r="K152" s="25">
        <f t="shared" si="89"/>
        <v>1.2134471892933425</v>
      </c>
      <c r="L152" s="25">
        <f>L130+L140+L150</f>
        <v>1.1163714141498751</v>
      </c>
      <c r="M152" s="25">
        <f>M130+M140+M150</f>
        <v>1.0270617010178851</v>
      </c>
    </row>
    <row r="153" spans="2:13" x14ac:dyDescent="0.2">
      <c r="F153" s="25"/>
      <c r="G153" s="25"/>
      <c r="H153" s="25"/>
      <c r="I153" s="25"/>
      <c r="J153" s="25"/>
      <c r="K153" s="25"/>
      <c r="L153" s="25"/>
      <c r="M153" s="25"/>
    </row>
  </sheetData>
  <phoneticPr fontId="0" type="noConversion"/>
  <printOptions horizontalCentered="1"/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  <rowBreaks count="2" manualBreakCount="2">
    <brk id="61" max="16383" man="1"/>
    <brk id="11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3FC76"/>
  </sheetPr>
  <dimension ref="A1:P38"/>
  <sheetViews>
    <sheetView tabSelected="1" zoomScaleNormal="100" workbookViewId="0">
      <pane ySplit="3" topLeftCell="A4" activePane="bottomLeft" state="frozenSplit"/>
      <selection activeCell="D2" sqref="D2"/>
      <selection pane="bottomLeft" activeCell="D2" sqref="D2"/>
    </sheetView>
  </sheetViews>
  <sheetFormatPr defaultRowHeight="12.75" outlineLevelRow="1" outlineLevelCol="1" x14ac:dyDescent="0.2"/>
  <cols>
    <col min="1" max="3" width="1.85546875" style="19" customWidth="1"/>
    <col min="4" max="4" width="25.7109375" style="19" customWidth="1"/>
    <col min="5" max="8" width="6.140625" style="19" hidden="1" customWidth="1" outlineLevel="1"/>
    <col min="9" max="9" width="10.140625" style="19" customWidth="1" collapsed="1"/>
    <col min="10" max="13" width="10.140625" style="19" customWidth="1"/>
    <col min="14" max="16384" width="9.140625" style="19"/>
  </cols>
  <sheetData>
    <row r="1" spans="1:13" s="54" customFormat="1" ht="21" x14ac:dyDescent="0.35">
      <c r="A1" s="270"/>
      <c r="B1" s="271"/>
      <c r="C1" s="272"/>
      <c r="D1" s="276" t="s">
        <v>205</v>
      </c>
      <c r="E1" s="277"/>
      <c r="F1" s="277"/>
      <c r="G1" s="277"/>
      <c r="H1" s="278"/>
      <c r="I1" s="278"/>
      <c r="J1" s="273"/>
      <c r="K1" s="273"/>
      <c r="L1" s="93"/>
      <c r="M1" s="93"/>
    </row>
    <row r="2" spans="1:13" x14ac:dyDescent="0.2">
      <c r="F2" s="20"/>
      <c r="G2" s="20"/>
      <c r="H2" s="20"/>
      <c r="I2" s="20"/>
      <c r="J2" s="20"/>
      <c r="M2" s="19" t="s">
        <v>119</v>
      </c>
    </row>
    <row r="3" spans="1:13" x14ac:dyDescent="0.2">
      <c r="B3" s="21" t="s">
        <v>0</v>
      </c>
      <c r="C3" s="21"/>
      <c r="D3" s="21"/>
      <c r="F3" s="22"/>
      <c r="G3" s="22"/>
      <c r="H3" s="22"/>
      <c r="I3" s="22">
        <v>2009</v>
      </c>
      <c r="J3" s="22">
        <v>2010</v>
      </c>
      <c r="K3" s="22">
        <v>2011</v>
      </c>
      <c r="L3" s="22">
        <v>2012</v>
      </c>
      <c r="M3" s="22">
        <v>2013</v>
      </c>
    </row>
    <row r="4" spans="1:13" x14ac:dyDescent="0.2">
      <c r="B4" s="21"/>
      <c r="C4" s="21"/>
      <c r="D4" s="21"/>
      <c r="F4" s="23"/>
      <c r="G4" s="23"/>
      <c r="H4" s="23"/>
      <c r="I4" s="23"/>
      <c r="J4" s="23"/>
    </row>
    <row r="5" spans="1:13" x14ac:dyDescent="0.2">
      <c r="A5" s="24" t="s">
        <v>108</v>
      </c>
      <c r="F5" s="25"/>
      <c r="G5" s="25"/>
      <c r="H5" s="25"/>
      <c r="I5" s="25"/>
      <c r="J5" s="25"/>
    </row>
    <row r="6" spans="1:13" x14ac:dyDescent="0.2">
      <c r="B6" s="19" t="s">
        <v>15</v>
      </c>
      <c r="F6" s="25"/>
      <c r="G6" s="25"/>
      <c r="H6" s="25"/>
      <c r="I6" s="60">
        <f t="shared" ref="I6:J10" si="0">+I13+I20+I27</f>
        <v>9.61765398</v>
      </c>
      <c r="J6" s="60">
        <f t="shared" si="0"/>
        <v>8.3283459999999998</v>
      </c>
      <c r="K6" s="60">
        <f t="shared" ref="K6:L10" si="1">+K13+K20+K27</f>
        <v>8.4229223437478744</v>
      </c>
      <c r="L6" s="60">
        <f>+L13+L20+L27</f>
        <v>7.9193354227738011</v>
      </c>
      <c r="M6" s="60">
        <f>+M13+M20+M27</f>
        <v>12.603986841325998</v>
      </c>
    </row>
    <row r="7" spans="1:13" x14ac:dyDescent="0.2">
      <c r="B7" s="19" t="s">
        <v>36</v>
      </c>
      <c r="F7" s="25"/>
      <c r="G7" s="25"/>
      <c r="H7" s="25"/>
      <c r="I7" s="60">
        <f t="shared" si="0"/>
        <v>160.50481116000003</v>
      </c>
      <c r="J7" s="60">
        <f t="shared" si="0"/>
        <v>104.37599281999999</v>
      </c>
      <c r="K7" s="60">
        <f t="shared" si="1"/>
        <v>48.509259</v>
      </c>
      <c r="L7" s="60">
        <f t="shared" si="1"/>
        <v>53.237349950000002</v>
      </c>
      <c r="M7" s="60">
        <f t="shared" ref="M7" si="2">+M14+M21+M28</f>
        <v>26.657096898939255</v>
      </c>
    </row>
    <row r="8" spans="1:13" x14ac:dyDescent="0.2">
      <c r="B8" s="19" t="s">
        <v>37</v>
      </c>
      <c r="F8" s="25"/>
      <c r="G8" s="25"/>
      <c r="H8" s="25"/>
      <c r="I8" s="60">
        <f t="shared" si="0"/>
        <v>0</v>
      </c>
      <c r="J8" s="60">
        <f t="shared" si="0"/>
        <v>5.6435702000000001</v>
      </c>
      <c r="K8" s="60">
        <f t="shared" si="1"/>
        <v>23.349063000000001</v>
      </c>
      <c r="L8" s="60">
        <f t="shared" si="1"/>
        <v>10.749858480000011</v>
      </c>
      <c r="M8" s="60">
        <f t="shared" ref="M8" si="3">+M15+M22+M29</f>
        <v>4.7041935704010447</v>
      </c>
    </row>
    <row r="9" spans="1:13" x14ac:dyDescent="0.2">
      <c r="B9" s="19" t="s">
        <v>38</v>
      </c>
      <c r="F9" s="25"/>
      <c r="G9" s="25"/>
      <c r="H9" s="25"/>
      <c r="I9" s="60">
        <f t="shared" si="0"/>
        <v>0</v>
      </c>
      <c r="J9" s="60">
        <f t="shared" si="0"/>
        <v>0</v>
      </c>
      <c r="K9" s="60">
        <f t="shared" si="1"/>
        <v>0</v>
      </c>
      <c r="L9" s="60">
        <f t="shared" si="1"/>
        <v>0</v>
      </c>
      <c r="M9" s="60">
        <f t="shared" ref="M9" si="4">+M16+M23+M30</f>
        <v>0</v>
      </c>
    </row>
    <row r="10" spans="1:13" x14ac:dyDescent="0.2">
      <c r="B10" s="19" t="s">
        <v>39</v>
      </c>
      <c r="F10" s="25"/>
      <c r="G10" s="25"/>
      <c r="H10" s="25"/>
      <c r="I10" s="60">
        <f t="shared" si="0"/>
        <v>19.261184999999998</v>
      </c>
      <c r="J10" s="60">
        <f t="shared" si="0"/>
        <v>30.389260440000001</v>
      </c>
      <c r="K10" s="60">
        <f t="shared" si="1"/>
        <v>56.796438599999995</v>
      </c>
      <c r="L10" s="60">
        <f t="shared" si="1"/>
        <v>57.30442767000001</v>
      </c>
      <c r="M10" s="60">
        <f>+M17+M24+M31</f>
        <v>57.726971102874401</v>
      </c>
    </row>
    <row r="11" spans="1:13" x14ac:dyDescent="0.2">
      <c r="F11" s="25"/>
      <c r="G11" s="25"/>
      <c r="H11" s="25"/>
      <c r="I11" s="60"/>
      <c r="J11" s="60"/>
      <c r="K11" s="180"/>
      <c r="L11" s="180"/>
      <c r="M11" s="180"/>
    </row>
    <row r="12" spans="1:13" hidden="1" outlineLevel="1" x14ac:dyDescent="0.2">
      <c r="A12" s="120" t="s">
        <v>40</v>
      </c>
      <c r="B12" s="119"/>
      <c r="C12" s="119"/>
      <c r="D12" s="119"/>
      <c r="E12" s="119"/>
      <c r="F12" s="121"/>
      <c r="G12" s="121"/>
      <c r="H12" s="121"/>
      <c r="I12" s="181"/>
      <c r="J12" s="181"/>
      <c r="K12" s="182"/>
      <c r="L12" s="182"/>
      <c r="M12" s="182"/>
    </row>
    <row r="13" spans="1:13" hidden="1" outlineLevel="1" x14ac:dyDescent="0.2">
      <c r="A13" s="119"/>
      <c r="B13" s="119" t="s">
        <v>15</v>
      </c>
      <c r="C13" s="119"/>
      <c r="D13" s="119"/>
      <c r="E13" s="119"/>
      <c r="F13" s="121"/>
      <c r="G13" s="121"/>
      <c r="H13" s="121"/>
      <c r="I13" s="181">
        <v>0</v>
      </c>
      <c r="J13" s="181">
        <v>0</v>
      </c>
      <c r="K13" s="181">
        <v>0</v>
      </c>
      <c r="L13" s="181">
        <v>0</v>
      </c>
      <c r="M13" s="181">
        <v>0</v>
      </c>
    </row>
    <row r="14" spans="1:13" hidden="1" outlineLevel="1" x14ac:dyDescent="0.2">
      <c r="A14" s="119"/>
      <c r="B14" s="119" t="s">
        <v>36</v>
      </c>
      <c r="C14" s="119"/>
      <c r="D14" s="119"/>
      <c r="E14" s="119"/>
      <c r="F14" s="121"/>
      <c r="G14" s="121"/>
      <c r="H14" s="121"/>
      <c r="I14" s="181">
        <v>0</v>
      </c>
      <c r="J14" s="181">
        <v>0</v>
      </c>
      <c r="K14" s="181">
        <v>0</v>
      </c>
      <c r="L14" s="181">
        <v>0</v>
      </c>
      <c r="M14" s="181">
        <v>0</v>
      </c>
    </row>
    <row r="15" spans="1:13" hidden="1" outlineLevel="1" x14ac:dyDescent="0.2">
      <c r="A15" s="119"/>
      <c r="B15" s="119" t="s">
        <v>37</v>
      </c>
      <c r="C15" s="119"/>
      <c r="D15" s="119"/>
      <c r="E15" s="119"/>
      <c r="F15" s="121"/>
      <c r="G15" s="121"/>
      <c r="H15" s="121"/>
      <c r="I15" s="181">
        <v>0</v>
      </c>
      <c r="J15" s="181">
        <v>0</v>
      </c>
      <c r="K15" s="181">
        <v>0</v>
      </c>
      <c r="L15" s="181">
        <v>0</v>
      </c>
      <c r="M15" s="181">
        <v>0</v>
      </c>
    </row>
    <row r="16" spans="1:13" hidden="1" outlineLevel="1" x14ac:dyDescent="0.2">
      <c r="A16" s="119"/>
      <c r="B16" s="119" t="s">
        <v>38</v>
      </c>
      <c r="C16" s="119"/>
      <c r="D16" s="119"/>
      <c r="E16" s="119"/>
      <c r="F16" s="121"/>
      <c r="G16" s="121"/>
      <c r="H16" s="121"/>
      <c r="I16" s="181">
        <v>0</v>
      </c>
      <c r="J16" s="181">
        <v>0</v>
      </c>
      <c r="K16" s="181">
        <v>0</v>
      </c>
      <c r="L16" s="181">
        <v>0</v>
      </c>
      <c r="M16" s="181">
        <v>0</v>
      </c>
    </row>
    <row r="17" spans="1:16" hidden="1" outlineLevel="1" x14ac:dyDescent="0.2">
      <c r="A17" s="119"/>
      <c r="B17" s="119" t="s">
        <v>39</v>
      </c>
      <c r="C17" s="119"/>
      <c r="D17" s="119"/>
      <c r="E17" s="119"/>
      <c r="F17" s="121"/>
      <c r="G17" s="121"/>
      <c r="H17" s="121"/>
      <c r="I17" s="181">
        <v>0</v>
      </c>
      <c r="J17" s="181">
        <v>0</v>
      </c>
      <c r="K17" s="181">
        <v>0</v>
      </c>
      <c r="L17" s="181">
        <v>0</v>
      </c>
      <c r="M17" s="181">
        <v>0</v>
      </c>
    </row>
    <row r="18" spans="1:16" hidden="1" outlineLevel="1" x14ac:dyDescent="0.2">
      <c r="F18" s="25"/>
      <c r="G18" s="25"/>
      <c r="H18" s="25"/>
      <c r="I18" s="60"/>
      <c r="J18" s="60"/>
      <c r="K18" s="90"/>
      <c r="L18" s="180"/>
      <c r="M18" s="180"/>
    </row>
    <row r="19" spans="1:16" collapsed="1" x14ac:dyDescent="0.2">
      <c r="A19" s="24" t="s">
        <v>41</v>
      </c>
      <c r="F19" s="25"/>
      <c r="G19" s="25"/>
      <c r="H19" s="25"/>
      <c r="I19" s="60"/>
      <c r="J19" s="60"/>
      <c r="K19" s="60"/>
      <c r="L19" s="183"/>
      <c r="M19" s="183"/>
    </row>
    <row r="20" spans="1:16" x14ac:dyDescent="0.2">
      <c r="B20" s="19" t="s">
        <v>15</v>
      </c>
      <c r="F20" s="25"/>
      <c r="G20" s="25"/>
      <c r="H20" s="25"/>
      <c r="I20" s="60">
        <f>9.61765398-I27</f>
        <v>9.0413899799999999</v>
      </c>
      <c r="J20" s="60">
        <v>4.9285540000000001</v>
      </c>
      <c r="K20" s="60">
        <v>6.6114111337478754</v>
      </c>
      <c r="L20" s="60">
        <v>5.5327145227738015</v>
      </c>
      <c r="M20" s="60">
        <v>7.7284272763259994</v>
      </c>
    </row>
    <row r="21" spans="1:16" x14ac:dyDescent="0.2">
      <c r="B21" s="19" t="s">
        <v>36</v>
      </c>
      <c r="F21" s="25"/>
      <c r="G21" s="25"/>
      <c r="H21" s="25"/>
      <c r="I21" s="60">
        <v>143.33079636588002</v>
      </c>
      <c r="J21" s="60">
        <f>110019563.02/1000000-J22</f>
        <v>104.37599281999999</v>
      </c>
      <c r="K21" s="60">
        <f>48509259/1000000</f>
        <v>48.509259</v>
      </c>
      <c r="L21" s="60">
        <v>53.237349950000002</v>
      </c>
      <c r="M21" s="60">
        <v>26.657096898939255</v>
      </c>
    </row>
    <row r="22" spans="1:16" x14ac:dyDescent="0.2">
      <c r="B22" s="19" t="s">
        <v>37</v>
      </c>
      <c r="F22" s="25"/>
      <c r="G22" s="25"/>
      <c r="H22" s="25"/>
      <c r="I22" s="60">
        <v>0</v>
      </c>
      <c r="J22" s="60">
        <f>5643570.2/1000000</f>
        <v>5.6435702000000001</v>
      </c>
      <c r="K22" s="60">
        <v>23.349063000000001</v>
      </c>
      <c r="L22" s="60">
        <v>10.749858480000011</v>
      </c>
      <c r="M22" s="60">
        <v>4.7041935704010447</v>
      </c>
    </row>
    <row r="23" spans="1:16" x14ac:dyDescent="0.2">
      <c r="B23" s="19" t="s">
        <v>38</v>
      </c>
      <c r="F23" s="25"/>
      <c r="G23" s="25"/>
      <c r="H23" s="25"/>
      <c r="I23" s="60">
        <v>0</v>
      </c>
      <c r="J23" s="60">
        <v>0</v>
      </c>
      <c r="K23" s="60">
        <v>0</v>
      </c>
      <c r="L23" s="60">
        <v>0</v>
      </c>
      <c r="M23" s="60">
        <v>0</v>
      </c>
    </row>
    <row r="24" spans="1:16" x14ac:dyDescent="0.2">
      <c r="B24" s="19" t="s">
        <v>39</v>
      </c>
      <c r="F24" s="25"/>
      <c r="G24" s="25"/>
      <c r="H24" s="25"/>
      <c r="I24" s="60">
        <v>19.261184999999998</v>
      </c>
      <c r="J24" s="60">
        <v>30.389260440000001</v>
      </c>
      <c r="K24" s="60">
        <v>56.796438599999995</v>
      </c>
      <c r="L24" s="60">
        <v>57.30442767000001</v>
      </c>
      <c r="M24" s="60">
        <v>57.726971102874401</v>
      </c>
    </row>
    <row r="25" spans="1:16" x14ac:dyDescent="0.2">
      <c r="F25" s="25"/>
      <c r="G25" s="25"/>
      <c r="H25" s="25"/>
      <c r="I25" s="60"/>
      <c r="J25" s="60"/>
      <c r="K25" s="60"/>
      <c r="L25" s="60"/>
      <c r="M25" s="60"/>
      <c r="O25" s="49"/>
      <c r="P25" s="49"/>
    </row>
    <row r="26" spans="1:16" x14ac:dyDescent="0.2">
      <c r="A26" s="24" t="s">
        <v>136</v>
      </c>
      <c r="F26" s="25"/>
      <c r="G26" s="25"/>
      <c r="H26" s="25"/>
      <c r="I26" s="60"/>
      <c r="J26" s="60"/>
      <c r="K26" s="60"/>
      <c r="L26" s="60"/>
      <c r="M26" s="60"/>
      <c r="O26" s="49"/>
      <c r="P26" s="49"/>
    </row>
    <row r="27" spans="1:16" x14ac:dyDescent="0.2">
      <c r="B27" s="19" t="s">
        <v>15</v>
      </c>
      <c r="F27" s="25"/>
      <c r="G27" s="25"/>
      <c r="H27" s="25"/>
      <c r="I27" s="60">
        <v>0.576264</v>
      </c>
      <c r="J27" s="60">
        <v>3.3997919999999997</v>
      </c>
      <c r="K27" s="60">
        <v>1.8115112099999997</v>
      </c>
      <c r="L27" s="60">
        <v>2.3866208999999996</v>
      </c>
      <c r="M27" s="60">
        <v>4.8755595649999997</v>
      </c>
      <c r="O27" s="116"/>
      <c r="P27" s="49"/>
    </row>
    <row r="28" spans="1:16" x14ac:dyDescent="0.2">
      <c r="B28" s="19" t="s">
        <v>36</v>
      </c>
      <c r="F28" s="25"/>
      <c r="G28" s="25"/>
      <c r="H28" s="25"/>
      <c r="I28" s="60">
        <v>17.174014794119998</v>
      </c>
      <c r="J28" s="60">
        <v>0</v>
      </c>
      <c r="K28" s="60">
        <v>0</v>
      </c>
      <c r="L28" s="60">
        <v>0</v>
      </c>
      <c r="M28" s="60">
        <v>0</v>
      </c>
      <c r="O28" s="117"/>
      <c r="P28" s="117"/>
    </row>
    <row r="29" spans="1:16" x14ac:dyDescent="0.2">
      <c r="B29" s="19" t="s">
        <v>37</v>
      </c>
      <c r="F29" s="25"/>
      <c r="G29" s="25"/>
      <c r="H29" s="25"/>
      <c r="I29" s="60">
        <v>0</v>
      </c>
      <c r="J29" s="60">
        <v>0</v>
      </c>
      <c r="K29" s="60">
        <v>0</v>
      </c>
      <c r="L29" s="60">
        <v>0</v>
      </c>
      <c r="M29" s="60">
        <v>0</v>
      </c>
      <c r="O29" s="117"/>
      <c r="P29" s="117"/>
    </row>
    <row r="30" spans="1:16" x14ac:dyDescent="0.2">
      <c r="B30" s="19" t="s">
        <v>38</v>
      </c>
      <c r="F30" s="25"/>
      <c r="G30" s="25"/>
      <c r="H30" s="25"/>
      <c r="I30" s="60">
        <v>0</v>
      </c>
      <c r="J30" s="60">
        <v>0</v>
      </c>
      <c r="K30" s="60">
        <v>0</v>
      </c>
      <c r="L30" s="60">
        <v>0</v>
      </c>
      <c r="M30" s="60">
        <v>0</v>
      </c>
    </row>
    <row r="31" spans="1:16" x14ac:dyDescent="0.2">
      <c r="B31" s="19" t="s">
        <v>39</v>
      </c>
      <c r="F31" s="25"/>
      <c r="G31" s="25"/>
      <c r="H31" s="25"/>
      <c r="I31" s="60">
        <v>0</v>
      </c>
      <c r="J31" s="60">
        <v>0</v>
      </c>
      <c r="K31" s="60">
        <v>0</v>
      </c>
      <c r="L31" s="60">
        <v>0</v>
      </c>
      <c r="M31" s="60">
        <v>0</v>
      </c>
    </row>
    <row r="32" spans="1:16" x14ac:dyDescent="0.2">
      <c r="F32" s="25"/>
      <c r="G32" s="25"/>
      <c r="H32" s="25"/>
      <c r="I32" s="60"/>
      <c r="J32" s="60"/>
      <c r="K32" s="180"/>
      <c r="L32" s="180"/>
      <c r="M32" s="180"/>
    </row>
    <row r="33" spans="1:13" x14ac:dyDescent="0.2">
      <c r="A33" s="19" t="s">
        <v>114</v>
      </c>
      <c r="F33" s="25"/>
      <c r="G33" s="25"/>
      <c r="H33" s="25"/>
      <c r="I33" s="60">
        <f>+I20+I27</f>
        <v>9.61765398</v>
      </c>
      <c r="J33" s="60">
        <f t="shared" ref="J33:M33" si="5">+J20+J27</f>
        <v>8.3283459999999998</v>
      </c>
      <c r="K33" s="60">
        <f t="shared" si="5"/>
        <v>8.4229223437478744</v>
      </c>
      <c r="L33" s="60">
        <f t="shared" si="5"/>
        <v>7.9193354227738011</v>
      </c>
      <c r="M33" s="60">
        <f t="shared" si="5"/>
        <v>12.603986841325998</v>
      </c>
    </row>
    <row r="34" spans="1:13" x14ac:dyDescent="0.2">
      <c r="F34" s="25"/>
      <c r="G34" s="25"/>
      <c r="H34" s="25"/>
      <c r="I34" s="60"/>
      <c r="J34" s="60"/>
      <c r="K34" s="180"/>
      <c r="L34" s="180"/>
      <c r="M34" s="180"/>
    </row>
    <row r="35" spans="1:13" x14ac:dyDescent="0.2">
      <c r="F35" s="25"/>
      <c r="G35" s="25"/>
      <c r="H35" s="25"/>
      <c r="I35" s="25"/>
      <c r="J35" s="25"/>
    </row>
    <row r="36" spans="1:13" x14ac:dyDescent="0.2">
      <c r="F36" s="25"/>
      <c r="G36" s="25"/>
      <c r="H36" s="25"/>
      <c r="I36" s="25"/>
      <c r="J36" s="25"/>
    </row>
    <row r="37" spans="1:13" x14ac:dyDescent="0.2">
      <c r="F37" s="25"/>
      <c r="G37" s="25"/>
      <c r="H37" s="25"/>
      <c r="I37" s="25"/>
      <c r="J37" s="25"/>
    </row>
    <row r="38" spans="1:13" x14ac:dyDescent="0.2">
      <c r="F38" s="25"/>
      <c r="G38" s="25"/>
      <c r="H38" s="25"/>
      <c r="I38" s="25"/>
      <c r="J38" s="25"/>
    </row>
  </sheetData>
  <phoneticPr fontId="0" type="noConversion"/>
  <printOptions horizontalCentered="1"/>
  <pageMargins left="0.7" right="0.7" top="0.75" bottom="0.75" header="0.3" footer="0.3"/>
  <pageSetup scale="57" orientation="portrait" r:id="rId1"/>
  <headerFooter>
    <oddHeader>&amp;RFiled:  2014-01-31
EB-2013-0416
Exhibit F1-1-3
Attachment 2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Regulatory Affairs Proceeding" ma:contentTypeID="0x01010061EC7F66509FFD4DA0B1B261A86BE77300EC8CC0452A7E544194B088E8582FB0AA" ma:contentTypeVersion="16" ma:contentTypeDescription="Meta data that will be applied to all documents added to the proceeding document folder" ma:contentTypeScope="" ma:versionID="d5362411ee01a4e4956165f9043f0d6f">
  <xsd:schema xmlns:xsd="http://www.w3.org/2001/XMLSchema" xmlns:xs="http://www.w3.org/2001/XMLSchema" xmlns:p="http://schemas.microsoft.com/office/2006/metadata/properties" xmlns:ns2="f9175001-c430-4d57-adde-c1c10539e919" xmlns:ns3="ea909525-6dd5-47d7-9eed-71e77e5cedc6" xmlns:ns4="f0af1d65-dfd0-4b99-b523-def3a954563f" xmlns:ns5="31a38067-a042-4e0e-9037-517587b10700" targetNamespace="http://schemas.microsoft.com/office/2006/metadata/properties" ma:root="true" ma:fieldsID="b5d22c74f3ab365580fc72be9d4eb601" ns2:_="" ns3:_="" ns4:_="" ns5:_="">
    <xsd:import namespace="f9175001-c430-4d57-adde-c1c10539e919"/>
    <xsd:import namespace="ea909525-6dd5-47d7-9eed-71e77e5cedc6"/>
    <xsd:import namespace="f0af1d65-dfd0-4b99-b523-def3a954563f"/>
    <xsd:import namespace="31a38067-a042-4e0e-9037-517587b10700"/>
    <xsd:element name="properties">
      <xsd:complexType>
        <xsd:sequence>
          <xsd:element name="documentManagement">
            <xsd:complexType>
              <xsd:all>
                <xsd:element ref="ns2:Applicant" minOccurs="0"/>
                <xsd:element ref="ns2:Case_x0020_Number_x002f_Docket_x0020_Number" minOccurs="0"/>
                <xsd:element ref="ns2:Case_x0020_Type"/>
                <xsd:element ref="ns2:Document_x0020_Type"/>
                <xsd:element ref="ns2:Issue_x0020_Date"/>
                <xsd:element ref="ns2:Jurisdiction"/>
                <xsd:element ref="ns3:Authoring_x0020_Party" minOccurs="0"/>
                <xsd:element ref="ns3:Filing_x0020_Status" minOccurs="0"/>
                <xsd:element ref="ns4:Hydro_x0020_One_x0020_Data_x0020_Classification"/>
                <xsd:element ref="ns5:RA_x0020_Contac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175001-c430-4d57-adde-c1c10539e919" elementFormDefault="qualified">
    <xsd:import namespace="http://schemas.microsoft.com/office/2006/documentManagement/types"/>
    <xsd:import namespace="http://schemas.microsoft.com/office/infopath/2007/PartnerControls"/>
    <xsd:element name="Applicant" ma:index="8" nillable="true" ma:displayName="Applicant" ma:default="Hydro One Networks" ma:description="Applicant(s) for the case" ma:internalName="Applicant" ma:requiredMultiChoice="true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Hydro One Networks"/>
                        <xsd:enumeration value="Enbridge Gas Distribution"/>
                        <xsd:enumeration value="Union Gas Limited"/>
                        <xsd:enumeration value="Toronto Hydro Electric System"/>
                        <xsd:enumeration value="Enersource"/>
                        <xsd:enumeration value="Hydro Ottawa"/>
                        <xsd:enumeration value="Powerstream"/>
                        <xsd:enumeration value="Veridian Connections"/>
                        <xsd:enumeration value="Great Lakes Power"/>
                        <xsd:enumeration value="Ontario Power Generation"/>
                        <xsd:enumeration value="Independent Electricity System Operator"/>
                        <xsd:enumeration value="Ontario Power Authority"/>
                        <xsd:enumeration value="Ontario Energy Board"/>
                        <xsd:enumeration value="Hydro One Brampton"/>
                        <xsd:enumeration value="Hydro One Remote Communitie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ase_x0020_Number_x002f_Docket_x0020_Number" ma:index="9" nillable="true" ma:displayName="Case Number/Docket Number" ma:description="If there is an associated case number please enter it." ma:internalName="Case_x0020_Number_x002F_Docket_x0020_Number">
      <xsd:simpleType>
        <xsd:restriction base="dms:Text">
          <xsd:maxLength value="255"/>
        </xsd:restriction>
      </xsd:simpleType>
    </xsd:element>
    <xsd:element name="Case_x0020_Type" ma:index="10" ma:displayName="Case Type" ma:default="Electricity" ma:description="Select the type of proceeding this document pertains to." ma:format="RadioButtons" ma:internalName="Case_x0020_Type">
      <xsd:simpleType>
        <xsd:restriction base="dms:Choice">
          <xsd:enumeration value="Electricity"/>
          <xsd:enumeration value="Gas"/>
          <xsd:enumeration value="Electric &amp; Gas"/>
        </xsd:restriction>
      </xsd:simpleType>
    </xsd:element>
    <xsd:element name="Document_x0020_Type" ma:index="11" ma:displayName="Document Type" ma:default="Correspondence" ma:description="Please choose the type of document being submitted." ma:format="Dropdown" ma:internalName="Document_x0020_Type" ma:readOnly="false">
      <xsd:simpleType>
        <xsd:restriction base="dms:Choice">
          <xsd:enumeration value="Affidavit"/>
          <xsd:enumeration value="Codes and Guidelines"/>
          <xsd:enumeration value="Comment Letter or Email"/>
          <xsd:enumeration value="Correspondence"/>
          <xsd:enumeration value="Cost Award Claim"/>
          <xsd:enumeration value="Cross-Examination Material"/>
          <xsd:enumeration value="Decision"/>
          <xsd:enumeration value="Decision and Order"/>
          <xsd:enumeration value="Exhibit List"/>
          <xsd:enumeration value="Final Argument"/>
          <xsd:enumeration value="Interrogatory Question"/>
          <xsd:enumeration value="Interrogatory Response"/>
          <xsd:enumeration value="Intervenor Evidence"/>
          <xsd:enumeration value="Intervention"/>
          <xsd:enumeration value="Issues List"/>
          <xsd:enumeration value="Invoice"/>
          <xsd:enumeration value="Letter of Direction"/>
          <xsd:enumeration value="Licence"/>
          <xsd:enumeration value="Miscellaneous Exhibit"/>
          <xsd:enumeration value="Motion"/>
          <xsd:enumeration value="Notice"/>
          <xsd:enumeration value="OEB Report"/>
          <xsd:enumeration value="Old Licence"/>
          <xsd:enumeration value="Order"/>
          <xsd:enumeration value="Prefiled evidence"/>
          <xsd:enumeration value="Procedural Order"/>
          <xsd:enumeration value="Regulation"/>
          <xsd:enumeration value="Settlement Agreement"/>
          <xsd:enumeration value="Statute"/>
          <xsd:enumeration value="Submission"/>
          <xsd:enumeration value="Transcript"/>
          <xsd:enumeration value="Undertaking"/>
          <xsd:enumeration value="Working Document"/>
        </xsd:restriction>
      </xsd:simpleType>
    </xsd:element>
    <xsd:element name="Issue_x0020_Date" ma:index="12" ma:displayName="Issue Date" ma:description="Date the document was issued." ma:format="DateOnly" ma:internalName="Issue_x0020_Date">
      <xsd:simpleType>
        <xsd:restriction base="dms:DateTime"/>
      </xsd:simpleType>
    </xsd:element>
    <xsd:element name="Jurisdiction" ma:index="13" ma:displayName="Jurisdiction" ma:default="OEB" ma:description="Jurisdiction the proceeding is happening in." ma:format="RadioButtons" ma:internalName="Jurisdiction">
      <xsd:simpleType>
        <xsd:restriction base="dms:Choice">
          <xsd:enumeration value="OEB"/>
          <xsd:enumeration value="Canada"/>
          <xsd:enumeration value="United States"/>
          <xsd:enumeration value="Other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909525-6dd5-47d7-9eed-71e77e5cedc6" elementFormDefault="qualified">
    <xsd:import namespace="http://schemas.microsoft.com/office/2006/documentManagement/types"/>
    <xsd:import namespace="http://schemas.microsoft.com/office/infopath/2007/PartnerControls"/>
    <xsd:element name="Authoring_x0020_Party" ma:index="14" nillable="true" ma:displayName="Authoring Party" ma:default="Hydro One Networks - HONI" ma:format="Dropdown" ma:internalName="Authoring_x0020_Party" ma:readOnly="false">
      <xsd:simpleType>
        <xsd:union memberTypes="dms:Text">
          <xsd:simpleType>
            <xsd:restriction base="dms:Choice">
              <xsd:enumeration value="Hydro One Networks - HONI"/>
              <xsd:enumeration value="Ontario Energy Board - OEB"/>
              <xsd:enumeration value="Algoma Power Inc. - API"/>
              <xsd:enumeration value="Association of Major Power Consumers in Ontario - AMPCO"/>
              <xsd:enumeration value="Association of Power Producers of Ontario - APPrO"/>
              <xsd:enumeration value="Atikokan Hydro Inc. - AHI"/>
              <xsd:enumeration value="Attawapiskat First Nation - AFN"/>
              <xsd:enumeration value="Attawapiskat Power Corporation - APC"/>
              <xsd:enumeration value="Bluewater Power Distribution Corporation - BPDC"/>
              <xsd:enumeration value="Brant County Power Inc. - BCP"/>
              <xsd:enumeration value="Brantford Power Inc. - BPI"/>
              <xsd:enumeration value="Building Owners and Managers Association - BOMA"/>
              <xsd:enumeration value="Burlington Hydro Inc. - BHI"/>
              <xsd:enumeration value="Cambridge and North Dumfries Hydro Inc. - CND Hydro"/>
              <xsd:enumeration value="Canadian Energy Efficiency Alliance - CEEA"/>
              <xsd:enumeration value="Canadian Manufacturers and Exporters - CME"/>
              <xsd:enumeration value="Canadian Niagara Power Inc. - CNP"/>
              <xsd:enumeration value="Centre Wellington Hydro Ltd. - CWHL"/>
              <xsd:enumeration value="Chapleau Public Utilities Corporation - CPUC"/>
              <xsd:enumeration value="Chatham-Kent Hydro Inc. - CKH"/>
              <xsd:enumeration value="Clinton Power Corporation - CPC"/>
              <xsd:enumeration value="Coalition of Large Distributors - CLD"/>
              <xsd:enumeration value="COLLUS Power Corporation - COLLUS"/>
              <xsd:enumeration value="Consumers Council of Canada - CCC"/>
              <xsd:enumeration value="Cooperative Hydro Embrun Inc. - CHE"/>
              <xsd:enumeration value="Cornwall Street Railway Light and Power Company Limited - CRLP"/>
              <xsd:enumeration value="Corporation of the City of Kitchener - CCK"/>
              <xsd:enumeration value="Dubreuil Forest Products Ltd. - DFP"/>
              <xsd:enumeration value="E.L.K. Energy Inc. - ELK Energy"/>
              <xsd:enumeration value="Electrical Contractors Association of Ontario - ECAO"/>
              <xsd:enumeration value="Electricity Distributors Association - EDA"/>
              <xsd:enumeration value="Enbridge Gas Distribution - EGDI"/>
              <xsd:enumeration value="Energy Cost Management Inc. - ECMI"/>
              <xsd:enumeration value="Energy Probe"/>
              <xsd:enumeration value="Enersource Hydro Mississauga Inc."/>
              <xsd:enumeration value="ENWIN Utilities Ltd."/>
              <xsd:enumeration value="Erie Thames Powerlines Corporation - ETPC"/>
              <xsd:enumeration value="Espanola Regional Hydro Distribution Corporation - ER Hydro"/>
              <xsd:enumeration value="Essex Powerlines Corporation - EPC"/>
              <xsd:enumeration value="Federation of Ontario Cottagers’ Association - FOCA"/>
              <xsd:enumeration value="Federation of Rental-housing Providers of Ontario - FRPO"/>
              <xsd:enumeration value="Festival Hydro Inc. - FHI"/>
              <xsd:enumeration value="Fort Albany First Nation - FAFN"/>
              <xsd:enumeration value="Fort Albany Power Corporation - FAPC"/>
              <xsd:enumeration value="Fort Frances Power Corporation - FFPC"/>
              <xsd:enumeration value="Great Lakes Power - GLP"/>
              <xsd:enumeration value="Greater Sudbury Hydro Inc. - GSHI"/>
              <xsd:enumeration value="Green Energy Coalition - GEC"/>
              <xsd:enumeration value="Grimsby Power Inc. - GPI"/>
              <xsd:enumeration value="Guelph Hydro Electric Systems Inc. - GHESI"/>
              <xsd:enumeration value="Haldimand County Hydro Inc. - HCHI"/>
              <xsd:enumeration value="Halton Hills Hydro Inc. - HHH"/>
              <xsd:enumeration value="Hearst Power Distribution Company Limited - HPDC"/>
              <xsd:enumeration value="Horizon Utilities Corporation - HUC"/>
              <xsd:enumeration value="Hydro 2000 Inc."/>
              <xsd:enumeration value="Hydro Hawkesbury Inc. - HHI"/>
              <xsd:enumeration value="Hydro One Brampton - HOB"/>
              <xsd:enumeration value="Hydro One Remote Communities Inc. - HORC"/>
              <xsd:enumeration value="Hydro Ottawa Limited - HOL"/>
              <xsd:enumeration value="Independent Electricity System Operator - IESO"/>
              <xsd:enumeration value="Industrial Gas Users Association – IGUA"/>
              <xsd:enumeration value="Innisfil Hydro Distribution Systems Limited - IHDS"/>
              <xsd:enumeration value="Kashechewan First Nation - KFN"/>
              <xsd:enumeration value="Kashechewan Power Corporation - KPC"/>
              <xsd:enumeration value="Kenora Hydro Electric Corporation Ltd. - KHEC"/>
              <xsd:enumeration value="Kingston Hydro Corporation - KHC"/>
              <xsd:enumeration value="Kitchener-Wilmot Hydro Inc. - KWHI"/>
              <xsd:enumeration value="Lakefront Utilities Inc. - LUI"/>
              <xsd:enumeration value="Lakeland Power Distribution Ltd. - LPD"/>
              <xsd:enumeration value="London Hydro Inc. - LHI"/>
              <xsd:enumeration value="London Property Management Association - LPMA"/>
              <xsd:enumeration value="Low Income Energy Network – LIEN"/>
              <xsd:enumeration value="Métis Nation of Ontario – MNO"/>
              <xsd:enumeration value="Middlesex Power Distribution Corporation - MPDC"/>
              <xsd:enumeration value="Midland Power Utility Corporation - MPUC"/>
              <xsd:enumeration value="Milton Hydro Distribution Inc. - MHDI"/>
              <xsd:enumeration value="Ministry of Energy - MOE"/>
              <xsd:enumeration value="National Chiefs Office - NCO"/>
              <xsd:enumeration value="National Energy Board - NEB"/>
              <xsd:enumeration value="Newmarket - Tay Power Distribution Ltd. - NTPD"/>
              <xsd:enumeration value="Niagara Peninsula Energy Inc. - NPEI"/>
              <xsd:enumeration value="Niagara-on-the-Lake Hydro Inc. - NOTL Hydro"/>
              <xsd:enumeration value="Norfolk Power Distribution Inc. - NPD"/>
              <xsd:enumeration value="North Bay Hydro Distribution Limited - NBHD"/>
              <xsd:enumeration value="Northern Ontario Wires Inc. - NOWI"/>
              <xsd:enumeration value="Oakville Hydro Electricity Distribution Inc. - OHED"/>
              <xsd:enumeration value="Ontario Power Authority - OPA"/>
              <xsd:enumeration value="Ontario Power Generation - OPG"/>
              <xsd:enumeration value="Ontario Sustainable Energy Association - OSEA"/>
              <xsd:enumeration value="Orangeville Hydro Limited - OHL"/>
              <xsd:enumeration value="Orillia Power Distribution Corporation - OPDC"/>
              <xsd:enumeration value="Oshawa PUC Networks Inc. - OPUCN"/>
              <xsd:enumeration value="Ottawa River Power Corporation - ORPC"/>
              <xsd:enumeration value="Parry Sound Power Corporation - PSPC"/>
              <xsd:enumeration value="Peterborough Distribution Incorporated - PDI"/>
              <xsd:enumeration value="Pollution Probe"/>
              <xsd:enumeration value="Port Colborne Hydro Inc. - PCHI"/>
              <xsd:enumeration value="Power Workers Union - PWU"/>
              <xsd:enumeration value="PowerStream Inc."/>
              <xsd:enumeration value="PUC Distribution Inc. - PUC"/>
              <xsd:enumeration value="Renfrew Hydro Inc. - RHI"/>
              <xsd:enumeration value="RES Canada Transmission LP"/>
              <xsd:enumeration value="Rideau St. Lawrence Distribution Inc. - RSLD"/>
              <xsd:enumeration value="School Energy Coalition - SEC"/>
              <xsd:enumeration value="Sioux Lookout Hydro Inc. - SLH"/>
              <xsd:enumeration value="Society of Energy Professionals - SEP"/>
              <xsd:enumeration value="St. Thomas Energy Inc. - STE"/>
              <xsd:enumeration value="Thunder Bay Hydro Electricity Distribution Inc. - TBHED"/>
              <xsd:enumeration value="Tillsonburg Hydro Inc. - THI"/>
              <xsd:enumeration value="Toronto Hydro Electric System Limited - THESL"/>
              <xsd:enumeration value="Union Gas Limited - UGL"/>
              <xsd:enumeration value="Veridian Connections Inc. - VCI"/>
              <xsd:enumeration value="Vulnerable Energy Consumers Coalition - VECC"/>
              <xsd:enumeration value="Wasaga Distribution Inc. - WDI"/>
              <xsd:enumeration value="Waterloo North Hydro Inc. - WNH"/>
              <xsd:enumeration value="Welland Hydro-Electric System Corp. - WHESC"/>
              <xsd:enumeration value="Wellington North Power Inc. - WNP"/>
              <xsd:enumeration value="West Coast Huron Energy Inc. - WCHE"/>
              <xsd:enumeration value="West Perth Power Inc. - WPP"/>
              <xsd:enumeration value="Westario Power Inc. - WPI"/>
              <xsd:enumeration value="Whitby Hydro Electric Corporation - WHEC"/>
              <xsd:enumeration value="Woodstock Hydro Services Inc. - WHS"/>
            </xsd:restriction>
          </xsd:simpleType>
        </xsd:union>
      </xsd:simpleType>
    </xsd:element>
    <xsd:element name="Filing_x0020_Status" ma:index="15" nillable="true" ma:displayName="Filing Status" ma:default="Draft" ma:description="Filed means that the document has been sent to the OEB." ma:format="RadioButtons" ma:internalName="Filing_x0020_Status">
      <xsd:simpleType>
        <xsd:restriction base="dms:Choice">
          <xsd:enumeration value="Draft"/>
          <xsd:enumeration value="Fil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16" ma:displayName="Hydro One Data Classification" ma:default="Internal Use (Only Internal information is not for release to the public)" ma:description="Use these options to classify the data you are uploading onto the site. Any questions please contact BIT security team" ma:format="RadioButtons" ma:internalName="Hydro_x0020_One_x0020_Data_x0020_Classification">
      <xsd:simpleType>
        <xsd:restriction base="dms:Choice">
          <xsd:enumeration value="Internal Use (Only Internal information is not for release to the public)"/>
          <xsd:enumeration value="Public (Information that is authorized for consumption by the public.)"/>
          <xsd:enumeration value="Trusted (synonymous with previous Confidential Categorization)"/>
          <xsd:enumeration value="Critical (synonymous with previous Secret Categorization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38067-a042-4e0e-9037-517587b10700" elementFormDefault="qualified">
    <xsd:import namespace="http://schemas.microsoft.com/office/2006/documentManagement/types"/>
    <xsd:import namespace="http://schemas.microsoft.com/office/infopath/2007/PartnerControls"/>
    <xsd:element name="RA_x0020_Contact" ma:index="17" nillable="true" ma:displayName="RA Contact" ma:default="182932 - AC" ma:format="Dropdown" ma:internalName="RA_x0020_Contact" ma:readOnly="false">
      <xsd:simpleType>
        <xsd:union memberTypes="dms:Text">
          <xsd:simpleType>
            <xsd:restriction base="dms:Choice">
              <xsd:enumeration value="182932 - AC"/>
              <xsd:enumeration value="176200 - AS"/>
              <xsd:enumeration value="584633 - OH"/>
              <xsd:enumeration value="183940 - IM"/>
              <xsd:enumeration value="509460 - SF"/>
              <xsd:enumeration value="178011 - AMR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vidence Exhibit" ma:contentTypeID="0x0101005C474489C51C754EBB30F2C20738E99D" ma:contentTypeVersion="59" ma:contentTypeDescription="Create a new evidence Exhibit using the Template Master." ma:contentTypeScope="" ma:versionID="abee39c510e23fdb6748ffe70fd305c0">
  <xsd:schema xmlns:xsd="http://www.w3.org/2001/XMLSchema" xmlns:xs="http://www.w3.org/2001/XMLSchema" xmlns:p="http://schemas.microsoft.com/office/2006/metadata/properties" xmlns:ns2="f0af1d65-dfd0-4b99-b523-def3a954563f" xmlns:ns3="f9175001-c430-4d57-adde-c1c10539e919" xmlns:ns4="c177ebce-ba5d-4f17-87d0-6a1c56acc62b" xmlns:ns5="28331502-4e01-4504-897d-8029b62e06a5" xmlns:ns6="9fda2e78-8e3f-49d4-9e97-25a6337a81ff" xmlns:ns7="31a38067-a042-4e0e-9037-517587b10700" xmlns:ns8="ea909525-6dd5-47d7-9eed-71e77e5cedc6" targetNamespace="http://schemas.microsoft.com/office/2006/metadata/properties" ma:root="true" ma:fieldsID="d797d3201d1e9a633ecdb2603daebf82" ns2:_="" ns3:_="" ns4:_="" ns5:_="" ns6:_="" ns7:_="" ns8:_="">
    <xsd:import namespace="f0af1d65-dfd0-4b99-b523-def3a954563f"/>
    <xsd:import namespace="f9175001-c430-4d57-adde-c1c10539e919"/>
    <xsd:import namespace="c177ebce-ba5d-4f17-87d0-6a1c56acc62b"/>
    <xsd:import namespace="28331502-4e01-4504-897d-8029b62e06a5"/>
    <xsd:import namespace="9fda2e78-8e3f-49d4-9e97-25a6337a81ff"/>
    <xsd:import namespace="31a38067-a042-4e0e-9037-517587b10700"/>
    <xsd:import namespace="ea909525-6dd5-47d7-9eed-71e77e5cedc6"/>
    <xsd:element name="properties">
      <xsd:complexType>
        <xsd:sequence>
          <xsd:element name="documentManagement">
            <xsd:complexType>
              <xsd:all>
                <xsd:element ref="ns2:Hydro_x0020_One_x0020_Data_x0020_Classification"/>
                <xsd:element ref="ns3:Issue_x0020_Date"/>
                <xsd:element ref="ns3:Case_x0020_Number_x002f_Docket_x0020_Number" minOccurs="0"/>
                <xsd:element ref="ns4:Exhibit"/>
                <xsd:element ref="ns4:Tab"/>
                <xsd:element ref="ns4:Schedule"/>
                <xsd:element ref="ns5:ISD_Ref" minOccurs="0"/>
                <xsd:element ref="ns6:Shell_Created" minOccurs="0"/>
                <xsd:element ref="ns6:Primary_Author" minOccurs="0"/>
                <xsd:element ref="ns6:Additional_Reviewers" minOccurs="0"/>
                <xsd:element ref="ns7:RA_x0020_Contact" minOccurs="0"/>
                <xsd:element ref="ns6:Dir_Contact"/>
                <xsd:element ref="ns6:Draft_Ready" minOccurs="0"/>
                <xsd:element ref="ns6:RA_Approved" minOccurs="0"/>
                <xsd:element ref="ns6:Dir_Approved" minOccurs="0"/>
                <xsd:element ref="ns6:SR_Approved" minOccurs="0"/>
                <xsd:element ref="ns6:Strategic_x003f_" minOccurs="0"/>
                <xsd:element ref="ns8:Filing_x0020_Status" minOccurs="0"/>
                <xsd:element ref="ns5:Format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2" ma:displayName="Hydro One Data Classification" ma:default="Internal Use (Only Internal information is not for release to the public)" ma:description="Use these options to classify the data you are uploading onto the site. Any questions please contact BIT security team" ma:format="RadioButtons" ma:internalName="Hydro_x0020_One_x0020_Data_x0020_Classification">
      <xsd:simpleType>
        <xsd:restriction base="dms:Choice">
          <xsd:enumeration value="Internal Use (Only Internal information is not for release to the public)"/>
          <xsd:enumeration value="Public (Information that is authorized for consumption by the public.)"/>
          <xsd:enumeration value="Trusted (synonymous with previous Confidential Categorization)"/>
          <xsd:enumeration value="Critical (synonymous with previous Secret Categorization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175001-c430-4d57-adde-c1c10539e919" elementFormDefault="qualified">
    <xsd:import namespace="http://schemas.microsoft.com/office/2006/documentManagement/types"/>
    <xsd:import namespace="http://schemas.microsoft.com/office/infopath/2007/PartnerControls"/>
    <xsd:element name="Issue_x0020_Date" ma:index="3" ma:displayName="Issue Date" ma:description="Date the document was issued." ma:format="DateOnly" ma:internalName="Issue_x0020_Date">
      <xsd:simpleType>
        <xsd:restriction base="dms:DateTime"/>
      </xsd:simpleType>
    </xsd:element>
    <xsd:element name="Case_x0020_Number_x002f_Docket_x0020_Number" ma:index="4" nillable="true" ma:displayName="Case Number/Docket Number" ma:description="If there is an associated case number please enter it." ma:internalName="Case_x0020_Number_x002F_Docket_x0020_Numbe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77ebce-ba5d-4f17-87d0-6a1c56acc62b" elementFormDefault="qualified">
    <xsd:import namespace="http://schemas.microsoft.com/office/2006/documentManagement/types"/>
    <xsd:import namespace="http://schemas.microsoft.com/office/infopath/2007/PartnerControls"/>
    <xsd:element name="Exhibit" ma:index="5" ma:displayName="Exhibit" ma:internalName="Exhibit" ma:readOnly="false">
      <xsd:simpleType>
        <xsd:restriction base="dms:Text">
          <xsd:maxLength value="4"/>
        </xsd:restriction>
      </xsd:simpleType>
    </xsd:element>
    <xsd:element name="Tab" ma:index="6" ma:displayName="Tab" ma:decimals="0" ma:internalName="Tab" ma:readOnly="false" ma:percentage="FALSE">
      <xsd:simpleType>
        <xsd:restriction base="dms:Number">
          <xsd:maxInclusive value="999"/>
          <xsd:minInclusive value="1"/>
        </xsd:restriction>
      </xsd:simpleType>
    </xsd:element>
    <xsd:element name="Schedule" ma:index="7" ma:displayName="Schedule" ma:decimals="0" ma:internalName="Schedule" ma:readOnly="false" ma:percentage="FALSE">
      <xsd:simpleType>
        <xsd:restriction base="dms:Number">
          <xsd:maxInclusive value="999"/>
          <xsd:minInclusive value="1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331502-4e01-4504-897d-8029b62e06a5" elementFormDefault="qualified">
    <xsd:import namespace="http://schemas.microsoft.com/office/2006/documentManagement/types"/>
    <xsd:import namespace="http://schemas.microsoft.com/office/infopath/2007/PartnerControls"/>
    <xsd:element name="ISD_Ref" ma:index="8" nillable="true" ma:displayName="ISD_Ref" ma:description="This is for ISDs oly.  Insert the Reference number of the ISD" ma:internalName="ISD_Ref">
      <xsd:simpleType>
        <xsd:restriction base="dms:Text">
          <xsd:maxLength value="8"/>
        </xsd:restriction>
      </xsd:simpleType>
    </xsd:element>
    <xsd:element name="Formatted" ma:index="21" nillable="true" ma:displayName="Formatted" ma:default="0" ma:description="checked by RRA when final draft is formatted and ready for submission" ma:internalName="Formatted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2e78-8e3f-49d4-9e97-25a6337a81ff" elementFormDefault="qualified">
    <xsd:import namespace="http://schemas.microsoft.com/office/2006/documentManagement/types"/>
    <xsd:import namespace="http://schemas.microsoft.com/office/infopath/2007/PartnerControls"/>
    <xsd:element name="Shell_Created" ma:index="9" nillable="true" ma:displayName="Shell_Created" ma:default="0" ma:description="Has RRA created the shell file for this item?" ma:internalName="Shell_Created">
      <xsd:simpleType>
        <xsd:restriction base="dms:Boolean"/>
      </xsd:simpleType>
    </xsd:element>
    <xsd:element name="Primary_Author" ma:index="10" nillable="true" ma:displayName="Primary_Author" ma:description="The person primarily in charge of authoring the item." ma:list="UserInfo" ma:SharePointGroup="0" ma:internalName="Primary_Autho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dditional_Reviewers" ma:index="11" nillable="true" ma:displayName="Additional_Reviewers" ma:description="Are there people other than the Primary Author that should review this prior to approval?" ma:list="UserInfo" ma:SharePointGroup="0" ma:internalName="Additional_Reviewer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r_Contact" ma:index="13" ma:displayName="Dir_Contact" ma:default="Allan Cowan" ma:format="Dropdown" ma:internalName="Dir_Contact" ma:readOnly="false">
      <xsd:simpleType>
        <xsd:restriction base="dms:Choice">
          <xsd:enumeration value="Allan Cowan"/>
          <xsd:enumeration value="Oded Hubert"/>
          <xsd:enumeration value="Andrew Skalski"/>
          <xsd:enumeration value="Jeffrey Smith"/>
          <xsd:enumeration value="Jamie Waller"/>
        </xsd:restriction>
      </xsd:simpleType>
    </xsd:element>
    <xsd:element name="Draft_Ready" ma:index="14" nillable="true" ma:displayName="Draft_Ready" ma:default="0" ma:description="This denotes whether there is a draft ready for Regulatory review." ma:internalName="Draft_Ready">
      <xsd:simpleType>
        <xsd:restriction base="dms:Boolean"/>
      </xsd:simpleType>
    </xsd:element>
    <xsd:element name="RA_Approved" ma:index="15" nillable="true" ma:displayName="RA_Approved" ma:default="0" ma:description="Denotes Approval by Regulatory Advisor to proceed to Director Review stage." ma:internalName="RA_Approved">
      <xsd:simpleType>
        <xsd:restriction base="dms:Boolean"/>
      </xsd:simpleType>
    </xsd:element>
    <xsd:element name="Dir_Approved" ma:index="16" nillable="true" ma:displayName="Dir_Approved" ma:default="0" ma:description="Denotes approval by Director to either go to Sr Mgmt review (if strategic) or to go to final formatting." ma:internalName="Dir_Approved">
      <xsd:simpleType>
        <xsd:restriction base="dms:Boolean"/>
      </xsd:simpleType>
    </xsd:element>
    <xsd:element name="SR_Approved" ma:index="17" nillable="true" ma:displayName="SR_Approved" ma:default="0" ma:description="Check if Sr Mgmt has approved the item.  Only applies if marked strategic." ma:internalName="SR_Approved">
      <xsd:simpleType>
        <xsd:restriction base="dms:Boolean"/>
      </xsd:simpleType>
    </xsd:element>
    <xsd:element name="Strategic_x003f_" ma:index="18" nillable="true" ma:displayName="Strategic?" ma:default="1" ma:description="Is this item strategic?  If yes then it will garner Sr Mgmt review." ma:internalName="Strategic_x003f_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a38067-a042-4e0e-9037-517587b10700" elementFormDefault="qualified">
    <xsd:import namespace="http://schemas.microsoft.com/office/2006/documentManagement/types"/>
    <xsd:import namespace="http://schemas.microsoft.com/office/infopath/2007/PartnerControls"/>
    <xsd:element name="RA_x0020_Contact" ma:index="12" nillable="true" ma:displayName="RA Contact" ma:default="Al Cowan" ma:format="Dropdown" ma:internalName="RA_x0020_Contact">
      <xsd:simpleType>
        <xsd:union memberTypes="dms:Text">
          <xsd:simpleType>
            <xsd:restriction base="dms:Choice">
              <xsd:enumeration value="Al Cowan"/>
              <xsd:enumeration value="Andrew Skalski"/>
              <xsd:enumeration value="Oded Hubert"/>
              <xsd:enumeration value="Susan Frank"/>
              <xsd:enumeration value="Jeffrey Smith"/>
              <xsd:enumeration value="Jim Malenfant"/>
              <xsd:enumeration value="Ruth Greey"/>
              <xsd:enumeration value="Maxine Cooper"/>
              <xsd:enumeration value="Lisa Lee"/>
              <xsd:enumeration value="Naiyu Zhang"/>
              <xsd:enumeration value="Nicole Taylor"/>
              <xsd:enumeration value="Joanne Richardson"/>
              <xsd:enumeration value="Pasquale Catalano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909525-6dd5-47d7-9eed-71e77e5cedc6" elementFormDefault="qualified">
    <xsd:import namespace="http://schemas.microsoft.com/office/2006/documentManagement/types"/>
    <xsd:import namespace="http://schemas.microsoft.com/office/infopath/2007/PartnerControls"/>
    <xsd:element name="Filing_x0020_Status" ma:index="20" nillable="true" ma:displayName="Filing Status" ma:default="Draft" ma:description="Filed means that the document has been sent to the OEB." ma:format="RadioButtons" ma:internalName="Filing_x0020_Status">
      <xsd:simpleType>
        <xsd:restriction base="dms:Choice">
          <xsd:enumeration value="Draft"/>
          <xsd:enumeration value="Fil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_x0020_Number_x002f_Docket_x0020_Number xmlns="f9175001-c430-4d57-adde-c1c10539e919">EB-2013-0416</Case_x0020_Number_x002f_Docket_x0020_Number>
    <Filing_x0020_Status xmlns="ea909525-6dd5-47d7-9eed-71e77e5cedc6">Draft</Filing_x0020_Status>
    <Issue_x0020_Date xmlns="f9175001-c430-4d57-adde-c1c10539e919">2014-01-31T05:00:00+00:00</Issue_x0020_Date>
    <RA_x0020_Contact xmlns="31a38067-a042-4e0e-9037-517587b10700">Al Cowan</RA_x0020_Contact>
    <Hydro_x0020_One_x0020_Data_x0020_Classification xmlns="f0af1d65-dfd0-4b99-b523-def3a954563f">Public (Information that is authorized for consumption by the public.)</Hydro_x0020_One_x0020_Data_x0020_Classification>
    <Authoring_x0020_Party xmlns="ea909525-6dd5-47d7-9eed-71e77e5cedc6">Hydro One Networks - HONI</Authoring_x0020_Party>
    <Applicant xmlns="f9175001-c430-4d57-adde-c1c10539e919">
      <Value>Hydro One Networks</Value>
    </Applicant>
    <Jurisdiction xmlns="f9175001-c430-4d57-adde-c1c10539e919">OEB</Jurisdiction>
    <Case_x0020_Type xmlns="f9175001-c430-4d57-adde-c1c10539e919">Electricity</Case_x0020_Type>
    <Document_x0020_Type xmlns="f9175001-c430-4d57-adde-c1c10539e919">Correspondence</Document_x0020_Type>
  </documentManagement>
</p:properties>
</file>

<file path=customXml/itemProps1.xml><?xml version="1.0" encoding="utf-8"?>
<ds:datastoreItem xmlns:ds="http://schemas.openxmlformats.org/officeDocument/2006/customXml" ds:itemID="{A60E0225-9248-4F23-BE98-4564D3476038}"/>
</file>

<file path=customXml/itemProps2.xml><?xml version="1.0" encoding="utf-8"?>
<ds:datastoreItem xmlns:ds="http://schemas.openxmlformats.org/officeDocument/2006/customXml" ds:itemID="{5DD0E3A3-4300-4CEB-8B30-ABB81967D806}"/>
</file>

<file path=customXml/itemProps3.xml><?xml version="1.0" encoding="utf-8"?>
<ds:datastoreItem xmlns:ds="http://schemas.openxmlformats.org/officeDocument/2006/customXml" ds:itemID="{10839464-5992-4D7C-B9A6-EBB094FDEB9C}"/>
</file>

<file path=customXml/itemProps4.xml><?xml version="1.0" encoding="utf-8"?>
<ds:datastoreItem xmlns:ds="http://schemas.openxmlformats.org/officeDocument/2006/customXml" ds:itemID="{54DB9BB0-56E6-4605-8C8F-0AB2658E4D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2007</vt:lpstr>
      <vt:lpstr>2008</vt:lpstr>
      <vt:lpstr>2009</vt:lpstr>
      <vt:lpstr>SM Expenditure</vt:lpstr>
      <vt:lpstr>HONI SM Dx Evidnence Prime</vt:lpstr>
      <vt:lpstr>HONI Total SM Variance Act</vt:lpstr>
      <vt:lpstr>HONI SM Min Fucnt</vt:lpstr>
      <vt:lpstr>HONI SM &gt; Min Fucnt</vt:lpstr>
      <vt:lpstr>HONI SM Costs</vt:lpstr>
      <vt:lpstr>'HONI SM Dx Evidnence Prime'!Print_Area</vt:lpstr>
      <vt:lpstr>'HONI SM Min Fucnt'!Print_Area</vt:lpstr>
      <vt:lpstr>'HONI Total SM Variance Act'!Print_Area</vt:lpstr>
      <vt:lpstr>'2007'!Print_Titles</vt:lpstr>
      <vt:lpstr>'2008'!Print_Titles</vt:lpstr>
      <vt:lpstr>'2009'!Print_Titles</vt:lpstr>
      <vt:lpstr>'HONI SM &gt; Min Fucnt'!Print_Titles</vt:lpstr>
      <vt:lpstr>'HONI SM Costs'!Print_Titles</vt:lpstr>
      <vt:lpstr>'HONI SM Min Fucnt'!Print_Titles</vt:lpstr>
    </vt:vector>
  </TitlesOfParts>
  <Company>Ontario Hydro Services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Smart Meter Spreadsheets</dc:title>
  <dc:creator>387884</dc:creator>
  <cp:lastModifiedBy>Diane Gauvreau</cp:lastModifiedBy>
  <cp:lastPrinted>2014-01-31T17:46:24Z</cp:lastPrinted>
  <dcterms:created xsi:type="dcterms:W3CDTF">2000-11-30T14:21:41Z</dcterms:created>
  <dcterms:modified xsi:type="dcterms:W3CDTF">2014-01-31T17:46:39Z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0x01010061EC7F66509FFD4DA0B1B261A86BE77300EC8CC0452A7E544194B088E8582FB0AA</vt:lpwstr>
  </property>
</Properties>
</file>